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A:\ESTELA\PERMISSÕES DE USO\PE ILHA ANCHIETA\Termo de Referência\ALIMENTAÇÃO\Para publicação\"/>
    </mc:Choice>
  </mc:AlternateContent>
  <xr:revisionPtr revIDLastSave="0" documentId="8_{707399BE-A6CB-439A-8AE8-9921B9803501}" xr6:coauthVersionLast="47" xr6:coauthVersionMax="47" xr10:uidLastSave="{00000000-0000-0000-0000-000000000000}"/>
  <bookViews>
    <workbookView xWindow="-120" yWindow="-120" windowWidth="25440" windowHeight="15390" tabRatio="995" activeTab="3" xr2:uid="{00000000-000D-0000-FFFF-FFFF00000000}"/>
  </bookViews>
  <sheets>
    <sheet name="Resumo" sheetId="12" r:id="rId1"/>
    <sheet name="Casa do Diretor" sheetId="2" r:id="rId2"/>
    <sheet name="Ant. Centro Hist." sheetId="6" r:id="rId3"/>
    <sheet name="Quiosques (4 un.)" sheetId="20" r:id="rId4"/>
    <sheet name="Ranchão da Amizade" sheetId="22" r:id="rId5"/>
    <sheet name="dados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2">'Ant. Centro Hist.'!$B$2:$P$33</definedName>
    <definedName name="_xlnm.Print_Area" localSheetId="1">'Casa do Diretor'!$B$2:$P$37</definedName>
    <definedName name="_xlnm.Print_Area" localSheetId="3">'Quiosques (4 un.)'!$B$2:$P$33</definedName>
    <definedName name="_xlnm.Print_Area" localSheetId="4">'Ranchão da Amizade'!$B$2:$P$33</definedName>
    <definedName name="_xlnm.Print_Area" localSheetId="0">Resumo!$A$2:$L$11</definedName>
    <definedName name="_xlnm.Database">[1]BOLETIM!$A$1:$F$2150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2" l="1"/>
  <c r="D10" i="12"/>
  <c r="E10" i="12"/>
  <c r="F10" i="12"/>
  <c r="G10" i="12"/>
  <c r="H10" i="12"/>
  <c r="I10" i="12"/>
  <c r="J10" i="12"/>
  <c r="K10" i="12"/>
  <c r="B10" i="12"/>
  <c r="F32" i="22"/>
  <c r="I32" i="22" s="1"/>
  <c r="L32" i="22" s="1"/>
  <c r="O32" i="22" s="1"/>
  <c r="F31" i="22"/>
  <c r="I31" i="22" s="1"/>
  <c r="L31" i="22" s="1"/>
  <c r="O31" i="22" s="1"/>
  <c r="F30" i="22"/>
  <c r="H30" i="22" s="1"/>
  <c r="J30" i="22" s="1"/>
  <c r="L30" i="22" s="1"/>
  <c r="N30" i="22" s="1"/>
  <c r="P30" i="22" s="1"/>
  <c r="I29" i="22"/>
  <c r="J29" i="22" s="1"/>
  <c r="K29" i="22" s="1"/>
  <c r="L29" i="22" s="1"/>
  <c r="M29" i="22" s="1"/>
  <c r="N29" i="22" s="1"/>
  <c r="O29" i="22" s="1"/>
  <c r="P29" i="22" s="1"/>
  <c r="F29" i="22"/>
  <c r="G29" i="22" s="1"/>
  <c r="H29" i="22" s="1"/>
  <c r="F28" i="22"/>
  <c r="H28" i="22" s="1"/>
  <c r="J28" i="22" s="1"/>
  <c r="L28" i="22" s="1"/>
  <c r="N28" i="22" s="1"/>
  <c r="F27" i="22"/>
  <c r="P27" i="22" s="1"/>
  <c r="F26" i="22"/>
  <c r="G26" i="22" s="1"/>
  <c r="H26" i="22" s="1"/>
  <c r="I26" i="22" s="1"/>
  <c r="J26" i="22" s="1"/>
  <c r="K26" i="22" s="1"/>
  <c r="L26" i="22" s="1"/>
  <c r="M26" i="22" s="1"/>
  <c r="N26" i="22" s="1"/>
  <c r="O26" i="22" s="1"/>
  <c r="P26" i="22" s="1"/>
  <c r="F25" i="22"/>
  <c r="G25" i="22" s="1"/>
  <c r="H25" i="22" s="1"/>
  <c r="I25" i="22" s="1"/>
  <c r="J25" i="22" s="1"/>
  <c r="K25" i="22" s="1"/>
  <c r="L25" i="22" s="1"/>
  <c r="M25" i="22" s="1"/>
  <c r="N25" i="22" s="1"/>
  <c r="O25" i="22" s="1"/>
  <c r="P25" i="22" s="1"/>
  <c r="H24" i="22"/>
  <c r="I24" i="22" s="1"/>
  <c r="J24" i="22" s="1"/>
  <c r="K24" i="22" s="1"/>
  <c r="L24" i="22" s="1"/>
  <c r="M24" i="22" s="1"/>
  <c r="N24" i="22" s="1"/>
  <c r="O24" i="22" s="1"/>
  <c r="P24" i="22" s="1"/>
  <c r="G24" i="22"/>
  <c r="F24" i="22"/>
  <c r="L23" i="22"/>
  <c r="F23" i="22"/>
  <c r="J23" i="22" s="1"/>
  <c r="N23" i="22" s="1"/>
  <c r="F22" i="22"/>
  <c r="H22" i="22" s="1"/>
  <c r="J22" i="22" s="1"/>
  <c r="L22" i="22" s="1"/>
  <c r="N22" i="22" s="1"/>
  <c r="P22" i="22" s="1"/>
  <c r="F21" i="22"/>
  <c r="G21" i="22" s="1"/>
  <c r="H21" i="22" s="1"/>
  <c r="I21" i="22" s="1"/>
  <c r="J21" i="22" s="1"/>
  <c r="K21" i="22" s="1"/>
  <c r="L21" i="22" s="1"/>
  <c r="M21" i="22" s="1"/>
  <c r="N21" i="22" s="1"/>
  <c r="O21" i="22" s="1"/>
  <c r="P21" i="22" s="1"/>
  <c r="F20" i="22"/>
  <c r="G20" i="22" s="1"/>
  <c r="H20" i="22" s="1"/>
  <c r="I20" i="22" s="1"/>
  <c r="J20" i="22" s="1"/>
  <c r="K20" i="22" s="1"/>
  <c r="L20" i="22" s="1"/>
  <c r="M20" i="22" s="1"/>
  <c r="N20" i="22" s="1"/>
  <c r="O20" i="22" s="1"/>
  <c r="P20" i="22" s="1"/>
  <c r="F19" i="22"/>
  <c r="G19" i="22" s="1"/>
  <c r="H19" i="22" s="1"/>
  <c r="I19" i="22" s="1"/>
  <c r="J19" i="22" s="1"/>
  <c r="K19" i="22" s="1"/>
  <c r="L19" i="22" s="1"/>
  <c r="M19" i="22" s="1"/>
  <c r="N19" i="22" s="1"/>
  <c r="O19" i="22" s="1"/>
  <c r="P19" i="22" s="1"/>
  <c r="G18" i="22"/>
  <c r="H18" i="22" s="1"/>
  <c r="I18" i="22" s="1"/>
  <c r="J18" i="22" s="1"/>
  <c r="K18" i="22" s="1"/>
  <c r="L18" i="22" s="1"/>
  <c r="M18" i="22" s="1"/>
  <c r="N18" i="22" s="1"/>
  <c r="O18" i="22" s="1"/>
  <c r="P18" i="22" s="1"/>
  <c r="F18" i="22"/>
  <c r="G17" i="22"/>
  <c r="H17" i="22" s="1"/>
  <c r="I17" i="22" s="1"/>
  <c r="J17" i="22" s="1"/>
  <c r="K17" i="22" s="1"/>
  <c r="L17" i="22" s="1"/>
  <c r="M17" i="22" s="1"/>
  <c r="N17" i="22" s="1"/>
  <c r="O17" i="22" s="1"/>
  <c r="P17" i="22" s="1"/>
  <c r="F17" i="22"/>
  <c r="F16" i="22"/>
  <c r="G16" i="22" s="1"/>
  <c r="H16" i="22" s="1"/>
  <c r="I16" i="22" s="1"/>
  <c r="J16" i="22" s="1"/>
  <c r="K16" i="22" s="1"/>
  <c r="L16" i="22" s="1"/>
  <c r="M16" i="22" s="1"/>
  <c r="N16" i="22" s="1"/>
  <c r="O16" i="22" s="1"/>
  <c r="P16" i="22" s="1"/>
  <c r="F15" i="22"/>
  <c r="H15" i="22" s="1"/>
  <c r="J15" i="22" s="1"/>
  <c r="L15" i="22" s="1"/>
  <c r="N15" i="22" s="1"/>
  <c r="P15" i="22" s="1"/>
  <c r="F14" i="22"/>
  <c r="G14" i="22" s="1"/>
  <c r="H14" i="22" s="1"/>
  <c r="I14" i="22" s="1"/>
  <c r="J14" i="22" s="1"/>
  <c r="K14" i="22" s="1"/>
  <c r="L14" i="22" s="1"/>
  <c r="M14" i="22" s="1"/>
  <c r="N14" i="22" s="1"/>
  <c r="O14" i="22" s="1"/>
  <c r="P14" i="22" s="1"/>
  <c r="I13" i="22"/>
  <c r="J13" i="22" s="1"/>
  <c r="K13" i="22" s="1"/>
  <c r="L13" i="22" s="1"/>
  <c r="M13" i="22" s="1"/>
  <c r="N13" i="22" s="1"/>
  <c r="O13" i="22" s="1"/>
  <c r="P13" i="22" s="1"/>
  <c r="F13" i="22"/>
  <c r="G13" i="22" s="1"/>
  <c r="H13" i="22" s="1"/>
  <c r="F12" i="22"/>
  <c r="G12" i="22" s="1"/>
  <c r="H12" i="22" s="1"/>
  <c r="I12" i="22" s="1"/>
  <c r="J12" i="22" s="1"/>
  <c r="K12" i="22" s="1"/>
  <c r="L12" i="22" s="1"/>
  <c r="M12" i="22" s="1"/>
  <c r="N12" i="22" s="1"/>
  <c r="O12" i="22" s="1"/>
  <c r="P12" i="22" s="1"/>
  <c r="G11" i="22"/>
  <c r="H11" i="22" s="1"/>
  <c r="I11" i="22" s="1"/>
  <c r="J11" i="22" s="1"/>
  <c r="K11" i="22" s="1"/>
  <c r="L11" i="22" s="1"/>
  <c r="M11" i="22" s="1"/>
  <c r="N11" i="22" s="1"/>
  <c r="O11" i="22" s="1"/>
  <c r="P11" i="22" s="1"/>
  <c r="F11" i="22"/>
  <c r="J10" i="22"/>
  <c r="L10" i="22" s="1"/>
  <c r="N10" i="22" s="1"/>
  <c r="P10" i="22" s="1"/>
  <c r="H10" i="22"/>
  <c r="F10" i="22"/>
  <c r="F9" i="22"/>
  <c r="G9" i="22" s="1"/>
  <c r="H9" i="22" s="1"/>
  <c r="I9" i="22" s="1"/>
  <c r="J9" i="22" s="1"/>
  <c r="K9" i="22" s="1"/>
  <c r="L9" i="22" s="1"/>
  <c r="M9" i="22" s="1"/>
  <c r="N9" i="22" s="1"/>
  <c r="O9" i="22" s="1"/>
  <c r="P9" i="22" s="1"/>
  <c r="F8" i="22"/>
  <c r="G8" i="22" s="1"/>
  <c r="H8" i="22" s="1"/>
  <c r="I8" i="22" s="1"/>
  <c r="J8" i="22" s="1"/>
  <c r="K8" i="22" s="1"/>
  <c r="L8" i="22" s="1"/>
  <c r="M8" i="22" s="1"/>
  <c r="N8" i="22" s="1"/>
  <c r="O8" i="22" s="1"/>
  <c r="P8" i="22" s="1"/>
  <c r="F7" i="22"/>
  <c r="G7" i="22" s="1"/>
  <c r="G33" i="22" l="1"/>
  <c r="H7" i="22"/>
  <c r="H33" i="22" l="1"/>
  <c r="I7" i="22"/>
  <c r="J7" i="22" l="1"/>
  <c r="I33" i="22"/>
  <c r="K7" i="22" l="1"/>
  <c r="J33" i="22"/>
  <c r="K33" i="22" l="1"/>
  <c r="L7" i="22"/>
  <c r="L33" i="22" l="1"/>
  <c r="M7" i="22"/>
  <c r="M33" i="22" l="1"/>
  <c r="N7" i="22"/>
  <c r="N33" i="22" l="1"/>
  <c r="O7" i="22"/>
  <c r="O33" i="22" l="1"/>
  <c r="P7" i="22"/>
  <c r="P33" i="22" s="1"/>
  <c r="F32" i="20" l="1"/>
  <c r="I32" i="20" s="1"/>
  <c r="L32" i="20" s="1"/>
  <c r="O32" i="20" s="1"/>
  <c r="F31" i="20"/>
  <c r="I31" i="20" s="1"/>
  <c r="L31" i="20" s="1"/>
  <c r="O31" i="20" s="1"/>
  <c r="F30" i="20"/>
  <c r="H30" i="20" s="1"/>
  <c r="J30" i="20" s="1"/>
  <c r="L30" i="20" s="1"/>
  <c r="N30" i="20" s="1"/>
  <c r="P30" i="20" s="1"/>
  <c r="F29" i="20"/>
  <c r="G29" i="20" s="1"/>
  <c r="H29" i="20" s="1"/>
  <c r="I29" i="20" s="1"/>
  <c r="J29" i="20" s="1"/>
  <c r="K29" i="20" s="1"/>
  <c r="L29" i="20" s="1"/>
  <c r="M29" i="20" s="1"/>
  <c r="N29" i="20" s="1"/>
  <c r="O29" i="20" s="1"/>
  <c r="P29" i="20" s="1"/>
  <c r="F28" i="20"/>
  <c r="H28" i="20" s="1"/>
  <c r="J28" i="20" s="1"/>
  <c r="L28" i="20" s="1"/>
  <c r="N28" i="20" s="1"/>
  <c r="F27" i="20"/>
  <c r="P27" i="20" s="1"/>
  <c r="F26" i="20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F25" i="20"/>
  <c r="G25" i="20" s="1"/>
  <c r="H25" i="20" s="1"/>
  <c r="I25" i="20" s="1"/>
  <c r="J25" i="20" s="1"/>
  <c r="K25" i="20" s="1"/>
  <c r="L25" i="20" s="1"/>
  <c r="M25" i="20" s="1"/>
  <c r="N25" i="20" s="1"/>
  <c r="O25" i="20" s="1"/>
  <c r="P25" i="20" s="1"/>
  <c r="F24" i="20"/>
  <c r="G24" i="20" s="1"/>
  <c r="H24" i="20" s="1"/>
  <c r="I24" i="20" s="1"/>
  <c r="J24" i="20" s="1"/>
  <c r="K24" i="20" s="1"/>
  <c r="L24" i="20" s="1"/>
  <c r="M24" i="20" s="1"/>
  <c r="N24" i="20" s="1"/>
  <c r="O24" i="20" s="1"/>
  <c r="P24" i="20" s="1"/>
  <c r="L23" i="20"/>
  <c r="F23" i="20"/>
  <c r="J23" i="20" s="1"/>
  <c r="N23" i="20" s="1"/>
  <c r="F22" i="20"/>
  <c r="H22" i="20" s="1"/>
  <c r="J22" i="20" s="1"/>
  <c r="L22" i="20" s="1"/>
  <c r="N22" i="20" s="1"/>
  <c r="P22" i="20" s="1"/>
  <c r="F21" i="20"/>
  <c r="G21" i="20" s="1"/>
  <c r="H21" i="20" s="1"/>
  <c r="I21" i="20" s="1"/>
  <c r="J21" i="20" s="1"/>
  <c r="K21" i="20" s="1"/>
  <c r="L21" i="20" s="1"/>
  <c r="M21" i="20" s="1"/>
  <c r="N21" i="20" s="1"/>
  <c r="O21" i="20" s="1"/>
  <c r="P21" i="20" s="1"/>
  <c r="F20" i="20"/>
  <c r="G20" i="20" s="1"/>
  <c r="H20" i="20" s="1"/>
  <c r="I20" i="20" s="1"/>
  <c r="J20" i="20" s="1"/>
  <c r="K20" i="20" s="1"/>
  <c r="L20" i="20" s="1"/>
  <c r="M20" i="20" s="1"/>
  <c r="N20" i="20" s="1"/>
  <c r="O20" i="20" s="1"/>
  <c r="P20" i="20" s="1"/>
  <c r="F19" i="20"/>
  <c r="G19" i="20" s="1"/>
  <c r="H19" i="20" s="1"/>
  <c r="I19" i="20" s="1"/>
  <c r="J19" i="20" s="1"/>
  <c r="K19" i="20" s="1"/>
  <c r="L19" i="20" s="1"/>
  <c r="M19" i="20" s="1"/>
  <c r="N19" i="20" s="1"/>
  <c r="O19" i="20" s="1"/>
  <c r="P19" i="20" s="1"/>
  <c r="F18" i="20"/>
  <c r="G18" i="20" s="1"/>
  <c r="H18" i="20" s="1"/>
  <c r="I18" i="20" s="1"/>
  <c r="J18" i="20" s="1"/>
  <c r="K18" i="20" s="1"/>
  <c r="L18" i="20" s="1"/>
  <c r="M18" i="20" s="1"/>
  <c r="N18" i="20" s="1"/>
  <c r="O18" i="20" s="1"/>
  <c r="P18" i="20" s="1"/>
  <c r="F17" i="20"/>
  <c r="G17" i="20" s="1"/>
  <c r="H17" i="20" s="1"/>
  <c r="I17" i="20" s="1"/>
  <c r="J17" i="20" s="1"/>
  <c r="K17" i="20" s="1"/>
  <c r="L17" i="20" s="1"/>
  <c r="M17" i="20" s="1"/>
  <c r="N17" i="20" s="1"/>
  <c r="O17" i="20" s="1"/>
  <c r="P17" i="20" s="1"/>
  <c r="F16" i="20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F15" i="20"/>
  <c r="H15" i="20" s="1"/>
  <c r="J15" i="20" s="1"/>
  <c r="L15" i="20" s="1"/>
  <c r="N15" i="20" s="1"/>
  <c r="P15" i="20" s="1"/>
  <c r="F14" i="20"/>
  <c r="G14" i="20" s="1"/>
  <c r="H14" i="20" s="1"/>
  <c r="I14" i="20" s="1"/>
  <c r="J14" i="20" s="1"/>
  <c r="K14" i="20" s="1"/>
  <c r="L14" i="20" s="1"/>
  <c r="M14" i="20" s="1"/>
  <c r="N14" i="20" s="1"/>
  <c r="O14" i="20" s="1"/>
  <c r="P14" i="20" s="1"/>
  <c r="F13" i="20"/>
  <c r="G13" i="20" s="1"/>
  <c r="H13" i="20" s="1"/>
  <c r="I13" i="20" s="1"/>
  <c r="J13" i="20" s="1"/>
  <c r="K13" i="20" s="1"/>
  <c r="L13" i="20" s="1"/>
  <c r="M13" i="20" s="1"/>
  <c r="N13" i="20" s="1"/>
  <c r="O13" i="20" s="1"/>
  <c r="P13" i="20" s="1"/>
  <c r="F12" i="20"/>
  <c r="G12" i="20" s="1"/>
  <c r="H12" i="20" s="1"/>
  <c r="I12" i="20" s="1"/>
  <c r="J12" i="20" s="1"/>
  <c r="K12" i="20" s="1"/>
  <c r="L12" i="20" s="1"/>
  <c r="M12" i="20" s="1"/>
  <c r="N12" i="20" s="1"/>
  <c r="O12" i="20" s="1"/>
  <c r="P12" i="20" s="1"/>
  <c r="F11" i="20"/>
  <c r="G11" i="20" s="1"/>
  <c r="H11" i="20" s="1"/>
  <c r="I11" i="20" s="1"/>
  <c r="J11" i="20" s="1"/>
  <c r="K11" i="20" s="1"/>
  <c r="L11" i="20" s="1"/>
  <c r="M11" i="20" s="1"/>
  <c r="N11" i="20" s="1"/>
  <c r="O11" i="20" s="1"/>
  <c r="P11" i="20" s="1"/>
  <c r="F10" i="20"/>
  <c r="H10" i="20" s="1"/>
  <c r="J10" i="20" s="1"/>
  <c r="L10" i="20" s="1"/>
  <c r="N10" i="20" s="1"/>
  <c r="P10" i="20" s="1"/>
  <c r="F9" i="20"/>
  <c r="G9" i="20" s="1"/>
  <c r="H9" i="20" s="1"/>
  <c r="I9" i="20" s="1"/>
  <c r="J9" i="20" s="1"/>
  <c r="K9" i="20" s="1"/>
  <c r="L9" i="20" s="1"/>
  <c r="M9" i="20" s="1"/>
  <c r="N9" i="20" s="1"/>
  <c r="O9" i="20" s="1"/>
  <c r="P9" i="20" s="1"/>
  <c r="F8" i="20"/>
  <c r="G8" i="20" s="1"/>
  <c r="H8" i="20" s="1"/>
  <c r="I8" i="20" s="1"/>
  <c r="J8" i="20" s="1"/>
  <c r="K8" i="20" s="1"/>
  <c r="L8" i="20" s="1"/>
  <c r="M8" i="20" s="1"/>
  <c r="N8" i="20" s="1"/>
  <c r="O8" i="20" s="1"/>
  <c r="P8" i="20" s="1"/>
  <c r="F7" i="20"/>
  <c r="G7" i="20" s="1"/>
  <c r="G33" i="20" s="1"/>
  <c r="B9" i="12" l="1"/>
  <c r="H7" i="20"/>
  <c r="H33" i="20" l="1"/>
  <c r="C9" i="12" s="1"/>
  <c r="I7" i="20"/>
  <c r="J7" i="20" l="1"/>
  <c r="I33" i="20"/>
  <c r="D9" i="12" s="1"/>
  <c r="J33" i="20" l="1"/>
  <c r="E9" i="12" s="1"/>
  <c r="K7" i="20"/>
  <c r="K33" i="20" l="1"/>
  <c r="F9" i="12" s="1"/>
  <c r="L7" i="20"/>
  <c r="L33" i="20" l="1"/>
  <c r="G9" i="12" s="1"/>
  <c r="M7" i="20"/>
  <c r="M33" i="20" l="1"/>
  <c r="H9" i="12" s="1"/>
  <c r="N7" i="20"/>
  <c r="O7" i="20" l="1"/>
  <c r="N33" i="20"/>
  <c r="I9" i="12" s="1"/>
  <c r="P7" i="20" l="1"/>
  <c r="P33" i="20" s="1"/>
  <c r="K9" i="12" s="1"/>
  <c r="O33" i="20"/>
  <c r="J9" i="12" s="1"/>
  <c r="L9" i="12" l="1"/>
  <c r="L10" i="12"/>
  <c r="C8" i="12" l="1"/>
  <c r="D8" i="12"/>
  <c r="E8" i="12"/>
  <c r="F8" i="12"/>
  <c r="G8" i="12"/>
  <c r="H8" i="12"/>
  <c r="I8" i="12"/>
  <c r="J8" i="12"/>
  <c r="K8" i="12"/>
  <c r="B8" i="12"/>
  <c r="C7" i="12"/>
  <c r="C11" i="12" s="1"/>
  <c r="D7" i="12"/>
  <c r="D11" i="12" s="1"/>
  <c r="E7" i="12"/>
  <c r="F7" i="12"/>
  <c r="G7" i="12"/>
  <c r="H7" i="12"/>
  <c r="I7" i="12"/>
  <c r="I11" i="12" s="1"/>
  <c r="J7" i="12"/>
  <c r="J11" i="12" s="1"/>
  <c r="K7" i="12"/>
  <c r="B7" i="12"/>
  <c r="K11" i="12" l="1"/>
  <c r="G11" i="12"/>
  <c r="H11" i="12"/>
  <c r="B11" i="12"/>
  <c r="F11" i="12"/>
  <c r="E11" i="12"/>
  <c r="L7" i="12"/>
  <c r="L8" i="12"/>
  <c r="L11" i="12" l="1"/>
  <c r="C25" i="1"/>
  <c r="C24" i="1"/>
  <c r="C23" i="1"/>
  <c r="C22" i="1"/>
  <c r="C21" i="1"/>
  <c r="C20" i="1"/>
  <c r="C19" i="1"/>
  <c r="C18" i="1"/>
  <c r="C17" i="1"/>
  <c r="C26" i="1" s="1"/>
  <c r="C16" i="1"/>
  <c r="F32" i="6"/>
  <c r="I32" i="6" s="1"/>
  <c r="L32" i="6" s="1"/>
  <c r="O32" i="6" s="1"/>
  <c r="F31" i="6"/>
  <c r="I31" i="6" s="1"/>
  <c r="L31" i="6" s="1"/>
  <c r="O31" i="6" s="1"/>
  <c r="F30" i="6"/>
  <c r="H30" i="6" s="1"/>
  <c r="J30" i="6" s="1"/>
  <c r="L30" i="6" s="1"/>
  <c r="N30" i="6" s="1"/>
  <c r="P30" i="6" s="1"/>
  <c r="F29" i="6"/>
  <c r="G29" i="6" s="1"/>
  <c r="H29" i="6" s="1"/>
  <c r="I29" i="6" s="1"/>
  <c r="J29" i="6" s="1"/>
  <c r="K29" i="6" s="1"/>
  <c r="L29" i="6" s="1"/>
  <c r="M29" i="6" s="1"/>
  <c r="N29" i="6" s="1"/>
  <c r="O29" i="6" s="1"/>
  <c r="P29" i="6" s="1"/>
  <c r="H28" i="6"/>
  <c r="J28" i="6" s="1"/>
  <c r="L28" i="6" s="1"/>
  <c r="N28" i="6" s="1"/>
  <c r="F28" i="6"/>
  <c r="F27" i="6"/>
  <c r="P27" i="6" s="1"/>
  <c r="F26" i="6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G25" i="6"/>
  <c r="H25" i="6" s="1"/>
  <c r="I25" i="6" s="1"/>
  <c r="J25" i="6" s="1"/>
  <c r="K25" i="6" s="1"/>
  <c r="L25" i="6" s="1"/>
  <c r="M25" i="6" s="1"/>
  <c r="N25" i="6" s="1"/>
  <c r="O25" i="6" s="1"/>
  <c r="P25" i="6" s="1"/>
  <c r="F25" i="6"/>
  <c r="F24" i="6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L23" i="6"/>
  <c r="F23" i="6"/>
  <c r="J23" i="6" s="1"/>
  <c r="N23" i="6" s="1"/>
  <c r="F22" i="6"/>
  <c r="H22" i="6" s="1"/>
  <c r="J22" i="6" s="1"/>
  <c r="L22" i="6" s="1"/>
  <c r="N22" i="6" s="1"/>
  <c r="P22" i="6" s="1"/>
  <c r="F21" i="6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F20" i="6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G19" i="6"/>
  <c r="H19" i="6" s="1"/>
  <c r="I19" i="6" s="1"/>
  <c r="J19" i="6" s="1"/>
  <c r="K19" i="6" s="1"/>
  <c r="L19" i="6" s="1"/>
  <c r="M19" i="6" s="1"/>
  <c r="N19" i="6" s="1"/>
  <c r="O19" i="6" s="1"/>
  <c r="P19" i="6" s="1"/>
  <c r="F19" i="6"/>
  <c r="F18" i="6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F17" i="6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F16" i="6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F15" i="6"/>
  <c r="H15" i="6" s="1"/>
  <c r="J15" i="6" s="1"/>
  <c r="L15" i="6" s="1"/>
  <c r="N15" i="6" s="1"/>
  <c r="P15" i="6" s="1"/>
  <c r="F14" i="6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F13" i="6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G12" i="6"/>
  <c r="H12" i="6" s="1"/>
  <c r="I12" i="6" s="1"/>
  <c r="J12" i="6" s="1"/>
  <c r="K12" i="6" s="1"/>
  <c r="L12" i="6" s="1"/>
  <c r="M12" i="6" s="1"/>
  <c r="N12" i="6" s="1"/>
  <c r="O12" i="6" s="1"/>
  <c r="P12" i="6" s="1"/>
  <c r="F12" i="6"/>
  <c r="F11" i="6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F10" i="6"/>
  <c r="H10" i="6" s="1"/>
  <c r="J10" i="6" s="1"/>
  <c r="L10" i="6" s="1"/>
  <c r="N10" i="6" s="1"/>
  <c r="P10" i="6" s="1"/>
  <c r="F9" i="6"/>
  <c r="G9" i="6" s="1"/>
  <c r="H9" i="6" s="1"/>
  <c r="I9" i="6" s="1"/>
  <c r="J9" i="6" s="1"/>
  <c r="K9" i="6" s="1"/>
  <c r="L9" i="6" s="1"/>
  <c r="M9" i="6" s="1"/>
  <c r="N9" i="6" s="1"/>
  <c r="O9" i="6" s="1"/>
  <c r="P9" i="6" s="1"/>
  <c r="F8" i="6"/>
  <c r="G8" i="6" s="1"/>
  <c r="H8" i="6" s="1"/>
  <c r="I8" i="6" s="1"/>
  <c r="J8" i="6" s="1"/>
  <c r="K8" i="6" s="1"/>
  <c r="L8" i="6" s="1"/>
  <c r="M8" i="6" s="1"/>
  <c r="N8" i="6" s="1"/>
  <c r="O8" i="6" s="1"/>
  <c r="P8" i="6" s="1"/>
  <c r="F7" i="6"/>
  <c r="G7" i="6" s="1"/>
  <c r="L36" i="2"/>
  <c r="O36" i="2" s="1"/>
  <c r="I36" i="2"/>
  <c r="I35" i="2"/>
  <c r="L35" i="2" s="1"/>
  <c r="O35" i="2" s="1"/>
  <c r="F35" i="2"/>
  <c r="F34" i="2"/>
  <c r="I34" i="2" s="1"/>
  <c r="L34" i="2" s="1"/>
  <c r="O34" i="2" s="1"/>
  <c r="F33" i="2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G32" i="2"/>
  <c r="H32" i="2" s="1"/>
  <c r="I32" i="2" s="1"/>
  <c r="J32" i="2" s="1"/>
  <c r="K32" i="2" s="1"/>
  <c r="L32" i="2" s="1"/>
  <c r="M32" i="2" s="1"/>
  <c r="N32" i="2" s="1"/>
  <c r="O32" i="2" s="1"/>
  <c r="P32" i="2" s="1"/>
  <c r="F32" i="2"/>
  <c r="H31" i="2"/>
  <c r="J31" i="2" s="1"/>
  <c r="L31" i="2" s="1"/>
  <c r="N31" i="2" s="1"/>
  <c r="P31" i="2" s="1"/>
  <c r="F31" i="2"/>
  <c r="F30" i="2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F29" i="2"/>
  <c r="I29" i="2" s="1"/>
  <c r="L29" i="2" s="1"/>
  <c r="O29" i="2" s="1"/>
  <c r="B29" i="2"/>
  <c r="F28" i="2"/>
  <c r="H28" i="2" s="1"/>
  <c r="J28" i="2" s="1"/>
  <c r="L28" i="2" s="1"/>
  <c r="N28" i="2" s="1"/>
  <c r="F27" i="2"/>
  <c r="P27" i="2" s="1"/>
  <c r="F26" i="2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F25" i="2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F24" i="2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L23" i="2"/>
  <c r="J23" i="2"/>
  <c r="N23" i="2" s="1"/>
  <c r="F23" i="2"/>
  <c r="H22" i="2"/>
  <c r="J22" i="2" s="1"/>
  <c r="L22" i="2" s="1"/>
  <c r="N22" i="2" s="1"/>
  <c r="P22" i="2" s="1"/>
  <c r="F22" i="2"/>
  <c r="F21" i="2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F20" i="2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F19" i="2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F18" i="2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F17" i="2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G16" i="2"/>
  <c r="H16" i="2" s="1"/>
  <c r="I16" i="2" s="1"/>
  <c r="J16" i="2" s="1"/>
  <c r="K16" i="2" s="1"/>
  <c r="L16" i="2" s="1"/>
  <c r="M16" i="2" s="1"/>
  <c r="N16" i="2" s="1"/>
  <c r="O16" i="2" s="1"/>
  <c r="P16" i="2" s="1"/>
  <c r="F16" i="2"/>
  <c r="H15" i="2"/>
  <c r="J15" i="2" s="1"/>
  <c r="L15" i="2" s="1"/>
  <c r="N15" i="2" s="1"/>
  <c r="P15" i="2" s="1"/>
  <c r="F15" i="2"/>
  <c r="F14" i="2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F13" i="2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F12" i="2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F11" i="2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F10" i="2"/>
  <c r="H10" i="2" s="1"/>
  <c r="J10" i="2" s="1"/>
  <c r="L10" i="2" s="1"/>
  <c r="N10" i="2" s="1"/>
  <c r="P10" i="2" s="1"/>
  <c r="F9" i="2"/>
  <c r="G9" i="2" s="1"/>
  <c r="H9" i="2" s="1"/>
  <c r="I9" i="2" s="1"/>
  <c r="J9" i="2" s="1"/>
  <c r="K9" i="2" s="1"/>
  <c r="L9" i="2" s="1"/>
  <c r="M9" i="2" s="1"/>
  <c r="N9" i="2" s="1"/>
  <c r="O9" i="2" s="1"/>
  <c r="P9" i="2" s="1"/>
  <c r="G8" i="2"/>
  <c r="H8" i="2" s="1"/>
  <c r="I8" i="2" s="1"/>
  <c r="J8" i="2" s="1"/>
  <c r="K8" i="2" s="1"/>
  <c r="L8" i="2" s="1"/>
  <c r="M8" i="2" s="1"/>
  <c r="N8" i="2" s="1"/>
  <c r="O8" i="2" s="1"/>
  <c r="P8" i="2" s="1"/>
  <c r="F8" i="2"/>
  <c r="F7" i="2"/>
  <c r="G7" i="2" s="1"/>
  <c r="G33" i="6" l="1"/>
  <c r="H7" i="6"/>
  <c r="G37" i="2"/>
  <c r="H7" i="2"/>
  <c r="I7" i="6" l="1"/>
  <c r="H33" i="6"/>
  <c r="H37" i="2"/>
  <c r="I7" i="2"/>
  <c r="I33" i="6" l="1"/>
  <c r="J7" i="6"/>
  <c r="I37" i="2"/>
  <c r="J7" i="2"/>
  <c r="J33" i="6" l="1"/>
  <c r="K7" i="6"/>
  <c r="J37" i="2"/>
  <c r="K7" i="2"/>
  <c r="L7" i="6" l="1"/>
  <c r="K33" i="6"/>
  <c r="L7" i="2"/>
  <c r="K37" i="2"/>
  <c r="L33" i="6" l="1"/>
  <c r="M7" i="6"/>
  <c r="L37" i="2"/>
  <c r="M7" i="2"/>
  <c r="M33" i="6" l="1"/>
  <c r="N7" i="6"/>
  <c r="M37" i="2"/>
  <c r="N7" i="2"/>
  <c r="O7" i="6" l="1"/>
  <c r="N33" i="6"/>
  <c r="N37" i="2"/>
  <c r="O7" i="2"/>
  <c r="O33" i="6" l="1"/>
  <c r="P7" i="6"/>
  <c r="P33" i="6" s="1"/>
  <c r="O37" i="2"/>
  <c r="P7" i="2"/>
  <c r="P37" i="2" s="1"/>
</calcChain>
</file>

<file path=xl/sharedStrings.xml><?xml version="1.0" encoding="utf-8"?>
<sst xmlns="http://schemas.openxmlformats.org/spreadsheetml/2006/main" count="463" uniqueCount="118">
  <si>
    <t>REFERÊNCIAIS: VALORES BASEADOS NO BOLETIM DE CUSTOS CDHU, ORSE E SBC CONSIDERANDO MÃO DE OBRA E/OU MÃO DE OBRA+MATERIAL DEPENDENDO DO SERVIÇO - NÃO FORAM INCLUÍDAS TAXAS DE ADMINISTRAÇÃO OU BDI NAS COMPOSIÇÕES</t>
  </si>
  <si>
    <t>Disciplina</t>
  </si>
  <si>
    <t>Serviço</t>
  </si>
  <si>
    <t>Parâmetros</t>
  </si>
  <si>
    <t>Periodicidade</t>
  </si>
  <si>
    <t>Valor (R$)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</si>
  <si>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</si>
  <si>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</si>
  <si>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</si>
  <si>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</si>
  <si>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</si>
  <si>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</si>
  <si>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</si>
  <si>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</si>
  <si>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</si>
  <si>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</si>
  <si>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Elétrica</t>
  </si>
  <si>
    <t>Inspeção componentes</t>
  </si>
  <si>
    <t>Um profissionais especializados em elétrica 8h por mês.</t>
  </si>
  <si>
    <t xml:space="preserve">Trimestral </t>
  </si>
  <si>
    <t>Troca de lâmpas/luminárias</t>
  </si>
  <si>
    <t>Substituição de 20 % do total de lampadas existentes</t>
  </si>
  <si>
    <t>Anual</t>
  </si>
  <si>
    <t>Reparo de ponto existente</t>
  </si>
  <si>
    <t>Previsão de troca de tomada</t>
  </si>
  <si>
    <t>Quando necessário</t>
  </si>
  <si>
    <t>Reparo de quadro/disjuntor</t>
  </si>
  <si>
    <t>Troca de componentes a cada 2 anos</t>
  </si>
  <si>
    <t>2 anos</t>
  </si>
  <si>
    <t>Um profissionais especializados em hidráulica 8 horas</t>
  </si>
  <si>
    <t>limpeza das caixas d'guas</t>
  </si>
  <si>
    <t>uma vez por ano</t>
  </si>
  <si>
    <t>anual</t>
  </si>
  <si>
    <t>Limpeza de caixa de passagem</t>
  </si>
  <si>
    <t>Abertura limpeza e selamento da tampa</t>
  </si>
  <si>
    <t xml:space="preserve">semestral </t>
  </si>
  <si>
    <t>Limpeza e desobstrução de canaletass de águas pluviais</t>
  </si>
  <si>
    <t xml:space="preserve">Retirada de terra, areia e similares </t>
  </si>
  <si>
    <t>Desentupimentos</t>
  </si>
  <si>
    <t>Serviço de desobstrução de tubulação - 25m a cada 2 ano.</t>
  </si>
  <si>
    <t>Limpeza caixa de gordura</t>
  </si>
  <si>
    <t>Cada 3 meses.</t>
  </si>
  <si>
    <t>Aquecedores a gás</t>
  </si>
  <si>
    <t>Troca de botijão</t>
  </si>
  <si>
    <t>Considerando consumo de um cilindro a cada 4 meses em total de 1 cilindros</t>
  </si>
  <si>
    <t>Inspeção do sistema (Revisão Anual)</t>
  </si>
  <si>
    <t xml:space="preserve">Revisão do sistema </t>
  </si>
  <si>
    <t>Áreas verdes</t>
  </si>
  <si>
    <t xml:space="preserve">Corte de gramado e limpeza </t>
  </si>
  <si>
    <t>faixas de entorno de edificações</t>
  </si>
  <si>
    <t>Mensal</t>
  </si>
  <si>
    <t>Corte de árvore</t>
  </si>
  <si>
    <t>Corte de 2 árvores por ano (condenadas uo oferecendo risco)</t>
  </si>
  <si>
    <t>Pode da árvore</t>
  </si>
  <si>
    <t>10 Arvores por semestre (galhos e copas sobre telhados)</t>
  </si>
  <si>
    <t>Semestral</t>
  </si>
  <si>
    <t>Combate a incêndio</t>
  </si>
  <si>
    <t>Regarga extintor</t>
  </si>
  <si>
    <t>120kg de recarga .</t>
  </si>
  <si>
    <t>Troca extintor</t>
  </si>
  <si>
    <t xml:space="preserve">1 extintores a cada 4 anos. </t>
  </si>
  <si>
    <t>Coberturas</t>
  </si>
  <si>
    <t>Limpeza telhados</t>
  </si>
  <si>
    <t xml:space="preserve">2 ajudantes gerais </t>
  </si>
  <si>
    <t>Limpeza Calhas</t>
  </si>
  <si>
    <t>Troca de telhas</t>
  </si>
  <si>
    <t>2 m² de telha a cada 6 meses</t>
  </si>
  <si>
    <t xml:space="preserve">Reparo estrutura </t>
  </si>
  <si>
    <t>5% da estrutura a cada 10 anos</t>
  </si>
  <si>
    <t>10 anos</t>
  </si>
  <si>
    <t>Aplicação de imunizante</t>
  </si>
  <si>
    <t>Estrutura de madeira da cobertura a cada 2 anos</t>
  </si>
  <si>
    <t/>
  </si>
  <si>
    <t>Revisão de pintura, madeira, elementos e calafetação</t>
  </si>
  <si>
    <t>Substituição de madeira, revisão de pintura, revisão de componentes de vedação</t>
  </si>
  <si>
    <t>3 anos</t>
  </si>
  <si>
    <t>Portas e caixilhos</t>
  </si>
  <si>
    <t>Revisão ferragens com lubricação e componentes de madeira</t>
  </si>
  <si>
    <t xml:space="preserve">Mão de obra de 1 marceneiro por dois dias </t>
  </si>
  <si>
    <t>Revisão de pintura</t>
  </si>
  <si>
    <t>Lixamento e aplicação de verniz</t>
  </si>
  <si>
    <t>Sistema de tratamento de esgoto</t>
  </si>
  <si>
    <t>Esgotamento de lodo - CADRI</t>
  </si>
  <si>
    <t>Esgotamento de todo sistema anualmente (pode variar para maior periodicidade, depende do uso)</t>
  </si>
  <si>
    <t xml:space="preserve">Manutenção Periodica do sistema </t>
  </si>
  <si>
    <t xml:space="preserve">Mão de obra Especializada </t>
  </si>
  <si>
    <t>Civil</t>
  </si>
  <si>
    <t>Pinturas de parede em alvenaria</t>
  </si>
  <si>
    <t xml:space="preserve">Revisão/retoque </t>
  </si>
  <si>
    <t>Pintura em forros</t>
  </si>
  <si>
    <t xml:space="preserve">Revisão/retorque </t>
  </si>
  <si>
    <t>Pintura elemento metálico</t>
  </si>
  <si>
    <t xml:space="preserve">Revisão/retorque em todos predios </t>
  </si>
  <si>
    <t>TOTAL/ANO</t>
  </si>
  <si>
    <t>5 anos</t>
  </si>
  <si>
    <t>Ed. 01</t>
  </si>
  <si>
    <t>Ed. 02</t>
  </si>
  <si>
    <t>Ed. 03</t>
  </si>
  <si>
    <t>Ed. 04</t>
  </si>
  <si>
    <t>Ed. 06</t>
  </si>
  <si>
    <t>Ed. 07</t>
  </si>
  <si>
    <t>Ed. 08</t>
  </si>
  <si>
    <t>Ed. 09</t>
  </si>
  <si>
    <t>Ed. 10</t>
  </si>
  <si>
    <t>Ed. 11</t>
  </si>
  <si>
    <t>Total 10 anos</t>
  </si>
  <si>
    <t>Custo 10 anos</t>
  </si>
  <si>
    <t>Ranchão da Amizade</t>
  </si>
  <si>
    <t>Quiosques (4 unidades)</t>
  </si>
  <si>
    <t>Edifício</t>
  </si>
  <si>
    <t>Casa do Diretor</t>
  </si>
  <si>
    <t>Antigo Centro Histórico e Cultural</t>
  </si>
  <si>
    <t>PREVISÃO DE MANUTENÇÃO PREDIAL 10 ANOS PARQUE ESTADUAL ILHA ANCHIETA - PERMISSÃO ALIMENTAÇÃO</t>
  </si>
  <si>
    <t>PREVISÃO DE MANUTENÇÃO PREDIAL 10 ANOS PARQUE ESTADUAL ILHA ANCHIETA - Casa do Diretor</t>
  </si>
  <si>
    <t>PREVISÃO DE MANUTENÇÃO PREDIAL 10 ANOS PARQUE ESTADUAL ILHA ANCHIETA - Antigo Centro Histórico e Cultural</t>
  </si>
  <si>
    <t>Hidráulica geral</t>
  </si>
  <si>
    <t>PREVISÃO DE MANUTENÇÃO PREDIAL 10 ANOS PARQUE ESTADUAL ILHA ANCHIETA - Quiosques (4 unidades)</t>
  </si>
  <si>
    <t>PREVISÃO DE MANUTENÇÃO PREDIAL 10 ANOS PARQUE ESTADUAL ILHA ANCHIETA -  Ranchão da Amizade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</si>
</sst>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64" fontId="2" fillId="0" borderId="0" xfId="2" applyNumberFormat="1" applyFont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164" fontId="2" fillId="0" borderId="2" xfId="2" applyNumberFormat="1" applyFont="1" applyBorder="1" applyAlignment="1">
      <alignment horizontal="centerContinuous" vertical="center"/>
    </xf>
    <xf numFmtId="164" fontId="4" fillId="0" borderId="2" xfId="2" applyNumberFormat="1" applyFont="1" applyBorder="1" applyAlignment="1">
      <alignment horizontal="centerContinuous" vertical="center"/>
    </xf>
    <xf numFmtId="164" fontId="2" fillId="0" borderId="3" xfId="2" applyNumberFormat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164" fontId="2" fillId="0" borderId="0" xfId="2" applyNumberFormat="1" applyFont="1" applyBorder="1" applyAlignment="1">
      <alignment horizontal="centerContinuous" vertical="center"/>
    </xf>
    <xf numFmtId="164" fontId="4" fillId="0" borderId="0" xfId="2" applyNumberFormat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 wrapText="1"/>
    </xf>
    <xf numFmtId="0" fontId="4" fillId="0" borderId="5" xfId="1" applyFont="1" applyBorder="1" applyAlignment="1">
      <alignment horizontal="centerContinuous" vertical="center" wrapText="1"/>
    </xf>
    <xf numFmtId="0" fontId="4" fillId="0" borderId="6" xfId="1" applyFont="1" applyBorder="1" applyAlignment="1">
      <alignment horizontal="centerContinuous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164" fontId="5" fillId="2" borderId="7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left" vertical="center" wrapText="1"/>
    </xf>
    <xf numFmtId="165" fontId="6" fillId="0" borderId="8" xfId="2" applyNumberFormat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165" fontId="6" fillId="0" borderId="9" xfId="2" applyNumberFormat="1" applyFont="1" applyFill="1" applyBorder="1" applyAlignment="1">
      <alignment vertical="center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left" vertical="center"/>
    </xf>
    <xf numFmtId="165" fontId="6" fillId="0" borderId="10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horizontal="left" vertical="center" wrapText="1"/>
    </xf>
    <xf numFmtId="165" fontId="6" fillId="0" borderId="11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8" xfId="1" applyFont="1" applyBorder="1" applyAlignment="1">
      <alignment horizontal="left" vertical="center"/>
    </xf>
    <xf numFmtId="165" fontId="6" fillId="0" borderId="9" xfId="2" quotePrefix="1" applyNumberFormat="1" applyFont="1" applyFill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vertical="center" wrapText="1"/>
    </xf>
    <xf numFmtId="0" fontId="2" fillId="0" borderId="12" xfId="1" applyFont="1" applyBorder="1" applyAlignment="1">
      <alignment vertical="center"/>
    </xf>
    <xf numFmtId="0" fontId="2" fillId="3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left" vertical="center"/>
    </xf>
    <xf numFmtId="164" fontId="7" fillId="0" borderId="5" xfId="2" applyNumberFormat="1" applyFont="1" applyBorder="1" applyAlignment="1">
      <alignment horizontal="right" vertical="center"/>
    </xf>
    <xf numFmtId="164" fontId="8" fillId="0" borderId="7" xfId="2" applyNumberFormat="1" applyFont="1" applyBorder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2" fillId="0" borderId="6" xfId="1" applyFont="1" applyBorder="1" applyAlignment="1">
      <alignment horizontal="centerContinuous" vertical="center"/>
    </xf>
    <xf numFmtId="164" fontId="10" fillId="0" borderId="9" xfId="3" applyNumberFormat="1" applyFont="1" applyBorder="1"/>
    <xf numFmtId="164" fontId="11" fillId="0" borderId="7" xfId="3" applyNumberFormat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</cellXfs>
  <cellStyles count="4">
    <cellStyle name="Normal" xfId="0" builtinId="0"/>
    <cellStyle name="Normal 2" xfId="1" xr:uid="{56842919-362F-43CB-B173-7E70DF08765F}"/>
    <cellStyle name="Vírgula" xfId="3" builtinId="3"/>
    <cellStyle name="Vírgula 2" xfId="2" xr:uid="{0D100FA3-0014-4FB9-B55C-694AE79311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f01\sei%202020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1%20Restaurante\Estimativa%20manuten&#231;&#227;o%20-%20Ed.%2001%20Restaurante_PEIA%20REV%20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a3ac0b843a9c731/&#193;rea%20de%20Trabalho/Estimativa%20manuten&#231;&#227;o%20PEI%20-%20ARPOAD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6%20Lanchonete\Estimativa%20manuten&#231;&#227;o%20-%20Ed.%2006%20Lanchonete_PEIA%20REV%200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%20Quiosques\Estimativa%20manuten&#231;&#227;o%20-%20Quiosques_PEIA%20REV%20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Ranch&#227;o\Estimativa%20manuten&#231;&#227;o%20-%20Ed.%20Ranch&#227;o_PEIA%20REV%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1119.1466</v>
          </cell>
        </row>
        <row r="7">
          <cell r="I7">
            <v>121.82499999999999</v>
          </cell>
        </row>
        <row r="8">
          <cell r="I8">
            <v>3242.096</v>
          </cell>
        </row>
        <row r="9">
          <cell r="I9">
            <v>3229.9381400000002</v>
          </cell>
        </row>
        <row r="10">
          <cell r="I10">
            <v>385.68</v>
          </cell>
        </row>
        <row r="11">
          <cell r="I11">
            <v>900</v>
          </cell>
        </row>
        <row r="13">
          <cell r="I13">
            <v>128.24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263.04000000000002</v>
          </cell>
        </row>
        <row r="20">
          <cell r="I20">
            <v>47.6</v>
          </cell>
        </row>
        <row r="21">
          <cell r="I21">
            <v>112.25</v>
          </cell>
        </row>
        <row r="22">
          <cell r="I22">
            <v>106.36</v>
          </cell>
        </row>
        <row r="24">
          <cell r="I24">
            <v>206.24</v>
          </cell>
        </row>
        <row r="27">
          <cell r="I27">
            <v>1027.9456</v>
          </cell>
        </row>
        <row r="28">
          <cell r="I28">
            <v>3257.8463999999999</v>
          </cell>
        </row>
        <row r="29">
          <cell r="I29">
            <v>480.8</v>
          </cell>
        </row>
        <row r="31">
          <cell r="I31">
            <v>9457.7000000000007</v>
          </cell>
        </row>
        <row r="32">
          <cell r="I32">
            <v>9360</v>
          </cell>
        </row>
        <row r="33">
          <cell r="I33">
            <v>3538.5</v>
          </cell>
        </row>
        <row r="35">
          <cell r="I35">
            <v>386</v>
          </cell>
        </row>
        <row r="36">
          <cell r="I36">
            <v>541.19999999999993</v>
          </cell>
        </row>
        <row r="37">
          <cell r="D37" t="str">
            <v>MANUTENÇÃO DECK</v>
          </cell>
          <cell r="I37">
            <v>4496.21</v>
          </cell>
        </row>
        <row r="45">
          <cell r="I45">
            <v>145.76</v>
          </cell>
        </row>
        <row r="46">
          <cell r="G46">
            <v>184.87</v>
          </cell>
        </row>
        <row r="50">
          <cell r="I50">
            <v>960</v>
          </cell>
        </row>
        <row r="54">
          <cell r="G54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omposição"/>
      <sheetName val="Composições Auxiliares."/>
    </sheetNames>
    <sheetDataSet>
      <sheetData sheetId="0">
        <row r="4">
          <cell r="G4">
            <v>656.08977977550001</v>
          </cell>
        </row>
        <row r="38">
          <cell r="G38">
            <v>353.92402149999998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1070.6098</v>
          </cell>
        </row>
        <row r="7">
          <cell r="I7">
            <v>121.82499999999999</v>
          </cell>
        </row>
        <row r="8">
          <cell r="I8">
            <v>3101.4880000000003</v>
          </cell>
        </row>
        <row r="9">
          <cell r="I9">
            <v>3089.8574200000003</v>
          </cell>
        </row>
        <row r="10">
          <cell r="I10">
            <v>257.12</v>
          </cell>
        </row>
        <row r="11">
          <cell r="I11">
            <v>997.19999999999993</v>
          </cell>
        </row>
        <row r="13">
          <cell r="I13">
            <v>192.36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129.62</v>
          </cell>
        </row>
        <row r="17">
          <cell r="I17">
            <v>180.8</v>
          </cell>
        </row>
        <row r="19">
          <cell r="I19">
            <v>263.04000000000002</v>
          </cell>
        </row>
        <row r="20">
          <cell r="I20">
            <v>47.6</v>
          </cell>
        </row>
        <row r="21">
          <cell r="I21">
            <v>134.69999999999999</v>
          </cell>
        </row>
        <row r="22">
          <cell r="I22">
            <v>106.36</v>
          </cell>
        </row>
        <row r="24">
          <cell r="I24">
            <v>206.24</v>
          </cell>
        </row>
        <row r="27">
          <cell r="I27">
            <v>265.28039999999999</v>
          </cell>
        </row>
        <row r="28">
          <cell r="I28">
            <v>840.74759999999992</v>
          </cell>
        </row>
        <row r="29">
          <cell r="I29">
            <v>240.4</v>
          </cell>
        </row>
        <row r="31">
          <cell r="I31">
            <v>9897.0560000000005</v>
          </cell>
        </row>
        <row r="32">
          <cell r="I32">
            <v>0</v>
          </cell>
        </row>
        <row r="34">
          <cell r="I34">
            <v>96.5</v>
          </cell>
        </row>
        <row r="35">
          <cell r="I35">
            <v>108.24</v>
          </cell>
        </row>
        <row r="37">
          <cell r="I37">
            <v>218.64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229.76</v>
          </cell>
        </row>
        <row r="7">
          <cell r="I7">
            <v>48.73</v>
          </cell>
        </row>
        <row r="8">
          <cell r="I8">
            <v>665.6</v>
          </cell>
        </row>
        <row r="9">
          <cell r="I9">
            <v>207.22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64.12</v>
          </cell>
        </row>
        <row r="14">
          <cell r="I14">
            <v>0</v>
          </cell>
        </row>
        <row r="15">
          <cell r="I15">
            <v>95</v>
          </cell>
        </row>
        <row r="16">
          <cell r="I16">
            <v>0</v>
          </cell>
        </row>
        <row r="17">
          <cell r="I17">
            <v>22.6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4">
          <cell r="I24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1">
          <cell r="I31">
            <v>0</v>
          </cell>
        </row>
        <row r="32">
          <cell r="I32">
            <v>0</v>
          </cell>
        </row>
        <row r="34">
          <cell r="I34">
            <v>772</v>
          </cell>
        </row>
        <row r="35">
          <cell r="I35">
            <v>54.12</v>
          </cell>
        </row>
        <row r="37">
          <cell r="I37">
            <v>0</v>
          </cell>
        </row>
        <row r="38">
          <cell r="G38">
            <v>184.87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125.64999999999999</v>
          </cell>
        </row>
        <row r="7">
          <cell r="I7">
            <v>121.82499999999999</v>
          </cell>
        </row>
        <row r="8">
          <cell r="I8">
            <v>364</v>
          </cell>
        </row>
        <row r="9">
          <cell r="I9">
            <v>518.04999999999995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64.12</v>
          </cell>
        </row>
        <row r="14">
          <cell r="I14">
            <v>0</v>
          </cell>
        </row>
        <row r="15">
          <cell r="I15">
            <v>47.5</v>
          </cell>
        </row>
        <row r="16">
          <cell r="I16">
            <v>64.81</v>
          </cell>
        </row>
        <row r="17">
          <cell r="I17">
            <v>45.2</v>
          </cell>
        </row>
        <row r="19">
          <cell r="I19">
            <v>65.760000000000005</v>
          </cell>
        </row>
        <row r="20">
          <cell r="I20">
            <v>11.9</v>
          </cell>
        </row>
        <row r="21">
          <cell r="I21">
            <v>0</v>
          </cell>
        </row>
        <row r="22">
          <cell r="I22">
            <v>0</v>
          </cell>
        </row>
        <row r="24">
          <cell r="I24">
            <v>25.78</v>
          </cell>
        </row>
        <row r="27">
          <cell r="I27">
            <v>0</v>
          </cell>
        </row>
        <row r="28">
          <cell r="I28">
            <v>606.59999999999991</v>
          </cell>
        </row>
        <row r="29">
          <cell r="I29">
            <v>0</v>
          </cell>
        </row>
        <row r="31">
          <cell r="I31">
            <v>728</v>
          </cell>
        </row>
        <row r="32">
          <cell r="I32">
            <v>0</v>
          </cell>
        </row>
        <row r="34">
          <cell r="I34">
            <v>38.6</v>
          </cell>
        </row>
        <row r="35">
          <cell r="I35">
            <v>54.12</v>
          </cell>
        </row>
        <row r="37">
          <cell r="I37">
            <v>0</v>
          </cell>
        </row>
        <row r="38">
          <cell r="G38">
            <v>184.87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AD3E-195C-4C4E-A7C9-CCF43286F409}">
  <sheetPr>
    <pageSetUpPr fitToPage="1"/>
  </sheetPr>
  <dimension ref="A1:L12"/>
  <sheetViews>
    <sheetView zoomScale="55" zoomScaleNormal="55" zoomScalePageLayoutView="40" workbookViewId="0">
      <selection activeCell="E39" sqref="E39"/>
    </sheetView>
  </sheetViews>
  <sheetFormatPr defaultColWidth="10" defaultRowHeight="14.25" x14ac:dyDescent="0.25"/>
  <cols>
    <col min="1" max="1" width="66" style="1" customWidth="1"/>
    <col min="2" max="2" width="18.140625" style="3" bestFit="1" customWidth="1"/>
    <col min="3" max="3" width="17.28515625" style="3" bestFit="1" customWidth="1"/>
    <col min="4" max="5" width="18" style="3" bestFit="1" customWidth="1"/>
    <col min="6" max="6" width="17.7109375" style="3" bestFit="1" customWidth="1"/>
    <col min="7" max="11" width="18" style="3" bestFit="1" customWidth="1"/>
    <col min="12" max="12" width="22" style="1" bestFit="1" customWidth="1"/>
    <col min="13" max="13" width="15.7109375" style="1" customWidth="1"/>
    <col min="14" max="16384" width="10" style="1"/>
  </cols>
  <sheetData>
    <row r="1" spans="1:12" ht="15" thickBot="1" x14ac:dyDescent="0.3"/>
    <row r="2" spans="1:12" ht="19.5" thickTop="1" thickBot="1" x14ac:dyDescent="0.3">
      <c r="A2" s="4" t="s">
        <v>112</v>
      </c>
      <c r="B2" s="6"/>
      <c r="C2" s="7"/>
      <c r="D2" s="6"/>
      <c r="E2" s="6"/>
      <c r="F2" s="6"/>
      <c r="G2" s="6"/>
      <c r="H2" s="6"/>
      <c r="I2" s="6"/>
      <c r="J2" s="6"/>
      <c r="K2" s="6"/>
      <c r="L2" s="8"/>
    </row>
    <row r="3" spans="1:12" ht="18.75" thickTop="1" x14ac:dyDescent="0.25">
      <c r="A3" s="9"/>
      <c r="B3" s="11"/>
      <c r="C3" s="12"/>
      <c r="D3" s="11"/>
      <c r="E3" s="11"/>
      <c r="F3" s="11"/>
      <c r="G3" s="11"/>
      <c r="H3" s="11"/>
      <c r="I3" s="11"/>
      <c r="J3" s="11"/>
      <c r="K3" s="11"/>
    </row>
    <row r="4" spans="1:12" ht="40.15" customHeight="1" x14ac:dyDescent="0.25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52"/>
    </row>
    <row r="6" spans="1:12" s="19" customFormat="1" ht="15.75" x14ac:dyDescent="0.25">
      <c r="A6" s="16" t="s">
        <v>109</v>
      </c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8" t="s">
        <v>105</v>
      </c>
    </row>
    <row r="7" spans="1:12" ht="18.75" x14ac:dyDescent="0.25">
      <c r="A7" s="50" t="s">
        <v>110</v>
      </c>
      <c r="B7" s="53">
        <f>'Casa do Diretor'!G37</f>
        <v>40506.810848500005</v>
      </c>
      <c r="C7" s="53">
        <f>'Casa do Diretor'!H37</f>
        <v>48571.818848499999</v>
      </c>
      <c r="D7" s="53">
        <f>'Casa do Diretor'!I37</f>
        <v>69040.993258500006</v>
      </c>
      <c r="E7" s="53">
        <f>'Casa do Diretor'!J37</f>
        <v>48756.688848500002</v>
      </c>
      <c r="F7" s="53">
        <f>'Casa do Diretor'!K37</f>
        <v>40506.810848500005</v>
      </c>
      <c r="G7" s="53">
        <f>'Casa do Diretor'!L37</f>
        <v>77106.001258500008</v>
      </c>
      <c r="H7" s="53">
        <f>'Casa do Diretor'!M37</f>
        <v>40506.810848500005</v>
      </c>
      <c r="I7" s="53">
        <f>'Casa do Diretor'!N37</f>
        <v>48756.688848500002</v>
      </c>
      <c r="J7" s="53">
        <f>'Casa do Diretor'!O37</f>
        <v>69040.993258500006</v>
      </c>
      <c r="K7" s="53">
        <f>'Casa do Diretor'!P37</f>
        <v>48559.6609885</v>
      </c>
      <c r="L7" s="54">
        <f>SUM(B7:K7)</f>
        <v>531353.27785499999</v>
      </c>
    </row>
    <row r="8" spans="1:12" ht="18.75" x14ac:dyDescent="0.25">
      <c r="A8" s="51" t="s">
        <v>111</v>
      </c>
      <c r="B8" s="53">
        <f>'Ant. Centro Hist.'!G33</f>
        <v>31930.859248500004</v>
      </c>
      <c r="C8" s="53">
        <f>'Ant. Centro Hist.'!H33</f>
        <v>36748.375248499993</v>
      </c>
      <c r="D8" s="53">
        <f>'Ant. Centro Hist.'!I33</f>
        <v>41827.915248500009</v>
      </c>
      <c r="E8" s="53">
        <f>'Ant. Centro Hist.'!J33</f>
        <v>36933.245248499996</v>
      </c>
      <c r="F8" s="53">
        <f>'Ant. Centro Hist.'!K33</f>
        <v>31930.859248500004</v>
      </c>
      <c r="G8" s="53">
        <f>'Ant. Centro Hist.'!L33</f>
        <v>46645.431248499997</v>
      </c>
      <c r="H8" s="53">
        <f>'Ant. Centro Hist.'!M33</f>
        <v>31930.859248500004</v>
      </c>
      <c r="I8" s="53">
        <f>'Ant. Centro Hist.'!N33</f>
        <v>36933.245248499996</v>
      </c>
      <c r="J8" s="53">
        <f>'Ant. Centro Hist.'!O33</f>
        <v>41827.915248500009</v>
      </c>
      <c r="K8" s="53">
        <f>'Ant. Centro Hist.'!P33</f>
        <v>36736.744668499996</v>
      </c>
      <c r="L8" s="54">
        <f t="shared" ref="L8:L10" si="0">SUM(B8:K8)</f>
        <v>373445.44990499999</v>
      </c>
    </row>
    <row r="9" spans="1:12" ht="18.75" x14ac:dyDescent="0.25">
      <c r="A9" s="51" t="s">
        <v>108</v>
      </c>
      <c r="B9" s="53">
        <f>'Quiosques (4 un.)'!G33</f>
        <v>12499.579999999998</v>
      </c>
      <c r="C9" s="53">
        <f>'Quiosques (4 un.)'!H33</f>
        <v>13260.179999999998</v>
      </c>
      <c r="D9" s="53">
        <f>'Quiosques (4 un.)'!I33</f>
        <v>12499.579999999998</v>
      </c>
      <c r="E9" s="53">
        <f>'Quiosques (4 un.)'!J33</f>
        <v>13445.050000000001</v>
      </c>
      <c r="F9" s="53">
        <f>'Quiosques (4 un.)'!K33</f>
        <v>12499.579999999998</v>
      </c>
      <c r="G9" s="53">
        <f>'Quiosques (4 un.)'!L33</f>
        <v>13260.179999999998</v>
      </c>
      <c r="H9" s="53">
        <f>'Quiosques (4 un.)'!M33</f>
        <v>12499.579999999998</v>
      </c>
      <c r="I9" s="53">
        <f>'Quiosques (4 un.)'!N33</f>
        <v>13445.050000000001</v>
      </c>
      <c r="J9" s="53">
        <f>'Quiosques (4 un.)'!O33</f>
        <v>12499.579999999998</v>
      </c>
      <c r="K9" s="53">
        <f>'Quiosques (4 un.)'!P33</f>
        <v>12801.799999999997</v>
      </c>
      <c r="L9" s="54">
        <f t="shared" si="0"/>
        <v>128710.16</v>
      </c>
    </row>
    <row r="10" spans="1:12" ht="18.75" x14ac:dyDescent="0.25">
      <c r="A10" s="51" t="s">
        <v>107</v>
      </c>
      <c r="B10" s="53">
        <f>'Ranchão da Amizade'!G33</f>
        <v>3126.07</v>
      </c>
      <c r="C10" s="53">
        <f>'Ranchão da Amizade'!H33</f>
        <v>4144.17</v>
      </c>
      <c r="D10" s="53">
        <f>'Ranchão da Amizade'!I33</f>
        <v>3854.07</v>
      </c>
      <c r="E10" s="53">
        <f>'Ranchão da Amizade'!J33</f>
        <v>4329.04</v>
      </c>
      <c r="F10" s="53">
        <f>'Ranchão da Amizade'!K33</f>
        <v>3126.07</v>
      </c>
      <c r="G10" s="53">
        <f>'Ranchão da Amizade'!L33</f>
        <v>4872.17</v>
      </c>
      <c r="H10" s="53">
        <f>'Ranchão da Amizade'!M33</f>
        <v>3126.07</v>
      </c>
      <c r="I10" s="53">
        <f>'Ranchão da Amizade'!N33</f>
        <v>4329.04</v>
      </c>
      <c r="J10" s="53">
        <f>'Ranchão da Amizade'!O33</f>
        <v>3854.07</v>
      </c>
      <c r="K10" s="53">
        <f>'Ranchão da Amizade'!P33</f>
        <v>4298.2199999999993</v>
      </c>
      <c r="L10" s="54">
        <f t="shared" si="0"/>
        <v>39058.99</v>
      </c>
    </row>
    <row r="11" spans="1:12" s="41" customFormat="1" ht="18.75" x14ac:dyDescent="0.25">
      <c r="A11" s="42"/>
      <c r="B11" s="54">
        <f t="shared" ref="B11:L11" si="1">SUM(B7:B10)</f>
        <v>88063.320097000018</v>
      </c>
      <c r="C11" s="54">
        <f t="shared" si="1"/>
        <v>102724.54409699999</v>
      </c>
      <c r="D11" s="54">
        <f t="shared" si="1"/>
        <v>127222.55850700002</v>
      </c>
      <c r="E11" s="54">
        <f t="shared" si="1"/>
        <v>103464.02409699999</v>
      </c>
      <c r="F11" s="54">
        <f t="shared" si="1"/>
        <v>88063.320097000018</v>
      </c>
      <c r="G11" s="54">
        <f t="shared" si="1"/>
        <v>141883.78250700003</v>
      </c>
      <c r="H11" s="54">
        <f t="shared" si="1"/>
        <v>88063.320097000018</v>
      </c>
      <c r="I11" s="54">
        <f t="shared" si="1"/>
        <v>103464.02409699999</v>
      </c>
      <c r="J11" s="54">
        <f t="shared" si="1"/>
        <v>127222.55850700002</v>
      </c>
      <c r="K11" s="54">
        <f t="shared" si="1"/>
        <v>102396.425657</v>
      </c>
      <c r="L11" s="54">
        <f t="shared" si="1"/>
        <v>1072567.8777600001</v>
      </c>
    </row>
    <row r="12" spans="1:12" x14ac:dyDescent="0.25">
      <c r="L12" s="19"/>
    </row>
  </sheetData>
  <pageMargins left="0.51181102362204722" right="0.51181102362204722" top="0.78740157480314965" bottom="0.78740157480314965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4DDF-965D-4265-B7A4-51E9EDCEDDA5}">
  <sheetPr>
    <pageSetUpPr fitToPage="1"/>
  </sheetPr>
  <dimension ref="A1:GQ37"/>
  <sheetViews>
    <sheetView zoomScale="55" zoomScaleNormal="55" workbookViewId="0">
      <selection activeCell="B11" sqref="B11:B16"/>
    </sheetView>
  </sheetViews>
  <sheetFormatPr defaultColWidth="10" defaultRowHeight="14.25" x14ac:dyDescent="0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 x14ac:dyDescent="0.3"/>
    <row r="2" spans="2:16" ht="19.5" thickTop="1" thickBot="1" x14ac:dyDescent="0.3">
      <c r="B2" s="4" t="s">
        <v>113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 x14ac:dyDescent="0.25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 x14ac:dyDescent="0.25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 x14ac:dyDescent="0.25">
      <c r="B6" s="16" t="s">
        <v>1</v>
      </c>
      <c r="C6" s="16" t="s">
        <v>2</v>
      </c>
      <c r="D6" s="17" t="s">
        <v>3</v>
      </c>
      <c r="E6" s="16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</row>
    <row r="7" spans="2:16" ht="30" x14ac:dyDescent="0.25">
      <c r="B7" s="55" t="s">
        <v>16</v>
      </c>
      <c r="C7" s="20" t="s">
        <v>17</v>
      </c>
      <c r="D7" s="21" t="s">
        <v>18</v>
      </c>
      <c r="E7" s="20" t="s">
        <v>19</v>
      </c>
      <c r="F7" s="22">
        <f>'[2]Orçamento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 x14ac:dyDescent="0.25">
      <c r="B8" s="59"/>
      <c r="C8" s="23" t="s">
        <v>20</v>
      </c>
      <c r="D8" s="24" t="s">
        <v>21</v>
      </c>
      <c r="E8" s="23" t="s">
        <v>22</v>
      </c>
      <c r="F8" s="25">
        <f>'[2]Orçamento Sintético'!I19+'[2]Orçamento Sintético'!I20</f>
        <v>310.64000000000004</v>
      </c>
      <c r="G8" s="25">
        <f>F8</f>
        <v>310.64000000000004</v>
      </c>
      <c r="H8" s="25">
        <f t="shared" si="0"/>
        <v>310.64000000000004</v>
      </c>
      <c r="I8" s="25">
        <f t="shared" si="0"/>
        <v>310.64000000000004</v>
      </c>
      <c r="J8" s="25">
        <f t="shared" si="0"/>
        <v>310.64000000000004</v>
      </c>
      <c r="K8" s="25">
        <f t="shared" si="0"/>
        <v>310.64000000000004</v>
      </c>
      <c r="L8" s="25">
        <f t="shared" si="0"/>
        <v>310.64000000000004</v>
      </c>
      <c r="M8" s="25">
        <f t="shared" si="0"/>
        <v>310.64000000000004</v>
      </c>
      <c r="N8" s="25">
        <f t="shared" si="0"/>
        <v>310.64000000000004</v>
      </c>
      <c r="O8" s="25">
        <f t="shared" si="0"/>
        <v>310.64000000000004</v>
      </c>
      <c r="P8" s="25">
        <f t="shared" si="0"/>
        <v>310.64000000000004</v>
      </c>
    </row>
    <row r="9" spans="2:16" ht="15" x14ac:dyDescent="0.25">
      <c r="B9" s="59"/>
      <c r="C9" s="23" t="s">
        <v>23</v>
      </c>
      <c r="D9" s="26" t="s">
        <v>24</v>
      </c>
      <c r="E9" s="23" t="s">
        <v>25</v>
      </c>
      <c r="F9" s="25">
        <f>'[2]Orçamento Sintético'!I21</f>
        <v>112.25</v>
      </c>
      <c r="G9" s="25">
        <f>F9</f>
        <v>112.25</v>
      </c>
      <c r="H9" s="25">
        <f t="shared" si="0"/>
        <v>112.25</v>
      </c>
      <c r="I9" s="25">
        <f t="shared" si="0"/>
        <v>112.25</v>
      </c>
      <c r="J9" s="25">
        <f t="shared" si="0"/>
        <v>112.25</v>
      </c>
      <c r="K9" s="25">
        <f t="shared" si="0"/>
        <v>112.25</v>
      </c>
      <c r="L9" s="25">
        <f t="shared" si="0"/>
        <v>112.25</v>
      </c>
      <c r="M9" s="25">
        <f t="shared" si="0"/>
        <v>112.25</v>
      </c>
      <c r="N9" s="25">
        <f t="shared" si="0"/>
        <v>112.25</v>
      </c>
      <c r="O9" s="25">
        <f t="shared" si="0"/>
        <v>112.25</v>
      </c>
      <c r="P9" s="25">
        <f t="shared" si="0"/>
        <v>112.25</v>
      </c>
    </row>
    <row r="10" spans="2:16" ht="15" x14ac:dyDescent="0.25">
      <c r="B10" s="56"/>
      <c r="C10" s="27" t="s">
        <v>26</v>
      </c>
      <c r="D10" s="28" t="s">
        <v>27</v>
      </c>
      <c r="E10" s="27" t="s">
        <v>28</v>
      </c>
      <c r="F10" s="29">
        <f>'[2]Orçamento Sintético'!I22</f>
        <v>106.36</v>
      </c>
      <c r="G10" s="29"/>
      <c r="H10" s="29">
        <f>F10</f>
        <v>106.36</v>
      </c>
      <c r="I10" s="29"/>
      <c r="J10" s="29">
        <f>H10</f>
        <v>106.36</v>
      </c>
      <c r="K10" s="29"/>
      <c r="L10" s="29">
        <f>J10</f>
        <v>106.36</v>
      </c>
      <c r="M10" s="29"/>
      <c r="N10" s="29">
        <f>L10</f>
        <v>106.36</v>
      </c>
      <c r="O10" s="29"/>
      <c r="P10" s="29">
        <f>N10</f>
        <v>106.36</v>
      </c>
    </row>
    <row r="11" spans="2:16" ht="15" x14ac:dyDescent="0.25">
      <c r="B11" s="55" t="s">
        <v>115</v>
      </c>
      <c r="C11" s="20" t="s">
        <v>17</v>
      </c>
      <c r="D11" s="21" t="s">
        <v>29</v>
      </c>
      <c r="E11" s="20" t="s">
        <v>19</v>
      </c>
      <c r="F11" s="22">
        <f>'[2]Orçamento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 x14ac:dyDescent="0.25">
      <c r="B12" s="60"/>
      <c r="C12" s="30" t="s">
        <v>30</v>
      </c>
      <c r="D12" s="31" t="s">
        <v>31</v>
      </c>
      <c r="E12" s="30" t="s">
        <v>32</v>
      </c>
      <c r="F12" s="32">
        <f>'[2]Orçamento Sintético'!I10</f>
        <v>385.68</v>
      </c>
      <c r="G12" s="32">
        <f>F12</f>
        <v>385.68</v>
      </c>
      <c r="H12" s="32">
        <f t="shared" si="1"/>
        <v>385.68</v>
      </c>
      <c r="I12" s="32">
        <f t="shared" si="1"/>
        <v>385.68</v>
      </c>
      <c r="J12" s="32">
        <f t="shared" si="1"/>
        <v>385.68</v>
      </c>
      <c r="K12" s="32">
        <f t="shared" si="1"/>
        <v>385.68</v>
      </c>
      <c r="L12" s="32">
        <f t="shared" si="1"/>
        <v>385.68</v>
      </c>
      <c r="M12" s="32">
        <f t="shared" si="1"/>
        <v>385.68</v>
      </c>
      <c r="N12" s="32">
        <f t="shared" si="1"/>
        <v>385.68</v>
      </c>
      <c r="O12" s="32">
        <f t="shared" si="1"/>
        <v>385.68</v>
      </c>
      <c r="P12" s="32">
        <f t="shared" si="1"/>
        <v>385.68</v>
      </c>
    </row>
    <row r="13" spans="2:16" ht="15" x14ac:dyDescent="0.25">
      <c r="B13" s="60"/>
      <c r="C13" s="30" t="s">
        <v>33</v>
      </c>
      <c r="D13" s="31" t="s">
        <v>34</v>
      </c>
      <c r="E13" s="30" t="s">
        <v>35</v>
      </c>
      <c r="F13" s="32">
        <f>'[2]Orçamento Sintético'!I13</f>
        <v>128.24</v>
      </c>
      <c r="G13" s="32">
        <f>F13*2</f>
        <v>256.48</v>
      </c>
      <c r="H13" s="32">
        <f t="shared" si="1"/>
        <v>256.48</v>
      </c>
      <c r="I13" s="32">
        <f t="shared" si="1"/>
        <v>256.48</v>
      </c>
      <c r="J13" s="32">
        <f t="shared" si="1"/>
        <v>256.48</v>
      </c>
      <c r="K13" s="32">
        <f t="shared" si="1"/>
        <v>256.48</v>
      </c>
      <c r="L13" s="32">
        <f t="shared" si="1"/>
        <v>256.48</v>
      </c>
      <c r="M13" s="32">
        <f t="shared" si="1"/>
        <v>256.48</v>
      </c>
      <c r="N13" s="32">
        <f t="shared" si="1"/>
        <v>256.48</v>
      </c>
      <c r="O13" s="32">
        <f t="shared" si="1"/>
        <v>256.48</v>
      </c>
      <c r="P13" s="32">
        <f t="shared" si="1"/>
        <v>256.48</v>
      </c>
    </row>
    <row r="14" spans="2:16" ht="30" x14ac:dyDescent="0.25">
      <c r="B14" s="60"/>
      <c r="C14" s="33" t="s">
        <v>36</v>
      </c>
      <c r="D14" s="31" t="s">
        <v>37</v>
      </c>
      <c r="E14" s="30" t="s">
        <v>22</v>
      </c>
      <c r="F14" s="32">
        <f>'[2]Orçamento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 x14ac:dyDescent="0.25">
      <c r="B15" s="59"/>
      <c r="C15" s="23" t="s">
        <v>38</v>
      </c>
      <c r="D15" s="26" t="s">
        <v>39</v>
      </c>
      <c r="E15" s="23" t="s">
        <v>28</v>
      </c>
      <c r="F15" s="25">
        <f>'[2]Orçamento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 x14ac:dyDescent="0.25">
      <c r="B16" s="56"/>
      <c r="C16" s="27" t="s">
        <v>40</v>
      </c>
      <c r="D16" s="28" t="s">
        <v>41</v>
      </c>
      <c r="E16" s="27" t="s">
        <v>19</v>
      </c>
      <c r="F16" s="29">
        <f>'[2]Orçamento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 x14ac:dyDescent="0.25">
      <c r="B17" s="55" t="s">
        <v>42</v>
      </c>
      <c r="C17" s="20" t="s">
        <v>43</v>
      </c>
      <c r="D17" s="21" t="s">
        <v>44</v>
      </c>
      <c r="E17" s="20" t="s">
        <v>25</v>
      </c>
      <c r="F17" s="22">
        <f>[3]Dados!G38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 x14ac:dyDescent="0.25">
      <c r="B18" s="59"/>
      <c r="C18" s="34" t="s">
        <v>45</v>
      </c>
      <c r="D18" s="24" t="s">
        <v>46</v>
      </c>
      <c r="E18" s="23" t="s">
        <v>22</v>
      </c>
      <c r="F18" s="25">
        <f>'[2]Orçamento Sintético'!G54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 x14ac:dyDescent="0.25">
      <c r="B19" s="55" t="s">
        <v>47</v>
      </c>
      <c r="C19" s="20" t="s">
        <v>48</v>
      </c>
      <c r="D19" s="21" t="s">
        <v>49</v>
      </c>
      <c r="E19" s="20" t="s">
        <v>50</v>
      </c>
      <c r="F19" s="22">
        <f>'[2]Orçamento Sintético'!I35</f>
        <v>386</v>
      </c>
      <c r="G19" s="22">
        <f>F19*12</f>
        <v>4632</v>
      </c>
      <c r="H19" s="22">
        <f t="shared" si="2"/>
        <v>4632</v>
      </c>
      <c r="I19" s="22">
        <f t="shared" si="2"/>
        <v>4632</v>
      </c>
      <c r="J19" s="22">
        <f t="shared" si="2"/>
        <v>4632</v>
      </c>
      <c r="K19" s="22">
        <f t="shared" si="2"/>
        <v>4632</v>
      </c>
      <c r="L19" s="22">
        <f t="shared" si="2"/>
        <v>4632</v>
      </c>
      <c r="M19" s="22">
        <f t="shared" si="2"/>
        <v>4632</v>
      </c>
      <c r="N19" s="22">
        <f t="shared" si="2"/>
        <v>4632</v>
      </c>
      <c r="O19" s="22">
        <f t="shared" si="2"/>
        <v>4632</v>
      </c>
      <c r="P19" s="22">
        <f t="shared" si="2"/>
        <v>4632</v>
      </c>
    </row>
    <row r="20" spans="2:16" ht="30" x14ac:dyDescent="0.25">
      <c r="B20" s="59"/>
      <c r="C20" s="23" t="s">
        <v>51</v>
      </c>
      <c r="D20" s="26" t="s">
        <v>52</v>
      </c>
      <c r="E20" s="23" t="s">
        <v>22</v>
      </c>
      <c r="F20" s="25">
        <f>'[2]Orçamento Sintético'!I36</f>
        <v>541.19999999999993</v>
      </c>
      <c r="G20" s="25">
        <f>F20</f>
        <v>541.19999999999993</v>
      </c>
      <c r="H20" s="25">
        <f t="shared" si="2"/>
        <v>541.19999999999993</v>
      </c>
      <c r="I20" s="25">
        <f t="shared" si="2"/>
        <v>541.19999999999993</v>
      </c>
      <c r="J20" s="25">
        <f t="shared" si="2"/>
        <v>541.19999999999993</v>
      </c>
      <c r="K20" s="25">
        <f t="shared" si="2"/>
        <v>541.19999999999993</v>
      </c>
      <c r="L20" s="25">
        <f t="shared" si="2"/>
        <v>541.19999999999993</v>
      </c>
      <c r="M20" s="25">
        <f t="shared" si="2"/>
        <v>541.19999999999993</v>
      </c>
      <c r="N20" s="25">
        <f t="shared" si="2"/>
        <v>541.19999999999993</v>
      </c>
      <c r="O20" s="25">
        <f t="shared" si="2"/>
        <v>541.19999999999993</v>
      </c>
      <c r="P20" s="25">
        <f t="shared" si="2"/>
        <v>541.19999999999993</v>
      </c>
    </row>
    <row r="21" spans="2:16" ht="30" x14ac:dyDescent="0.25">
      <c r="B21" s="59"/>
      <c r="C21" s="23" t="s">
        <v>53</v>
      </c>
      <c r="D21" s="26" t="s">
        <v>54</v>
      </c>
      <c r="E21" s="23" t="s">
        <v>55</v>
      </c>
      <c r="F21" s="25">
        <f>'[2]Orçamento Sintético'!I36</f>
        <v>541.19999999999993</v>
      </c>
      <c r="G21" s="25">
        <f>F21*2</f>
        <v>1082.3999999999999</v>
      </c>
      <c r="H21" s="25">
        <f t="shared" si="2"/>
        <v>1082.3999999999999</v>
      </c>
      <c r="I21" s="25">
        <f t="shared" si="2"/>
        <v>1082.3999999999999</v>
      </c>
      <c r="J21" s="25">
        <f t="shared" si="2"/>
        <v>1082.3999999999999</v>
      </c>
      <c r="K21" s="25">
        <f t="shared" si="2"/>
        <v>1082.3999999999999</v>
      </c>
      <c r="L21" s="25">
        <f t="shared" si="2"/>
        <v>1082.3999999999999</v>
      </c>
      <c r="M21" s="25">
        <f t="shared" si="2"/>
        <v>1082.3999999999999</v>
      </c>
      <c r="N21" s="25">
        <f t="shared" si="2"/>
        <v>1082.3999999999999</v>
      </c>
      <c r="O21" s="25">
        <f t="shared" si="2"/>
        <v>1082.3999999999999</v>
      </c>
      <c r="P21" s="25">
        <f t="shared" si="2"/>
        <v>1082.3999999999999</v>
      </c>
    </row>
    <row r="22" spans="2:16" ht="15" x14ac:dyDescent="0.25">
      <c r="B22" s="55" t="s">
        <v>56</v>
      </c>
      <c r="C22" s="20" t="s">
        <v>57</v>
      </c>
      <c r="D22" s="35" t="s">
        <v>58</v>
      </c>
      <c r="E22" s="20" t="s">
        <v>28</v>
      </c>
      <c r="F22" s="22">
        <f>'[2]Orçamento Sintético'!I45</f>
        <v>145.76</v>
      </c>
      <c r="G22" s="22"/>
      <c r="H22" s="22">
        <f>F22</f>
        <v>145.76</v>
      </c>
      <c r="I22" s="22"/>
      <c r="J22" s="22">
        <f>H22</f>
        <v>145.76</v>
      </c>
      <c r="K22" s="22"/>
      <c r="L22" s="22">
        <f>J22</f>
        <v>145.76</v>
      </c>
      <c r="M22" s="22"/>
      <c r="N22" s="22">
        <f>L22</f>
        <v>145.76</v>
      </c>
      <c r="O22" s="22"/>
      <c r="P22" s="22">
        <f>N22</f>
        <v>145.76</v>
      </c>
    </row>
    <row r="23" spans="2:16" ht="15" x14ac:dyDescent="0.25">
      <c r="B23" s="56"/>
      <c r="C23" s="27" t="s">
        <v>59</v>
      </c>
      <c r="D23" s="28" t="s">
        <v>60</v>
      </c>
      <c r="E23" s="27" t="s">
        <v>25</v>
      </c>
      <c r="F23" s="29">
        <f>'[2]Orçamento Sintético'!G46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 x14ac:dyDescent="0.25">
      <c r="B24" s="55" t="s">
        <v>61</v>
      </c>
      <c r="C24" s="20" t="s">
        <v>62</v>
      </c>
      <c r="D24" s="35" t="s">
        <v>63</v>
      </c>
      <c r="E24" s="20" t="s">
        <v>50</v>
      </c>
      <c r="F24" s="22">
        <f>'[2]Orçamento Sintético'!I6</f>
        <v>1119.1466</v>
      </c>
      <c r="G24" s="22">
        <f>F24*12</f>
        <v>13429.7592</v>
      </c>
      <c r="H24" s="22">
        <f t="shared" ref="H24:P25" si="3">G24</f>
        <v>13429.7592</v>
      </c>
      <c r="I24" s="22">
        <f t="shared" si="3"/>
        <v>13429.7592</v>
      </c>
      <c r="J24" s="22">
        <f t="shared" si="3"/>
        <v>13429.7592</v>
      </c>
      <c r="K24" s="22">
        <f t="shared" si="3"/>
        <v>13429.7592</v>
      </c>
      <c r="L24" s="22">
        <f t="shared" si="3"/>
        <v>13429.7592</v>
      </c>
      <c r="M24" s="22">
        <f t="shared" si="3"/>
        <v>13429.7592</v>
      </c>
      <c r="N24" s="22">
        <f t="shared" si="3"/>
        <v>13429.7592</v>
      </c>
      <c r="O24" s="22">
        <f t="shared" si="3"/>
        <v>13429.7592</v>
      </c>
      <c r="P24" s="22">
        <f t="shared" si="3"/>
        <v>13429.7592</v>
      </c>
    </row>
    <row r="25" spans="2:16" ht="15" x14ac:dyDescent="0.25">
      <c r="B25" s="60"/>
      <c r="C25" s="20" t="s">
        <v>64</v>
      </c>
      <c r="D25" s="35" t="s">
        <v>63</v>
      </c>
      <c r="E25" s="20" t="s">
        <v>50</v>
      </c>
      <c r="F25" s="32">
        <f>'[2]Orçamento Sintético'!I11</f>
        <v>900</v>
      </c>
      <c r="G25" s="22">
        <f>F25*12</f>
        <v>10800</v>
      </c>
      <c r="H25" s="22">
        <f>G25</f>
        <v>10800</v>
      </c>
      <c r="I25" s="22">
        <f t="shared" si="3"/>
        <v>10800</v>
      </c>
      <c r="J25" s="22">
        <f t="shared" si="3"/>
        <v>10800</v>
      </c>
      <c r="K25" s="22">
        <f t="shared" si="3"/>
        <v>10800</v>
      </c>
      <c r="L25" s="22">
        <f t="shared" si="3"/>
        <v>10800</v>
      </c>
      <c r="M25" s="22">
        <f t="shared" si="3"/>
        <v>10800</v>
      </c>
      <c r="N25" s="22">
        <f t="shared" si="3"/>
        <v>10800</v>
      </c>
      <c r="O25" s="22">
        <f t="shared" si="3"/>
        <v>10800</v>
      </c>
      <c r="P25" s="22">
        <f t="shared" si="3"/>
        <v>10800</v>
      </c>
    </row>
    <row r="26" spans="2:16" ht="15" x14ac:dyDescent="0.25">
      <c r="B26" s="59"/>
      <c r="C26" s="23" t="s">
        <v>65</v>
      </c>
      <c r="D26" s="24" t="s">
        <v>66</v>
      </c>
      <c r="E26" s="23" t="s">
        <v>55</v>
      </c>
      <c r="F26" s="25">
        <f>'[2]Orçamento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 x14ac:dyDescent="0.25">
      <c r="B27" s="59"/>
      <c r="C27" s="23" t="s">
        <v>67</v>
      </c>
      <c r="D27" s="24" t="s">
        <v>68</v>
      </c>
      <c r="E27" s="23" t="s">
        <v>69</v>
      </c>
      <c r="F27" s="25">
        <f>'[2]Orçamento Sintético'!I9</f>
        <v>3229.9381400000002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3229.9381400000002</v>
      </c>
    </row>
    <row r="28" spans="2:16" ht="15" x14ac:dyDescent="0.25">
      <c r="B28" s="59"/>
      <c r="C28" s="23" t="s">
        <v>70</v>
      </c>
      <c r="D28" s="24" t="s">
        <v>71</v>
      </c>
      <c r="E28" s="20" t="s">
        <v>28</v>
      </c>
      <c r="F28" s="25">
        <f>'[2]Orçamento Sintético'!I8</f>
        <v>3242.096</v>
      </c>
      <c r="G28" s="25"/>
      <c r="H28" s="25">
        <f>F28</f>
        <v>3242.096</v>
      </c>
      <c r="I28" s="25"/>
      <c r="J28" s="25">
        <f>H28</f>
        <v>3242.096</v>
      </c>
      <c r="K28" s="25"/>
      <c r="L28" s="25">
        <f>J28</f>
        <v>3242.096</v>
      </c>
      <c r="M28" s="25"/>
      <c r="N28" s="25">
        <f>L28</f>
        <v>3242.096</v>
      </c>
      <c r="O28" s="25"/>
      <c r="P28" s="36" t="s">
        <v>72</v>
      </c>
    </row>
    <row r="29" spans="2:16" ht="30" x14ac:dyDescent="0.25">
      <c r="B29" s="37" t="str">
        <f>'[2]Orçamento Sintético'!D37</f>
        <v>MANUTENÇÃO DECK</v>
      </c>
      <c r="C29" s="38" t="s">
        <v>73</v>
      </c>
      <c r="D29" s="21" t="s">
        <v>74</v>
      </c>
      <c r="E29" s="20" t="s">
        <v>75</v>
      </c>
      <c r="F29" s="22">
        <f>'[2]Orçamento Sintético'!I37</f>
        <v>4496.21</v>
      </c>
      <c r="G29" s="22"/>
      <c r="H29" s="22"/>
      <c r="I29" s="22">
        <f>F29</f>
        <v>4496.21</v>
      </c>
      <c r="J29" s="22"/>
      <c r="K29" s="22"/>
      <c r="L29" s="22">
        <f>I29</f>
        <v>4496.21</v>
      </c>
      <c r="M29" s="22"/>
      <c r="N29" s="22"/>
      <c r="O29" s="22">
        <f>L29</f>
        <v>4496.21</v>
      </c>
      <c r="P29" s="22"/>
    </row>
    <row r="30" spans="2:16" ht="52.9" customHeight="1" x14ac:dyDescent="0.25">
      <c r="B30" s="55" t="s">
        <v>76</v>
      </c>
      <c r="C30" s="38" t="s">
        <v>77</v>
      </c>
      <c r="D30" s="35" t="s">
        <v>78</v>
      </c>
      <c r="E30" s="20" t="s">
        <v>22</v>
      </c>
      <c r="F30" s="22">
        <f>'[2]Orçamento Sintético'!I29</f>
        <v>480.8</v>
      </c>
      <c r="G30" s="22">
        <f t="shared" ref="G30:P30" si="5">F30</f>
        <v>480.8</v>
      </c>
      <c r="H30" s="22">
        <f t="shared" si="5"/>
        <v>480.8</v>
      </c>
      <c r="I30" s="22">
        <f t="shared" si="5"/>
        <v>480.8</v>
      </c>
      <c r="J30" s="22">
        <f t="shared" si="5"/>
        <v>480.8</v>
      </c>
      <c r="K30" s="22">
        <f t="shared" si="5"/>
        <v>480.8</v>
      </c>
      <c r="L30" s="22">
        <f t="shared" si="5"/>
        <v>480.8</v>
      </c>
      <c r="M30" s="22">
        <f t="shared" si="5"/>
        <v>480.8</v>
      </c>
      <c r="N30" s="22">
        <f t="shared" si="5"/>
        <v>480.8</v>
      </c>
      <c r="O30" s="22">
        <f t="shared" si="5"/>
        <v>480.8</v>
      </c>
      <c r="P30" s="22">
        <f t="shared" si="5"/>
        <v>480.8</v>
      </c>
    </row>
    <row r="31" spans="2:16" ht="15" x14ac:dyDescent="0.25">
      <c r="B31" s="56"/>
      <c r="C31" s="27" t="s">
        <v>79</v>
      </c>
      <c r="D31" s="28" t="s">
        <v>80</v>
      </c>
      <c r="E31" s="27" t="s">
        <v>28</v>
      </c>
      <c r="F31" s="29">
        <f>SUM('[2]Orçamento Sintético'!I27:I28)</f>
        <v>4285.7919999999995</v>
      </c>
      <c r="G31" s="29"/>
      <c r="H31" s="29">
        <f>F31</f>
        <v>4285.7919999999995</v>
      </c>
      <c r="I31" s="39"/>
      <c r="J31" s="29">
        <f>H31</f>
        <v>4285.7919999999995</v>
      </c>
      <c r="K31" s="39"/>
      <c r="L31" s="29">
        <f>J31</f>
        <v>4285.7919999999995</v>
      </c>
      <c r="M31" s="39"/>
      <c r="N31" s="29">
        <f>L31</f>
        <v>4285.7919999999995</v>
      </c>
      <c r="O31" s="39"/>
      <c r="P31" s="29">
        <f>N31</f>
        <v>4285.7919999999995</v>
      </c>
    </row>
    <row r="32" spans="2:16" ht="30" x14ac:dyDescent="0.25">
      <c r="B32" s="57" t="s">
        <v>81</v>
      </c>
      <c r="C32" s="23" t="s">
        <v>82</v>
      </c>
      <c r="D32" s="26" t="s">
        <v>83</v>
      </c>
      <c r="E32" s="23" t="s">
        <v>22</v>
      </c>
      <c r="F32" s="32">
        <f>147*4</f>
        <v>588</v>
      </c>
      <c r="G32" s="32">
        <f t="shared" ref="G32:P33" si="6">F32</f>
        <v>588</v>
      </c>
      <c r="H32" s="32">
        <f t="shared" si="6"/>
        <v>588</v>
      </c>
      <c r="I32" s="32">
        <f t="shared" si="6"/>
        <v>588</v>
      </c>
      <c r="J32" s="32">
        <f t="shared" si="6"/>
        <v>588</v>
      </c>
      <c r="K32" s="32">
        <f t="shared" si="6"/>
        <v>588</v>
      </c>
      <c r="L32" s="32">
        <f t="shared" si="6"/>
        <v>588</v>
      </c>
      <c r="M32" s="32">
        <f t="shared" si="6"/>
        <v>588</v>
      </c>
      <c r="N32" s="32">
        <f t="shared" si="6"/>
        <v>588</v>
      </c>
      <c r="O32" s="32">
        <f t="shared" si="6"/>
        <v>588</v>
      </c>
      <c r="P32" s="32">
        <f t="shared" si="6"/>
        <v>588</v>
      </c>
    </row>
    <row r="33" spans="1:199" s="40" customFormat="1" ht="15" x14ac:dyDescent="0.25">
      <c r="A33" s="1"/>
      <c r="B33" s="58"/>
      <c r="C33" s="23" t="s">
        <v>84</v>
      </c>
      <c r="D33" s="35" t="s">
        <v>85</v>
      </c>
      <c r="E33" s="23" t="s">
        <v>50</v>
      </c>
      <c r="F33" s="25">
        <f>'[2]Orçamento Sintético'!I50</f>
        <v>960</v>
      </c>
      <c r="G33" s="25">
        <f>F33*4</f>
        <v>3840</v>
      </c>
      <c r="H33" s="25">
        <f t="shared" si="6"/>
        <v>3840</v>
      </c>
      <c r="I33" s="25">
        <f t="shared" si="6"/>
        <v>3840</v>
      </c>
      <c r="J33" s="25">
        <f t="shared" si="6"/>
        <v>3840</v>
      </c>
      <c r="K33" s="25">
        <f t="shared" si="6"/>
        <v>3840</v>
      </c>
      <c r="L33" s="25">
        <f t="shared" si="6"/>
        <v>3840</v>
      </c>
      <c r="M33" s="25">
        <f t="shared" si="6"/>
        <v>3840</v>
      </c>
      <c r="N33" s="25">
        <f t="shared" si="6"/>
        <v>3840</v>
      </c>
      <c r="O33" s="25">
        <f t="shared" si="6"/>
        <v>3840</v>
      </c>
      <c r="P33" s="25">
        <f t="shared" si="6"/>
        <v>3840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</row>
    <row r="34" spans="1:199" ht="15" x14ac:dyDescent="0.25">
      <c r="B34" s="55" t="s">
        <v>86</v>
      </c>
      <c r="C34" s="20" t="s">
        <v>87</v>
      </c>
      <c r="D34" s="21" t="s">
        <v>88</v>
      </c>
      <c r="E34" s="20" t="s">
        <v>75</v>
      </c>
      <c r="F34" s="22">
        <f>'[2]Orçamento Sintético'!I31+'[2]Orçamento Sintético'!I32</f>
        <v>18817.7</v>
      </c>
      <c r="G34" s="22"/>
      <c r="H34" s="22"/>
      <c r="I34" s="22">
        <f>F34</f>
        <v>18817.7</v>
      </c>
      <c r="J34" s="22"/>
      <c r="K34" s="22"/>
      <c r="L34" s="22">
        <f>I34</f>
        <v>18817.7</v>
      </c>
      <c r="M34" s="22"/>
      <c r="N34" s="22"/>
      <c r="O34" s="22">
        <f>L34</f>
        <v>18817.7</v>
      </c>
      <c r="P34" s="22"/>
    </row>
    <row r="35" spans="1:199" ht="15" x14ac:dyDescent="0.25">
      <c r="B35" s="59"/>
      <c r="C35" s="23" t="s">
        <v>89</v>
      </c>
      <c r="D35" s="24" t="s">
        <v>90</v>
      </c>
      <c r="E35" s="20" t="s">
        <v>75</v>
      </c>
      <c r="F35" s="25">
        <f>'[2]Orçamento Sintético'!I33</f>
        <v>3538.5</v>
      </c>
      <c r="G35" s="22"/>
      <c r="H35" s="22"/>
      <c r="I35" s="22">
        <f>F35</f>
        <v>3538.5</v>
      </c>
      <c r="J35" s="22"/>
      <c r="K35" s="22"/>
      <c r="L35" s="22">
        <f>I35</f>
        <v>3538.5</v>
      </c>
      <c r="M35" s="22"/>
      <c r="N35" s="22"/>
      <c r="O35" s="22">
        <f>L35</f>
        <v>3538.5</v>
      </c>
      <c r="P35" s="22"/>
    </row>
    <row r="36" spans="1:199" ht="15" x14ac:dyDescent="0.25">
      <c r="B36" s="59"/>
      <c r="C36" s="23" t="s">
        <v>91</v>
      </c>
      <c r="D36" s="24" t="s">
        <v>92</v>
      </c>
      <c r="E36" s="23" t="s">
        <v>28</v>
      </c>
      <c r="F36" s="25">
        <v>1681.7724100000003</v>
      </c>
      <c r="G36" s="22"/>
      <c r="H36" s="22"/>
      <c r="I36" s="22">
        <f>F36</f>
        <v>1681.7724100000003</v>
      </c>
      <c r="J36" s="22"/>
      <c r="K36" s="22"/>
      <c r="L36" s="22">
        <f>I36</f>
        <v>1681.7724100000003</v>
      </c>
      <c r="M36" s="22"/>
      <c r="N36" s="22"/>
      <c r="O36" s="22">
        <f>L36</f>
        <v>1681.7724100000003</v>
      </c>
      <c r="P36" s="22"/>
    </row>
    <row r="37" spans="1:199" s="41" customFormat="1" ht="18" x14ac:dyDescent="0.25">
      <c r="B37" s="42"/>
      <c r="C37" s="43"/>
      <c r="D37" s="44"/>
      <c r="E37" s="43"/>
      <c r="F37" s="45" t="s">
        <v>93</v>
      </c>
      <c r="G37" s="46">
        <f t="shared" ref="G37:P37" si="7">SUM(G7:G36)</f>
        <v>40506.810848500005</v>
      </c>
      <c r="H37" s="46">
        <f t="shared" si="7"/>
        <v>48571.818848499999</v>
      </c>
      <c r="I37" s="46">
        <f t="shared" si="7"/>
        <v>69040.993258500006</v>
      </c>
      <c r="J37" s="46">
        <f t="shared" si="7"/>
        <v>48756.688848500002</v>
      </c>
      <c r="K37" s="46">
        <f t="shared" si="7"/>
        <v>40506.810848500005</v>
      </c>
      <c r="L37" s="46">
        <f t="shared" si="7"/>
        <v>77106.001258500008</v>
      </c>
      <c r="M37" s="46">
        <f t="shared" si="7"/>
        <v>40506.810848500005</v>
      </c>
      <c r="N37" s="46">
        <f t="shared" si="7"/>
        <v>48756.688848500002</v>
      </c>
      <c r="O37" s="46">
        <f t="shared" si="7"/>
        <v>69040.993258500006</v>
      </c>
      <c r="P37" s="46">
        <f t="shared" si="7"/>
        <v>48559.6609885</v>
      </c>
    </row>
  </sheetData>
  <mergeCells count="9">
    <mergeCell ref="B30:B31"/>
    <mergeCell ref="B32:B33"/>
    <mergeCell ref="B34:B36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143C-FA4A-42E2-A055-42E3D0C9C3FD}">
  <sheetPr>
    <pageSetUpPr fitToPage="1"/>
  </sheetPr>
  <dimension ref="B1:P33"/>
  <sheetViews>
    <sheetView topLeftCell="B1" zoomScale="55" zoomScaleNormal="55" workbookViewId="0">
      <selection activeCell="B11" sqref="B11:B16"/>
    </sheetView>
  </sheetViews>
  <sheetFormatPr defaultColWidth="10" defaultRowHeight="14.25" x14ac:dyDescent="0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 x14ac:dyDescent="0.3"/>
    <row r="2" spans="2:16" ht="19.5" thickTop="1" thickBot="1" x14ac:dyDescent="0.3">
      <c r="B2" s="4" t="s">
        <v>114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 x14ac:dyDescent="0.25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 x14ac:dyDescent="0.25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 x14ac:dyDescent="0.25">
      <c r="B6" s="16" t="s">
        <v>1</v>
      </c>
      <c r="C6" s="16" t="s">
        <v>2</v>
      </c>
      <c r="D6" s="17" t="s">
        <v>3</v>
      </c>
      <c r="E6" s="16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</row>
    <row r="7" spans="2:16" ht="30" x14ac:dyDescent="0.25">
      <c r="B7" s="55" t="s">
        <v>16</v>
      </c>
      <c r="C7" s="20" t="s">
        <v>17</v>
      </c>
      <c r="D7" s="21" t="s">
        <v>18</v>
      </c>
      <c r="E7" s="20" t="s">
        <v>19</v>
      </c>
      <c r="F7" s="22">
        <f>'[4]Orçamento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 x14ac:dyDescent="0.25">
      <c r="B8" s="59"/>
      <c r="C8" s="23" t="s">
        <v>20</v>
      </c>
      <c r="D8" s="24" t="s">
        <v>21</v>
      </c>
      <c r="E8" s="23" t="s">
        <v>22</v>
      </c>
      <c r="F8" s="25">
        <f>'[4]Orçamento Sintético'!I19+'[4]Orçamento Sintético'!I20</f>
        <v>310.64000000000004</v>
      </c>
      <c r="G8" s="25">
        <f>F8</f>
        <v>310.64000000000004</v>
      </c>
      <c r="H8" s="25">
        <f t="shared" si="0"/>
        <v>310.64000000000004</v>
      </c>
      <c r="I8" s="25">
        <f t="shared" si="0"/>
        <v>310.64000000000004</v>
      </c>
      <c r="J8" s="25">
        <f t="shared" si="0"/>
        <v>310.64000000000004</v>
      </c>
      <c r="K8" s="25">
        <f t="shared" si="0"/>
        <v>310.64000000000004</v>
      </c>
      <c r="L8" s="25">
        <f t="shared" si="0"/>
        <v>310.64000000000004</v>
      </c>
      <c r="M8" s="25">
        <f t="shared" si="0"/>
        <v>310.64000000000004</v>
      </c>
      <c r="N8" s="25">
        <f t="shared" si="0"/>
        <v>310.64000000000004</v>
      </c>
      <c r="O8" s="25">
        <f t="shared" si="0"/>
        <v>310.64000000000004</v>
      </c>
      <c r="P8" s="25">
        <f t="shared" si="0"/>
        <v>310.64000000000004</v>
      </c>
    </row>
    <row r="9" spans="2:16" ht="15" x14ac:dyDescent="0.25">
      <c r="B9" s="59"/>
      <c r="C9" s="23" t="s">
        <v>23</v>
      </c>
      <c r="D9" s="26" t="s">
        <v>24</v>
      </c>
      <c r="E9" s="23" t="s">
        <v>25</v>
      </c>
      <c r="F9" s="25">
        <f>'[4]Orçamento Sintético'!I21</f>
        <v>134.69999999999999</v>
      </c>
      <c r="G9" s="25">
        <f>F9</f>
        <v>134.69999999999999</v>
      </c>
      <c r="H9" s="25">
        <f t="shared" si="0"/>
        <v>134.69999999999999</v>
      </c>
      <c r="I9" s="25">
        <f t="shared" si="0"/>
        <v>134.69999999999999</v>
      </c>
      <c r="J9" s="25">
        <f t="shared" si="0"/>
        <v>134.69999999999999</v>
      </c>
      <c r="K9" s="25">
        <f t="shared" si="0"/>
        <v>134.69999999999999</v>
      </c>
      <c r="L9" s="25">
        <f t="shared" si="0"/>
        <v>134.69999999999999</v>
      </c>
      <c r="M9" s="25">
        <f t="shared" si="0"/>
        <v>134.69999999999999</v>
      </c>
      <c r="N9" s="25">
        <f t="shared" si="0"/>
        <v>134.69999999999999</v>
      </c>
      <c r="O9" s="25">
        <f t="shared" si="0"/>
        <v>134.69999999999999</v>
      </c>
      <c r="P9" s="25">
        <f t="shared" si="0"/>
        <v>134.69999999999999</v>
      </c>
    </row>
    <row r="10" spans="2:16" ht="15" x14ac:dyDescent="0.25">
      <c r="B10" s="56"/>
      <c r="C10" s="27" t="s">
        <v>26</v>
      </c>
      <c r="D10" s="28" t="s">
        <v>27</v>
      </c>
      <c r="E10" s="27" t="s">
        <v>28</v>
      </c>
      <c r="F10" s="29">
        <f>'[4]Orçamento Sintético'!I22</f>
        <v>106.36</v>
      </c>
      <c r="G10" s="29"/>
      <c r="H10" s="29">
        <f>F10</f>
        <v>106.36</v>
      </c>
      <c r="I10" s="29"/>
      <c r="J10" s="29">
        <f>H10</f>
        <v>106.36</v>
      </c>
      <c r="K10" s="29"/>
      <c r="L10" s="29">
        <f>J10</f>
        <v>106.36</v>
      </c>
      <c r="M10" s="29"/>
      <c r="N10" s="29">
        <f>L10</f>
        <v>106.36</v>
      </c>
      <c r="O10" s="29"/>
      <c r="P10" s="29">
        <f>N10</f>
        <v>106.36</v>
      </c>
    </row>
    <row r="11" spans="2:16" ht="15" x14ac:dyDescent="0.25">
      <c r="B11" s="55" t="s">
        <v>115</v>
      </c>
      <c r="C11" s="20" t="s">
        <v>17</v>
      </c>
      <c r="D11" s="21" t="s">
        <v>29</v>
      </c>
      <c r="E11" s="20" t="s">
        <v>19</v>
      </c>
      <c r="F11" s="22">
        <f>'[4]Orçamento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 x14ac:dyDescent="0.25">
      <c r="B12" s="60"/>
      <c r="C12" s="30" t="s">
        <v>30</v>
      </c>
      <c r="D12" s="31" t="s">
        <v>31</v>
      </c>
      <c r="E12" s="30" t="s">
        <v>32</v>
      </c>
      <c r="F12" s="32">
        <f>'[4]Orçamento Sintético'!I10</f>
        <v>257.12</v>
      </c>
      <c r="G12" s="32">
        <f>F12</f>
        <v>257.12</v>
      </c>
      <c r="H12" s="32">
        <f t="shared" si="1"/>
        <v>257.12</v>
      </c>
      <c r="I12" s="32">
        <f t="shared" si="1"/>
        <v>257.12</v>
      </c>
      <c r="J12" s="32">
        <f t="shared" si="1"/>
        <v>257.12</v>
      </c>
      <c r="K12" s="32">
        <f t="shared" si="1"/>
        <v>257.12</v>
      </c>
      <c r="L12" s="32">
        <f t="shared" si="1"/>
        <v>257.12</v>
      </c>
      <c r="M12" s="32">
        <f t="shared" si="1"/>
        <v>257.12</v>
      </c>
      <c r="N12" s="32">
        <f t="shared" si="1"/>
        <v>257.12</v>
      </c>
      <c r="O12" s="32">
        <f t="shared" si="1"/>
        <v>257.12</v>
      </c>
      <c r="P12" s="32">
        <f t="shared" si="1"/>
        <v>257.12</v>
      </c>
    </row>
    <row r="13" spans="2:16" ht="15" x14ac:dyDescent="0.25">
      <c r="B13" s="60"/>
      <c r="C13" s="30" t="s">
        <v>33</v>
      </c>
      <c r="D13" s="31" t="s">
        <v>34</v>
      </c>
      <c r="E13" s="30" t="s">
        <v>35</v>
      </c>
      <c r="F13" s="32">
        <f>'[4]Orçamento Sintético'!I13</f>
        <v>192.36</v>
      </c>
      <c r="G13" s="32">
        <f>F13*2</f>
        <v>384.72</v>
      </c>
      <c r="H13" s="32">
        <f t="shared" si="1"/>
        <v>384.72</v>
      </c>
      <c r="I13" s="32">
        <f t="shared" si="1"/>
        <v>384.72</v>
      </c>
      <c r="J13" s="32">
        <f t="shared" si="1"/>
        <v>384.72</v>
      </c>
      <c r="K13" s="32">
        <f t="shared" si="1"/>
        <v>384.72</v>
      </c>
      <c r="L13" s="32">
        <f t="shared" si="1"/>
        <v>384.72</v>
      </c>
      <c r="M13" s="32">
        <f t="shared" si="1"/>
        <v>384.72</v>
      </c>
      <c r="N13" s="32">
        <f t="shared" si="1"/>
        <v>384.72</v>
      </c>
      <c r="O13" s="32">
        <f t="shared" si="1"/>
        <v>384.72</v>
      </c>
      <c r="P13" s="32">
        <f t="shared" si="1"/>
        <v>384.72</v>
      </c>
    </row>
    <row r="14" spans="2:16" ht="30" x14ac:dyDescent="0.25">
      <c r="B14" s="60"/>
      <c r="C14" s="33" t="s">
        <v>36</v>
      </c>
      <c r="D14" s="31" t="s">
        <v>37</v>
      </c>
      <c r="E14" s="30" t="s">
        <v>22</v>
      </c>
      <c r="F14" s="32">
        <f>'[4]Orçamento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 x14ac:dyDescent="0.25">
      <c r="B15" s="59"/>
      <c r="C15" s="23" t="s">
        <v>38</v>
      </c>
      <c r="D15" s="26" t="s">
        <v>39</v>
      </c>
      <c r="E15" s="23" t="s">
        <v>28</v>
      </c>
      <c r="F15" s="25">
        <f>'[4]Orçamento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 x14ac:dyDescent="0.25">
      <c r="B16" s="56"/>
      <c r="C16" s="27" t="s">
        <v>40</v>
      </c>
      <c r="D16" s="28" t="s">
        <v>41</v>
      </c>
      <c r="E16" s="27" t="s">
        <v>19</v>
      </c>
      <c r="F16" s="29">
        <f>'[4]Orçamento Sintético'!I16</f>
        <v>129.62</v>
      </c>
      <c r="G16" s="29">
        <f>F16*4</f>
        <v>518.48</v>
      </c>
      <c r="H16" s="29">
        <f t="shared" ref="H16:P21" si="2">G16</f>
        <v>518.48</v>
      </c>
      <c r="I16" s="29">
        <f t="shared" si="2"/>
        <v>518.48</v>
      </c>
      <c r="J16" s="29">
        <f t="shared" si="2"/>
        <v>518.48</v>
      </c>
      <c r="K16" s="29">
        <f t="shared" si="2"/>
        <v>518.48</v>
      </c>
      <c r="L16" s="29">
        <f t="shared" si="2"/>
        <v>518.48</v>
      </c>
      <c r="M16" s="29">
        <f t="shared" si="2"/>
        <v>518.48</v>
      </c>
      <c r="N16" s="29">
        <f t="shared" si="2"/>
        <v>518.48</v>
      </c>
      <c r="O16" s="29">
        <f t="shared" si="2"/>
        <v>518.48</v>
      </c>
      <c r="P16" s="29">
        <f t="shared" si="2"/>
        <v>518.48</v>
      </c>
    </row>
    <row r="17" spans="2:16" ht="28.9" customHeight="1" x14ac:dyDescent="0.25">
      <c r="B17" s="55" t="s">
        <v>42</v>
      </c>
      <c r="C17" s="20" t="s">
        <v>43</v>
      </c>
      <c r="D17" s="21" t="s">
        <v>44</v>
      </c>
      <c r="E17" s="20" t="s">
        <v>25</v>
      </c>
      <c r="F17" s="22">
        <f>'[4]Orçamento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 x14ac:dyDescent="0.25">
      <c r="B18" s="59"/>
      <c r="C18" s="34" t="s">
        <v>45</v>
      </c>
      <c r="D18" s="24" t="s">
        <v>46</v>
      </c>
      <c r="E18" s="23" t="s">
        <v>22</v>
      </c>
      <c r="F18" s="25">
        <f>'[4]Orçamento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 x14ac:dyDescent="0.25">
      <c r="B19" s="55" t="s">
        <v>47</v>
      </c>
      <c r="C19" s="20" t="s">
        <v>48</v>
      </c>
      <c r="D19" s="21" t="s">
        <v>49</v>
      </c>
      <c r="E19" s="20" t="s">
        <v>50</v>
      </c>
      <c r="F19" s="22">
        <f>'[4]Orçamento Sintético'!I34</f>
        <v>96.5</v>
      </c>
      <c r="G19" s="22">
        <f>F19*12</f>
        <v>1158</v>
      </c>
      <c r="H19" s="22">
        <f t="shared" si="2"/>
        <v>1158</v>
      </c>
      <c r="I19" s="22">
        <f t="shared" si="2"/>
        <v>1158</v>
      </c>
      <c r="J19" s="22">
        <f t="shared" si="2"/>
        <v>1158</v>
      </c>
      <c r="K19" s="22">
        <f t="shared" si="2"/>
        <v>1158</v>
      </c>
      <c r="L19" s="22">
        <f t="shared" si="2"/>
        <v>1158</v>
      </c>
      <c r="M19" s="22">
        <f t="shared" si="2"/>
        <v>1158</v>
      </c>
      <c r="N19" s="22">
        <f t="shared" si="2"/>
        <v>1158</v>
      </c>
      <c r="O19" s="22">
        <f t="shared" si="2"/>
        <v>1158</v>
      </c>
      <c r="P19" s="22">
        <f t="shared" si="2"/>
        <v>1158</v>
      </c>
    </row>
    <row r="20" spans="2:16" ht="30" x14ac:dyDescent="0.25">
      <c r="B20" s="59"/>
      <c r="C20" s="23" t="s">
        <v>51</v>
      </c>
      <c r="D20" s="26" t="s">
        <v>52</v>
      </c>
      <c r="E20" s="23" t="s">
        <v>22</v>
      </c>
      <c r="F20" s="25">
        <f>'[4]Orçamento Sintético'!I35</f>
        <v>108.24</v>
      </c>
      <c r="G20" s="25">
        <f>F20</f>
        <v>108.24</v>
      </c>
      <c r="H20" s="25">
        <f t="shared" si="2"/>
        <v>108.24</v>
      </c>
      <c r="I20" s="25">
        <f t="shared" si="2"/>
        <v>108.24</v>
      </c>
      <c r="J20" s="25">
        <f t="shared" si="2"/>
        <v>108.24</v>
      </c>
      <c r="K20" s="25">
        <f t="shared" si="2"/>
        <v>108.24</v>
      </c>
      <c r="L20" s="25">
        <f t="shared" si="2"/>
        <v>108.24</v>
      </c>
      <c r="M20" s="25">
        <f t="shared" si="2"/>
        <v>108.24</v>
      </c>
      <c r="N20" s="25">
        <f t="shared" si="2"/>
        <v>108.24</v>
      </c>
      <c r="O20" s="25">
        <f t="shared" si="2"/>
        <v>108.24</v>
      </c>
      <c r="P20" s="25">
        <f t="shared" si="2"/>
        <v>108.24</v>
      </c>
    </row>
    <row r="21" spans="2:16" ht="30" x14ac:dyDescent="0.25">
      <c r="B21" s="59"/>
      <c r="C21" s="23" t="s">
        <v>53</v>
      </c>
      <c r="D21" s="26" t="s">
        <v>54</v>
      </c>
      <c r="E21" s="23" t="s">
        <v>55</v>
      </c>
      <c r="F21" s="25">
        <f>'[4]Orçamento Sintético'!I35</f>
        <v>108.24</v>
      </c>
      <c r="G21" s="25">
        <f>F21*2</f>
        <v>216.48</v>
      </c>
      <c r="H21" s="25">
        <f t="shared" si="2"/>
        <v>216.48</v>
      </c>
      <c r="I21" s="25">
        <f t="shared" si="2"/>
        <v>216.48</v>
      </c>
      <c r="J21" s="25">
        <f t="shared" si="2"/>
        <v>216.48</v>
      </c>
      <c r="K21" s="25">
        <f t="shared" si="2"/>
        <v>216.48</v>
      </c>
      <c r="L21" s="25">
        <f t="shared" si="2"/>
        <v>216.48</v>
      </c>
      <c r="M21" s="25">
        <f t="shared" si="2"/>
        <v>216.48</v>
      </c>
      <c r="N21" s="25">
        <f t="shared" si="2"/>
        <v>216.48</v>
      </c>
      <c r="O21" s="25">
        <f t="shared" si="2"/>
        <v>216.48</v>
      </c>
      <c r="P21" s="25">
        <f t="shared" si="2"/>
        <v>216.48</v>
      </c>
    </row>
    <row r="22" spans="2:16" ht="15" x14ac:dyDescent="0.25">
      <c r="B22" s="55" t="s">
        <v>56</v>
      </c>
      <c r="C22" s="20" t="s">
        <v>57</v>
      </c>
      <c r="D22" s="35" t="s">
        <v>58</v>
      </c>
      <c r="E22" s="20" t="s">
        <v>28</v>
      </c>
      <c r="F22" s="22">
        <f>'[4]Orçamento Sintético'!I37</f>
        <v>218.64</v>
      </c>
      <c r="G22" s="22"/>
      <c r="H22" s="22">
        <f>F22</f>
        <v>218.64</v>
      </c>
      <c r="I22" s="22"/>
      <c r="J22" s="22">
        <f>H22</f>
        <v>218.64</v>
      </c>
      <c r="K22" s="22"/>
      <c r="L22" s="22">
        <f>J22</f>
        <v>218.64</v>
      </c>
      <c r="M22" s="22"/>
      <c r="N22" s="22">
        <f>L22</f>
        <v>218.64</v>
      </c>
      <c r="O22" s="22"/>
      <c r="P22" s="22">
        <f>N22</f>
        <v>218.64</v>
      </c>
    </row>
    <row r="23" spans="2:16" ht="15" x14ac:dyDescent="0.25">
      <c r="B23" s="56"/>
      <c r="C23" s="27" t="s">
        <v>59</v>
      </c>
      <c r="D23" s="28" t="s">
        <v>60</v>
      </c>
      <c r="E23" s="27" t="s">
        <v>25</v>
      </c>
      <c r="F23" s="22">
        <f>'[4]Orçamento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 x14ac:dyDescent="0.25">
      <c r="B24" s="55" t="s">
        <v>61</v>
      </c>
      <c r="C24" s="20" t="s">
        <v>62</v>
      </c>
      <c r="D24" s="35" t="s">
        <v>63</v>
      </c>
      <c r="E24" s="20" t="s">
        <v>50</v>
      </c>
      <c r="F24" s="22">
        <f>'[4]Orçamento Sintético'!I6</f>
        <v>1070.6098</v>
      </c>
      <c r="G24" s="22">
        <f>F24*12</f>
        <v>12847.317599999998</v>
      </c>
      <c r="H24" s="22">
        <f t="shared" ref="H24:P25" si="3">G24</f>
        <v>12847.317599999998</v>
      </c>
      <c r="I24" s="22">
        <f t="shared" si="3"/>
        <v>12847.317599999998</v>
      </c>
      <c r="J24" s="22">
        <f t="shared" si="3"/>
        <v>12847.317599999998</v>
      </c>
      <c r="K24" s="22">
        <f t="shared" si="3"/>
        <v>12847.317599999998</v>
      </c>
      <c r="L24" s="22">
        <f t="shared" si="3"/>
        <v>12847.317599999998</v>
      </c>
      <c r="M24" s="22">
        <f t="shared" si="3"/>
        <v>12847.317599999998</v>
      </c>
      <c r="N24" s="22">
        <f t="shared" si="3"/>
        <v>12847.317599999998</v>
      </c>
      <c r="O24" s="22">
        <f t="shared" si="3"/>
        <v>12847.317599999998</v>
      </c>
      <c r="P24" s="22">
        <f t="shared" si="3"/>
        <v>12847.317599999998</v>
      </c>
    </row>
    <row r="25" spans="2:16" ht="15" x14ac:dyDescent="0.25">
      <c r="B25" s="60"/>
      <c r="C25" s="20" t="s">
        <v>64</v>
      </c>
      <c r="D25" s="35" t="s">
        <v>63</v>
      </c>
      <c r="E25" s="20" t="s">
        <v>50</v>
      </c>
      <c r="F25" s="32">
        <f>'[4]Orçamento Sintético'!I11</f>
        <v>997.19999999999993</v>
      </c>
      <c r="G25" s="22">
        <f>F25*12</f>
        <v>11966.4</v>
      </c>
      <c r="H25" s="22">
        <f>G25</f>
        <v>11966.4</v>
      </c>
      <c r="I25" s="22">
        <f t="shared" si="3"/>
        <v>11966.4</v>
      </c>
      <c r="J25" s="22">
        <f t="shared" si="3"/>
        <v>11966.4</v>
      </c>
      <c r="K25" s="22">
        <f t="shared" si="3"/>
        <v>11966.4</v>
      </c>
      <c r="L25" s="22">
        <f t="shared" si="3"/>
        <v>11966.4</v>
      </c>
      <c r="M25" s="22">
        <f t="shared" si="3"/>
        <v>11966.4</v>
      </c>
      <c r="N25" s="22">
        <f t="shared" si="3"/>
        <v>11966.4</v>
      </c>
      <c r="O25" s="22">
        <f t="shared" si="3"/>
        <v>11966.4</v>
      </c>
      <c r="P25" s="22">
        <f t="shared" si="3"/>
        <v>11966.4</v>
      </c>
    </row>
    <row r="26" spans="2:16" ht="15" x14ac:dyDescent="0.25">
      <c r="B26" s="59"/>
      <c r="C26" s="23" t="s">
        <v>65</v>
      </c>
      <c r="D26" s="24" t="s">
        <v>66</v>
      </c>
      <c r="E26" s="23" t="s">
        <v>55</v>
      </c>
      <c r="F26" s="25">
        <f>'[4]Orçamento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 x14ac:dyDescent="0.25">
      <c r="B27" s="59"/>
      <c r="C27" s="23" t="s">
        <v>67</v>
      </c>
      <c r="D27" s="24" t="s">
        <v>68</v>
      </c>
      <c r="E27" s="23" t="s">
        <v>69</v>
      </c>
      <c r="F27" s="25">
        <f>'[4]Orçamento Sintético'!I9</f>
        <v>3089.8574200000003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3089.8574200000003</v>
      </c>
    </row>
    <row r="28" spans="2:16" ht="15" x14ac:dyDescent="0.25">
      <c r="B28" s="59"/>
      <c r="C28" s="23" t="s">
        <v>70</v>
      </c>
      <c r="D28" s="24" t="s">
        <v>71</v>
      </c>
      <c r="E28" s="20" t="s">
        <v>94</v>
      </c>
      <c r="F28" s="25">
        <f>'[4]Orçamento Sintético'!I8</f>
        <v>3101.4880000000003</v>
      </c>
      <c r="G28" s="25"/>
      <c r="H28" s="25">
        <f>F28</f>
        <v>3101.4880000000003</v>
      </c>
      <c r="I28" s="25"/>
      <c r="J28" s="25">
        <f>H28</f>
        <v>3101.4880000000003</v>
      </c>
      <c r="K28" s="25"/>
      <c r="L28" s="25">
        <f>J28</f>
        <v>3101.4880000000003</v>
      </c>
      <c r="M28" s="25"/>
      <c r="N28" s="25">
        <f>L28</f>
        <v>3101.4880000000003</v>
      </c>
      <c r="O28" s="25"/>
      <c r="P28" s="36" t="s">
        <v>72</v>
      </c>
    </row>
    <row r="29" spans="2:16" ht="52.9" customHeight="1" x14ac:dyDescent="0.25">
      <c r="B29" s="55" t="s">
        <v>76</v>
      </c>
      <c r="C29" s="38" t="s">
        <v>77</v>
      </c>
      <c r="D29" s="35" t="s">
        <v>78</v>
      </c>
      <c r="E29" s="20" t="s">
        <v>22</v>
      </c>
      <c r="F29" s="22">
        <f>'[4]Orçamento Sintético'!I29</f>
        <v>240.4</v>
      </c>
      <c r="G29" s="22">
        <f t="shared" ref="G29:P29" si="5">F29</f>
        <v>240.4</v>
      </c>
      <c r="H29" s="22">
        <f t="shared" si="5"/>
        <v>240.4</v>
      </c>
      <c r="I29" s="22">
        <f t="shared" si="5"/>
        <v>240.4</v>
      </c>
      <c r="J29" s="22">
        <f t="shared" si="5"/>
        <v>240.4</v>
      </c>
      <c r="K29" s="22">
        <f t="shared" si="5"/>
        <v>240.4</v>
      </c>
      <c r="L29" s="22">
        <f t="shared" si="5"/>
        <v>240.4</v>
      </c>
      <c r="M29" s="22">
        <f t="shared" si="5"/>
        <v>240.4</v>
      </c>
      <c r="N29" s="22">
        <f t="shared" si="5"/>
        <v>240.4</v>
      </c>
      <c r="O29" s="22">
        <f t="shared" si="5"/>
        <v>240.4</v>
      </c>
      <c r="P29" s="22">
        <f t="shared" si="5"/>
        <v>240.4</v>
      </c>
    </row>
    <row r="30" spans="2:16" ht="15" x14ac:dyDescent="0.25">
      <c r="B30" s="56"/>
      <c r="C30" s="27" t="s">
        <v>79</v>
      </c>
      <c r="D30" s="28" t="s">
        <v>80</v>
      </c>
      <c r="E30" s="27" t="s">
        <v>28</v>
      </c>
      <c r="F30" s="29">
        <f>SUM('[4]Orçamento Sintético'!I27:I28)</f>
        <v>1106.0279999999998</v>
      </c>
      <c r="G30" s="29"/>
      <c r="H30" s="29">
        <f>F30</f>
        <v>1106.0279999999998</v>
      </c>
      <c r="I30" s="39"/>
      <c r="J30" s="29">
        <f>H30</f>
        <v>1106.0279999999998</v>
      </c>
      <c r="K30" s="39"/>
      <c r="L30" s="29">
        <f>J30</f>
        <v>1106.0279999999998</v>
      </c>
      <c r="M30" s="39"/>
      <c r="N30" s="29">
        <f>L30</f>
        <v>1106.0279999999998</v>
      </c>
      <c r="O30" s="39"/>
      <c r="P30" s="29">
        <f>N30</f>
        <v>1106.0279999999998</v>
      </c>
    </row>
    <row r="31" spans="2:16" ht="15" x14ac:dyDescent="0.25">
      <c r="B31" s="55" t="s">
        <v>86</v>
      </c>
      <c r="C31" s="20" t="s">
        <v>87</v>
      </c>
      <c r="D31" s="21" t="s">
        <v>88</v>
      </c>
      <c r="E31" s="20" t="s">
        <v>75</v>
      </c>
      <c r="F31" s="22">
        <f>'[4]Orçamento Sintético'!I31</f>
        <v>9897.0560000000005</v>
      </c>
      <c r="G31" s="22"/>
      <c r="H31" s="22"/>
      <c r="I31" s="22">
        <f>F31</f>
        <v>9897.0560000000005</v>
      </c>
      <c r="J31" s="22"/>
      <c r="K31" s="22"/>
      <c r="L31" s="22">
        <f>I31</f>
        <v>9897.0560000000005</v>
      </c>
      <c r="M31" s="22"/>
      <c r="N31" s="22"/>
      <c r="O31" s="22">
        <f>L31</f>
        <v>9897.0560000000005</v>
      </c>
      <c r="P31" s="22"/>
    </row>
    <row r="32" spans="2:16" ht="15" x14ac:dyDescent="0.25">
      <c r="B32" s="59"/>
      <c r="C32" s="23" t="s">
        <v>89</v>
      </c>
      <c r="D32" s="24" t="s">
        <v>90</v>
      </c>
      <c r="E32" s="20" t="s">
        <v>75</v>
      </c>
      <c r="F32" s="25">
        <f>'[4]Orçamento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41" customFormat="1" ht="18" x14ac:dyDescent="0.25">
      <c r="B33" s="42"/>
      <c r="C33" s="43"/>
      <c r="D33" s="44"/>
      <c r="E33" s="43"/>
      <c r="F33" s="45" t="s">
        <v>93</v>
      </c>
      <c r="G33" s="46">
        <f t="shared" ref="G33:P33" si="6">SUM(G7:G32)</f>
        <v>31930.859248500004</v>
      </c>
      <c r="H33" s="46">
        <f t="shared" si="6"/>
        <v>36748.375248499993</v>
      </c>
      <c r="I33" s="46">
        <f t="shared" si="6"/>
        <v>41827.915248500009</v>
      </c>
      <c r="J33" s="46">
        <f t="shared" si="6"/>
        <v>36933.245248499996</v>
      </c>
      <c r="K33" s="46">
        <f t="shared" si="6"/>
        <v>31930.859248500004</v>
      </c>
      <c r="L33" s="46">
        <f t="shared" si="6"/>
        <v>46645.431248499997</v>
      </c>
      <c r="M33" s="46">
        <f t="shared" si="6"/>
        <v>31930.859248500004</v>
      </c>
      <c r="N33" s="46">
        <f t="shared" si="6"/>
        <v>36933.245248499996</v>
      </c>
      <c r="O33" s="46">
        <f t="shared" si="6"/>
        <v>41827.915248500009</v>
      </c>
      <c r="P33" s="46">
        <f t="shared" si="6"/>
        <v>36736.744668499996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E121-23D4-4DD4-A991-5C4F29B1C178}">
  <sheetPr>
    <pageSetUpPr fitToPage="1"/>
  </sheetPr>
  <dimension ref="B1:P33"/>
  <sheetViews>
    <sheetView tabSelected="1" zoomScale="55" zoomScaleNormal="55" workbookViewId="0">
      <selection activeCell="D55" sqref="D55"/>
    </sheetView>
  </sheetViews>
  <sheetFormatPr defaultColWidth="10" defaultRowHeight="14.25" x14ac:dyDescent="0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 x14ac:dyDescent="0.3"/>
    <row r="2" spans="2:16" ht="19.5" thickTop="1" thickBot="1" x14ac:dyDescent="0.3">
      <c r="B2" s="4" t="s">
        <v>116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 x14ac:dyDescent="0.25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 x14ac:dyDescent="0.25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 x14ac:dyDescent="0.25">
      <c r="B6" s="16" t="s">
        <v>1</v>
      </c>
      <c r="C6" s="16" t="s">
        <v>2</v>
      </c>
      <c r="D6" s="17" t="s">
        <v>3</v>
      </c>
      <c r="E6" s="16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</row>
    <row r="7" spans="2:16" ht="30" x14ac:dyDescent="0.25">
      <c r="B7" s="55" t="s">
        <v>16</v>
      </c>
      <c r="C7" s="20" t="s">
        <v>17</v>
      </c>
      <c r="D7" s="21" t="s">
        <v>18</v>
      </c>
      <c r="E7" s="20" t="s">
        <v>19</v>
      </c>
      <c r="F7" s="22">
        <f>'[5]Orçamento Sintético'!I24</f>
        <v>0</v>
      </c>
      <c r="G7" s="22">
        <f>F7*4</f>
        <v>0</v>
      </c>
      <c r="H7" s="22">
        <f t="shared" ref="H7:P9" si="0">G7</f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</row>
    <row r="8" spans="2:16" ht="15" x14ac:dyDescent="0.25">
      <c r="B8" s="59"/>
      <c r="C8" s="23" t="s">
        <v>20</v>
      </c>
      <c r="D8" s="24" t="s">
        <v>21</v>
      </c>
      <c r="E8" s="23" t="s">
        <v>22</v>
      </c>
      <c r="F8" s="25">
        <f>'[5]Orçamento Sintético'!I19+'[5]Orçamento Sintético'!I20</f>
        <v>0</v>
      </c>
      <c r="G8" s="25">
        <f>F8</f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</row>
    <row r="9" spans="2:16" ht="15" x14ac:dyDescent="0.25">
      <c r="B9" s="59"/>
      <c r="C9" s="23" t="s">
        <v>23</v>
      </c>
      <c r="D9" s="26" t="s">
        <v>24</v>
      </c>
      <c r="E9" s="23" t="s">
        <v>25</v>
      </c>
      <c r="F9" s="25">
        <f>'[5]Orçamento Sintético'!I21</f>
        <v>0</v>
      </c>
      <c r="G9" s="25">
        <f>F9</f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</row>
    <row r="10" spans="2:16" ht="15" x14ac:dyDescent="0.25">
      <c r="B10" s="56"/>
      <c r="C10" s="27" t="s">
        <v>26</v>
      </c>
      <c r="D10" s="28" t="s">
        <v>27</v>
      </c>
      <c r="E10" s="27" t="s">
        <v>28</v>
      </c>
      <c r="F10" s="29">
        <f>'[5]Orçamento Sintético'!I22</f>
        <v>0</v>
      </c>
      <c r="G10" s="29"/>
      <c r="H10" s="29">
        <f>F10</f>
        <v>0</v>
      </c>
      <c r="I10" s="29"/>
      <c r="J10" s="29">
        <f>H10</f>
        <v>0</v>
      </c>
      <c r="K10" s="29"/>
      <c r="L10" s="29">
        <f>J10</f>
        <v>0</v>
      </c>
      <c r="M10" s="29"/>
      <c r="N10" s="29">
        <f>L10</f>
        <v>0</v>
      </c>
      <c r="O10" s="29"/>
      <c r="P10" s="29">
        <f>N10</f>
        <v>0</v>
      </c>
    </row>
    <row r="11" spans="2:16" ht="15" x14ac:dyDescent="0.25">
      <c r="B11" s="55" t="s">
        <v>115</v>
      </c>
      <c r="C11" s="20" t="s">
        <v>17</v>
      </c>
      <c r="D11" s="21" t="s">
        <v>29</v>
      </c>
      <c r="E11" s="20" t="s">
        <v>19</v>
      </c>
      <c r="F11" s="22">
        <f>'[5]Orçamento Sintético'!I17</f>
        <v>22.6</v>
      </c>
      <c r="G11" s="22">
        <f>F11*4</f>
        <v>90.4</v>
      </c>
      <c r="H11" s="22">
        <f t="shared" ref="H11:P14" si="1">G11</f>
        <v>90.4</v>
      </c>
      <c r="I11" s="22">
        <f t="shared" si="1"/>
        <v>90.4</v>
      </c>
      <c r="J11" s="22">
        <f t="shared" si="1"/>
        <v>90.4</v>
      </c>
      <c r="K11" s="22">
        <f t="shared" si="1"/>
        <v>90.4</v>
      </c>
      <c r="L11" s="22">
        <f t="shared" si="1"/>
        <v>90.4</v>
      </c>
      <c r="M11" s="22">
        <f t="shared" si="1"/>
        <v>90.4</v>
      </c>
      <c r="N11" s="22">
        <f t="shared" si="1"/>
        <v>90.4</v>
      </c>
      <c r="O11" s="22">
        <f t="shared" si="1"/>
        <v>90.4</v>
      </c>
      <c r="P11" s="22">
        <f t="shared" si="1"/>
        <v>90.4</v>
      </c>
    </row>
    <row r="12" spans="2:16" ht="15" x14ac:dyDescent="0.25">
      <c r="B12" s="60"/>
      <c r="C12" s="30" t="s">
        <v>30</v>
      </c>
      <c r="D12" s="31" t="s">
        <v>31</v>
      </c>
      <c r="E12" s="30" t="s">
        <v>32</v>
      </c>
      <c r="F12" s="32">
        <f>'[5]Orçamento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 x14ac:dyDescent="0.25">
      <c r="B13" s="60"/>
      <c r="C13" s="30" t="s">
        <v>33</v>
      </c>
      <c r="D13" s="31" t="s">
        <v>34</v>
      </c>
      <c r="E13" s="30" t="s">
        <v>35</v>
      </c>
      <c r="F13" s="32">
        <f>'[5]Orçamento Sintético'!I13</f>
        <v>64.12</v>
      </c>
      <c r="G13" s="32">
        <f>F13*2</f>
        <v>128.24</v>
      </c>
      <c r="H13" s="32">
        <f t="shared" si="1"/>
        <v>128.24</v>
      </c>
      <c r="I13" s="32">
        <f t="shared" si="1"/>
        <v>128.24</v>
      </c>
      <c r="J13" s="32">
        <f t="shared" si="1"/>
        <v>128.24</v>
      </c>
      <c r="K13" s="32">
        <f t="shared" si="1"/>
        <v>128.24</v>
      </c>
      <c r="L13" s="32">
        <f t="shared" si="1"/>
        <v>128.24</v>
      </c>
      <c r="M13" s="32">
        <f t="shared" si="1"/>
        <v>128.24</v>
      </c>
      <c r="N13" s="32">
        <f t="shared" si="1"/>
        <v>128.24</v>
      </c>
      <c r="O13" s="32">
        <f t="shared" si="1"/>
        <v>128.24</v>
      </c>
      <c r="P13" s="32">
        <f t="shared" si="1"/>
        <v>128.24</v>
      </c>
    </row>
    <row r="14" spans="2:16" ht="30" x14ac:dyDescent="0.25">
      <c r="B14" s="60"/>
      <c r="C14" s="33" t="s">
        <v>36</v>
      </c>
      <c r="D14" s="31" t="s">
        <v>37</v>
      </c>
      <c r="E14" s="30" t="s">
        <v>22</v>
      </c>
      <c r="F14" s="32">
        <f>'[5]Orçamento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 x14ac:dyDescent="0.25">
      <c r="B15" s="59"/>
      <c r="C15" s="23" t="s">
        <v>38</v>
      </c>
      <c r="D15" s="26" t="s">
        <v>39</v>
      </c>
      <c r="E15" s="23" t="s">
        <v>28</v>
      </c>
      <c r="F15" s="25">
        <f>'[5]Orçamento Sintético'!I15</f>
        <v>95</v>
      </c>
      <c r="G15" s="25"/>
      <c r="H15" s="25">
        <f>F15</f>
        <v>95</v>
      </c>
      <c r="I15" s="25"/>
      <c r="J15" s="25">
        <f>H15</f>
        <v>95</v>
      </c>
      <c r="K15" s="25"/>
      <c r="L15" s="25">
        <f>J15</f>
        <v>95</v>
      </c>
      <c r="M15" s="25"/>
      <c r="N15" s="25">
        <f>L15</f>
        <v>95</v>
      </c>
      <c r="O15" s="25"/>
      <c r="P15" s="25">
        <f>N15</f>
        <v>95</v>
      </c>
    </row>
    <row r="16" spans="2:16" ht="15" x14ac:dyDescent="0.25">
      <c r="B16" s="56"/>
      <c r="C16" s="27" t="s">
        <v>40</v>
      </c>
      <c r="D16" s="28" t="s">
        <v>41</v>
      </c>
      <c r="E16" s="27" t="s">
        <v>19</v>
      </c>
      <c r="F16" s="29">
        <f>'[5]Orçamento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hidden="1" customHeight="1" x14ac:dyDescent="0.25">
      <c r="B17" s="55" t="s">
        <v>42</v>
      </c>
      <c r="C17" s="20" t="s">
        <v>43</v>
      </c>
      <c r="D17" s="21" t="s">
        <v>44</v>
      </c>
      <c r="E17" s="20" t="s">
        <v>25</v>
      </c>
      <c r="F17" s="22">
        <f>'[5]Orçamento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 hidden="1" x14ac:dyDescent="0.25">
      <c r="B18" s="59"/>
      <c r="C18" s="34" t="s">
        <v>45</v>
      </c>
      <c r="D18" s="24" t="s">
        <v>46</v>
      </c>
      <c r="E18" s="23" t="s">
        <v>22</v>
      </c>
      <c r="F18" s="25">
        <f>'[5]Orçamento Sintético'!I42</f>
        <v>0</v>
      </c>
      <c r="G18" s="25">
        <f>F18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2:16" ht="15" x14ac:dyDescent="0.25">
      <c r="B19" s="55" t="s">
        <v>47</v>
      </c>
      <c r="C19" s="20" t="s">
        <v>48</v>
      </c>
      <c r="D19" s="21" t="s">
        <v>49</v>
      </c>
      <c r="E19" s="20" t="s">
        <v>50</v>
      </c>
      <c r="F19" s="22">
        <f>'[5]Orçamento Sintético'!I34</f>
        <v>772</v>
      </c>
      <c r="G19" s="22">
        <f>F19*12</f>
        <v>9264</v>
      </c>
      <c r="H19" s="22">
        <f t="shared" si="2"/>
        <v>9264</v>
      </c>
      <c r="I19" s="22">
        <f t="shared" si="2"/>
        <v>9264</v>
      </c>
      <c r="J19" s="22">
        <f t="shared" si="2"/>
        <v>9264</v>
      </c>
      <c r="K19" s="22">
        <f t="shared" si="2"/>
        <v>9264</v>
      </c>
      <c r="L19" s="22">
        <f t="shared" si="2"/>
        <v>9264</v>
      </c>
      <c r="M19" s="22">
        <f t="shared" si="2"/>
        <v>9264</v>
      </c>
      <c r="N19" s="22">
        <f t="shared" si="2"/>
        <v>9264</v>
      </c>
      <c r="O19" s="22">
        <f t="shared" si="2"/>
        <v>9264</v>
      </c>
      <c r="P19" s="22">
        <f t="shared" si="2"/>
        <v>9264</v>
      </c>
    </row>
    <row r="20" spans="2:16" ht="30" x14ac:dyDescent="0.25">
      <c r="B20" s="59"/>
      <c r="C20" s="23" t="s">
        <v>51</v>
      </c>
      <c r="D20" s="26" t="s">
        <v>52</v>
      </c>
      <c r="E20" s="23" t="s">
        <v>22</v>
      </c>
      <c r="F20" s="25">
        <f>'[5]Orçamento Sintético'!I35</f>
        <v>54.12</v>
      </c>
      <c r="G20" s="25">
        <f>F20</f>
        <v>54.12</v>
      </c>
      <c r="H20" s="25">
        <f t="shared" si="2"/>
        <v>54.12</v>
      </c>
      <c r="I20" s="25">
        <f t="shared" si="2"/>
        <v>54.12</v>
      </c>
      <c r="J20" s="25">
        <f t="shared" si="2"/>
        <v>54.12</v>
      </c>
      <c r="K20" s="25">
        <f t="shared" si="2"/>
        <v>54.12</v>
      </c>
      <c r="L20" s="25">
        <f t="shared" si="2"/>
        <v>54.12</v>
      </c>
      <c r="M20" s="25">
        <f t="shared" si="2"/>
        <v>54.12</v>
      </c>
      <c r="N20" s="25">
        <f t="shared" si="2"/>
        <v>54.12</v>
      </c>
      <c r="O20" s="25">
        <f t="shared" si="2"/>
        <v>54.12</v>
      </c>
      <c r="P20" s="25">
        <f t="shared" si="2"/>
        <v>54.12</v>
      </c>
    </row>
    <row r="21" spans="2:16" ht="30" x14ac:dyDescent="0.25">
      <c r="B21" s="59"/>
      <c r="C21" s="23" t="s">
        <v>53</v>
      </c>
      <c r="D21" s="26" t="s">
        <v>54</v>
      </c>
      <c r="E21" s="23" t="s">
        <v>55</v>
      </c>
      <c r="F21" s="25">
        <f>'[5]Orçamento Sintético'!I35</f>
        <v>54.12</v>
      </c>
      <c r="G21" s="25">
        <f>F21*2</f>
        <v>108.24</v>
      </c>
      <c r="H21" s="25">
        <f t="shared" si="2"/>
        <v>108.24</v>
      </c>
      <c r="I21" s="25">
        <f t="shared" si="2"/>
        <v>108.24</v>
      </c>
      <c r="J21" s="25">
        <f t="shared" si="2"/>
        <v>108.24</v>
      </c>
      <c r="K21" s="25">
        <f t="shared" si="2"/>
        <v>108.24</v>
      </c>
      <c r="L21" s="25">
        <f t="shared" si="2"/>
        <v>108.24</v>
      </c>
      <c r="M21" s="25">
        <f t="shared" si="2"/>
        <v>108.24</v>
      </c>
      <c r="N21" s="25">
        <f t="shared" si="2"/>
        <v>108.24</v>
      </c>
      <c r="O21" s="25">
        <f t="shared" si="2"/>
        <v>108.24</v>
      </c>
      <c r="P21" s="25">
        <f t="shared" si="2"/>
        <v>108.24</v>
      </c>
    </row>
    <row r="22" spans="2:16" ht="15" x14ac:dyDescent="0.25">
      <c r="B22" s="55" t="s">
        <v>56</v>
      </c>
      <c r="C22" s="20" t="s">
        <v>57</v>
      </c>
      <c r="D22" s="35" t="s">
        <v>58</v>
      </c>
      <c r="E22" s="20" t="s">
        <v>28</v>
      </c>
      <c r="F22" s="22">
        <f>'[5]Orçamento Sintético'!I37</f>
        <v>0</v>
      </c>
      <c r="G22" s="22"/>
      <c r="H22" s="22">
        <f>F22</f>
        <v>0</v>
      </c>
      <c r="I22" s="22"/>
      <c r="J22" s="22">
        <f>H22</f>
        <v>0</v>
      </c>
      <c r="K22" s="22"/>
      <c r="L22" s="22">
        <f>J22</f>
        <v>0</v>
      </c>
      <c r="M22" s="22"/>
      <c r="N22" s="22">
        <f>L22</f>
        <v>0</v>
      </c>
      <c r="O22" s="22"/>
      <c r="P22" s="22">
        <f>N22</f>
        <v>0</v>
      </c>
    </row>
    <row r="23" spans="2:16" ht="15" x14ac:dyDescent="0.25">
      <c r="B23" s="56"/>
      <c r="C23" s="27" t="s">
        <v>59</v>
      </c>
      <c r="D23" s="28" t="s">
        <v>60</v>
      </c>
      <c r="E23" s="27" t="s">
        <v>25</v>
      </c>
      <c r="F23" s="29">
        <f>'[5]Orçamento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 x14ac:dyDescent="0.25">
      <c r="B24" s="55" t="s">
        <v>61</v>
      </c>
      <c r="C24" s="20" t="s">
        <v>62</v>
      </c>
      <c r="D24" s="35" t="s">
        <v>63</v>
      </c>
      <c r="E24" s="20" t="s">
        <v>50</v>
      </c>
      <c r="F24" s="22">
        <f>'[5]Orçamento Sintético'!I6</f>
        <v>229.76</v>
      </c>
      <c r="G24" s="22">
        <f>F24*12</f>
        <v>2757.12</v>
      </c>
      <c r="H24" s="22">
        <f t="shared" ref="H24:P25" si="3">G24</f>
        <v>2757.12</v>
      </c>
      <c r="I24" s="22">
        <f t="shared" si="3"/>
        <v>2757.12</v>
      </c>
      <c r="J24" s="22">
        <f t="shared" si="3"/>
        <v>2757.12</v>
      </c>
      <c r="K24" s="22">
        <f t="shared" si="3"/>
        <v>2757.12</v>
      </c>
      <c r="L24" s="22">
        <f t="shared" si="3"/>
        <v>2757.12</v>
      </c>
      <c r="M24" s="22">
        <f t="shared" si="3"/>
        <v>2757.12</v>
      </c>
      <c r="N24" s="22">
        <f t="shared" si="3"/>
        <v>2757.12</v>
      </c>
      <c r="O24" s="22">
        <f t="shared" si="3"/>
        <v>2757.12</v>
      </c>
      <c r="P24" s="22">
        <f t="shared" si="3"/>
        <v>2757.12</v>
      </c>
    </row>
    <row r="25" spans="2:16" ht="15" x14ac:dyDescent="0.25">
      <c r="B25" s="60"/>
      <c r="C25" s="20" t="s">
        <v>64</v>
      </c>
      <c r="D25" s="35" t="s">
        <v>63</v>
      </c>
      <c r="E25" s="20" t="s">
        <v>50</v>
      </c>
      <c r="F25" s="32">
        <f>'[5]Orçamento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 x14ac:dyDescent="0.25">
      <c r="B26" s="59"/>
      <c r="C26" s="23" t="s">
        <v>65</v>
      </c>
      <c r="D26" s="24" t="s">
        <v>66</v>
      </c>
      <c r="E26" s="23" t="s">
        <v>55</v>
      </c>
      <c r="F26" s="25">
        <f>'[5]Orçamento Sintético'!I7</f>
        <v>48.73</v>
      </c>
      <c r="G26" s="25">
        <f>F26*2</f>
        <v>97.46</v>
      </c>
      <c r="H26" s="25">
        <f t="shared" ref="H26:P26" si="4">G26</f>
        <v>97.46</v>
      </c>
      <c r="I26" s="25">
        <f t="shared" si="4"/>
        <v>97.46</v>
      </c>
      <c r="J26" s="25">
        <f t="shared" si="4"/>
        <v>97.46</v>
      </c>
      <c r="K26" s="25">
        <f t="shared" si="4"/>
        <v>97.46</v>
      </c>
      <c r="L26" s="25">
        <f t="shared" si="4"/>
        <v>97.46</v>
      </c>
      <c r="M26" s="25">
        <f t="shared" si="4"/>
        <v>97.46</v>
      </c>
      <c r="N26" s="25">
        <f t="shared" si="4"/>
        <v>97.46</v>
      </c>
      <c r="O26" s="25">
        <f t="shared" si="4"/>
        <v>97.46</v>
      </c>
      <c r="P26" s="25">
        <f t="shared" si="4"/>
        <v>97.46</v>
      </c>
    </row>
    <row r="27" spans="2:16" ht="15" x14ac:dyDescent="0.25">
      <c r="B27" s="59"/>
      <c r="C27" s="23" t="s">
        <v>67</v>
      </c>
      <c r="D27" s="24" t="s">
        <v>68</v>
      </c>
      <c r="E27" s="23" t="s">
        <v>69</v>
      </c>
      <c r="F27" s="25">
        <f>'[5]Orçamento Sintético'!I9</f>
        <v>207.22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207.22</v>
      </c>
    </row>
    <row r="28" spans="2:16" ht="15" x14ac:dyDescent="0.25">
      <c r="B28" s="59"/>
      <c r="C28" s="23" t="s">
        <v>70</v>
      </c>
      <c r="D28" s="24" t="s">
        <v>71</v>
      </c>
      <c r="E28" s="20" t="s">
        <v>94</v>
      </c>
      <c r="F28" s="25">
        <f>'[5]Orçamento Sintético'!I8</f>
        <v>665.6</v>
      </c>
      <c r="G28" s="25"/>
      <c r="H28" s="25">
        <f>F28</f>
        <v>665.6</v>
      </c>
      <c r="I28" s="25"/>
      <c r="J28" s="25">
        <f>H28</f>
        <v>665.6</v>
      </c>
      <c r="K28" s="25"/>
      <c r="L28" s="25">
        <f>J28</f>
        <v>665.6</v>
      </c>
      <c r="M28" s="25"/>
      <c r="N28" s="25">
        <f>L28</f>
        <v>665.6</v>
      </c>
      <c r="O28" s="25"/>
      <c r="P28" s="36" t="s">
        <v>72</v>
      </c>
    </row>
    <row r="29" spans="2:16" ht="52.9" customHeight="1" x14ac:dyDescent="0.25">
      <c r="B29" s="55" t="s">
        <v>76</v>
      </c>
      <c r="C29" s="38" t="s">
        <v>77</v>
      </c>
      <c r="D29" s="35" t="s">
        <v>78</v>
      </c>
      <c r="E29" s="20" t="s">
        <v>22</v>
      </c>
      <c r="F29" s="22">
        <f>'[5]Orçamento Sintético'!I29</f>
        <v>0</v>
      </c>
      <c r="G29" s="22">
        <f t="shared" ref="G29:P29" si="5">F29</f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</row>
    <row r="30" spans="2:16" ht="15" x14ac:dyDescent="0.25">
      <c r="B30" s="56"/>
      <c r="C30" s="27" t="s">
        <v>79</v>
      </c>
      <c r="D30" s="28" t="s">
        <v>80</v>
      </c>
      <c r="E30" s="27" t="s">
        <v>28</v>
      </c>
      <c r="F30" s="29">
        <f>SUM('[5]Orçamento Sintético'!I27:I28)</f>
        <v>0</v>
      </c>
      <c r="G30" s="29"/>
      <c r="H30" s="29">
        <f>F30</f>
        <v>0</v>
      </c>
      <c r="I30" s="39"/>
      <c r="J30" s="29">
        <f>H30</f>
        <v>0</v>
      </c>
      <c r="K30" s="39"/>
      <c r="L30" s="29">
        <f>J30</f>
        <v>0</v>
      </c>
      <c r="M30" s="39"/>
      <c r="N30" s="29">
        <f>L30</f>
        <v>0</v>
      </c>
      <c r="O30" s="39"/>
      <c r="P30" s="29">
        <f>N30</f>
        <v>0</v>
      </c>
    </row>
    <row r="31" spans="2:16" ht="15" x14ac:dyDescent="0.25">
      <c r="B31" s="55" t="s">
        <v>86</v>
      </c>
      <c r="C31" s="20" t="s">
        <v>87</v>
      </c>
      <c r="D31" s="21" t="s">
        <v>88</v>
      </c>
      <c r="E31" s="20" t="s">
        <v>75</v>
      </c>
      <c r="F31" s="22">
        <f>'[5]Orçamento Sintético'!I31</f>
        <v>0</v>
      </c>
      <c r="G31" s="22"/>
      <c r="H31" s="22"/>
      <c r="I31" s="22">
        <f>F31</f>
        <v>0</v>
      </c>
      <c r="J31" s="22"/>
      <c r="K31" s="22"/>
      <c r="L31" s="22">
        <f>I31</f>
        <v>0</v>
      </c>
      <c r="M31" s="22"/>
      <c r="N31" s="22"/>
      <c r="O31" s="22">
        <f>L31</f>
        <v>0</v>
      </c>
      <c r="P31" s="22"/>
    </row>
    <row r="32" spans="2:16" ht="15" x14ac:dyDescent="0.25">
      <c r="B32" s="59"/>
      <c r="C32" s="23" t="s">
        <v>89</v>
      </c>
      <c r="D32" s="24" t="s">
        <v>90</v>
      </c>
      <c r="E32" s="20" t="s">
        <v>75</v>
      </c>
      <c r="F32" s="25">
        <f>'[5]Orçamento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41" customFormat="1" ht="18" x14ac:dyDescent="0.25">
      <c r="B33" s="42"/>
      <c r="C33" s="43"/>
      <c r="D33" s="44"/>
      <c r="E33" s="43"/>
      <c r="F33" s="45" t="s">
        <v>93</v>
      </c>
      <c r="G33" s="46">
        <f>SUM(G7:G32)</f>
        <v>12499.579999999998</v>
      </c>
      <c r="H33" s="46">
        <f t="shared" ref="H33:P33" si="6">SUM(H7:H32)</f>
        <v>13260.179999999998</v>
      </c>
      <c r="I33" s="46">
        <f t="shared" si="6"/>
        <v>12499.579999999998</v>
      </c>
      <c r="J33" s="46">
        <f t="shared" si="6"/>
        <v>13445.050000000001</v>
      </c>
      <c r="K33" s="46">
        <f t="shared" si="6"/>
        <v>12499.579999999998</v>
      </c>
      <c r="L33" s="46">
        <f t="shared" si="6"/>
        <v>13260.179999999998</v>
      </c>
      <c r="M33" s="46">
        <f t="shared" si="6"/>
        <v>12499.579999999998</v>
      </c>
      <c r="N33" s="46">
        <f t="shared" si="6"/>
        <v>13445.050000000001</v>
      </c>
      <c r="O33" s="46">
        <f t="shared" si="6"/>
        <v>12499.579999999998</v>
      </c>
      <c r="P33" s="46">
        <f t="shared" si="6"/>
        <v>12801.799999999997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A0629-B196-49F6-A57A-7EF935B103E4}">
  <sheetPr>
    <pageSetUpPr fitToPage="1"/>
  </sheetPr>
  <dimension ref="B1:P33"/>
  <sheetViews>
    <sheetView topLeftCell="B1" zoomScale="55" zoomScaleNormal="55" workbookViewId="0">
      <selection activeCell="D51" sqref="D51"/>
    </sheetView>
  </sheetViews>
  <sheetFormatPr defaultColWidth="10" defaultRowHeight="14.25" x14ac:dyDescent="0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 x14ac:dyDescent="0.3"/>
    <row r="2" spans="2:16" ht="19.5" thickTop="1" thickBot="1" x14ac:dyDescent="0.3">
      <c r="B2" s="4" t="s">
        <v>117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 x14ac:dyDescent="0.25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 x14ac:dyDescent="0.25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 x14ac:dyDescent="0.25">
      <c r="B6" s="16" t="s">
        <v>1</v>
      </c>
      <c r="C6" s="16" t="s">
        <v>2</v>
      </c>
      <c r="D6" s="17" t="s">
        <v>3</v>
      </c>
      <c r="E6" s="16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</row>
    <row r="7" spans="2:16" ht="30" x14ac:dyDescent="0.25">
      <c r="B7" s="55" t="s">
        <v>16</v>
      </c>
      <c r="C7" s="20" t="s">
        <v>17</v>
      </c>
      <c r="D7" s="21" t="s">
        <v>18</v>
      </c>
      <c r="E7" s="20" t="s">
        <v>19</v>
      </c>
      <c r="F7" s="22">
        <f>'[6]Orçamento Sintético'!I24</f>
        <v>25.78</v>
      </c>
      <c r="G7" s="22">
        <f>F7*4</f>
        <v>103.12</v>
      </c>
      <c r="H7" s="22">
        <f t="shared" ref="H7:P9" si="0">G7</f>
        <v>103.12</v>
      </c>
      <c r="I7" s="22">
        <f t="shared" si="0"/>
        <v>103.12</v>
      </c>
      <c r="J7" s="22">
        <f t="shared" si="0"/>
        <v>103.12</v>
      </c>
      <c r="K7" s="22">
        <f t="shared" si="0"/>
        <v>103.12</v>
      </c>
      <c r="L7" s="22">
        <f t="shared" si="0"/>
        <v>103.12</v>
      </c>
      <c r="M7" s="22">
        <f t="shared" si="0"/>
        <v>103.12</v>
      </c>
      <c r="N7" s="22">
        <f t="shared" si="0"/>
        <v>103.12</v>
      </c>
      <c r="O7" s="22">
        <f t="shared" si="0"/>
        <v>103.12</v>
      </c>
      <c r="P7" s="22">
        <f t="shared" si="0"/>
        <v>103.12</v>
      </c>
    </row>
    <row r="8" spans="2:16" ht="15" x14ac:dyDescent="0.25">
      <c r="B8" s="59"/>
      <c r="C8" s="23" t="s">
        <v>20</v>
      </c>
      <c r="D8" s="24" t="s">
        <v>21</v>
      </c>
      <c r="E8" s="23" t="s">
        <v>22</v>
      </c>
      <c r="F8" s="25">
        <f>'[6]Orçamento Sintético'!I19+'[6]Orçamento Sintético'!I20</f>
        <v>77.660000000000011</v>
      </c>
      <c r="G8" s="25">
        <f>F8</f>
        <v>77.660000000000011</v>
      </c>
      <c r="H8" s="25">
        <f t="shared" si="0"/>
        <v>77.660000000000011</v>
      </c>
      <c r="I8" s="25">
        <f t="shared" si="0"/>
        <v>77.660000000000011</v>
      </c>
      <c r="J8" s="25">
        <f t="shared" si="0"/>
        <v>77.660000000000011</v>
      </c>
      <c r="K8" s="25">
        <f t="shared" si="0"/>
        <v>77.660000000000011</v>
      </c>
      <c r="L8" s="25">
        <f t="shared" si="0"/>
        <v>77.660000000000011</v>
      </c>
      <c r="M8" s="25">
        <f t="shared" si="0"/>
        <v>77.660000000000011</v>
      </c>
      <c r="N8" s="25">
        <f t="shared" si="0"/>
        <v>77.660000000000011</v>
      </c>
      <c r="O8" s="25">
        <f t="shared" si="0"/>
        <v>77.660000000000011</v>
      </c>
      <c r="P8" s="25">
        <f t="shared" si="0"/>
        <v>77.660000000000011</v>
      </c>
    </row>
    <row r="9" spans="2:16" ht="15" x14ac:dyDescent="0.25">
      <c r="B9" s="59"/>
      <c r="C9" s="23" t="s">
        <v>23</v>
      </c>
      <c r="D9" s="26" t="s">
        <v>24</v>
      </c>
      <c r="E9" s="23" t="s">
        <v>25</v>
      </c>
      <c r="F9" s="25">
        <f>'[6]Orçamento Sintético'!I21</f>
        <v>0</v>
      </c>
      <c r="G9" s="25">
        <f>F9</f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</row>
    <row r="10" spans="2:16" ht="15" x14ac:dyDescent="0.25">
      <c r="B10" s="56"/>
      <c r="C10" s="27" t="s">
        <v>26</v>
      </c>
      <c r="D10" s="28" t="s">
        <v>27</v>
      </c>
      <c r="E10" s="27" t="s">
        <v>28</v>
      </c>
      <c r="F10" s="29">
        <f>'[6]Orçamento Sintético'!I22</f>
        <v>0</v>
      </c>
      <c r="G10" s="29"/>
      <c r="H10" s="29">
        <f>F10</f>
        <v>0</v>
      </c>
      <c r="I10" s="29"/>
      <c r="J10" s="29">
        <f>H10</f>
        <v>0</v>
      </c>
      <c r="K10" s="29"/>
      <c r="L10" s="29">
        <f>J10</f>
        <v>0</v>
      </c>
      <c r="M10" s="29"/>
      <c r="N10" s="29">
        <f>L10</f>
        <v>0</v>
      </c>
      <c r="O10" s="29"/>
      <c r="P10" s="29">
        <f>N10</f>
        <v>0</v>
      </c>
    </row>
    <row r="11" spans="2:16" ht="15" x14ac:dyDescent="0.25">
      <c r="B11" s="55" t="s">
        <v>115</v>
      </c>
      <c r="C11" s="20" t="s">
        <v>17</v>
      </c>
      <c r="D11" s="21" t="s">
        <v>29</v>
      </c>
      <c r="E11" s="20" t="s">
        <v>19</v>
      </c>
      <c r="F11" s="22">
        <f>'[6]Orçamento Sintético'!I17</f>
        <v>45.2</v>
      </c>
      <c r="G11" s="22">
        <f>F11*4</f>
        <v>180.8</v>
      </c>
      <c r="H11" s="22">
        <f t="shared" ref="H11:P14" si="1">G11</f>
        <v>180.8</v>
      </c>
      <c r="I11" s="22">
        <f t="shared" si="1"/>
        <v>180.8</v>
      </c>
      <c r="J11" s="22">
        <f t="shared" si="1"/>
        <v>180.8</v>
      </c>
      <c r="K11" s="22">
        <f t="shared" si="1"/>
        <v>180.8</v>
      </c>
      <c r="L11" s="22">
        <f t="shared" si="1"/>
        <v>180.8</v>
      </c>
      <c r="M11" s="22">
        <f t="shared" si="1"/>
        <v>180.8</v>
      </c>
      <c r="N11" s="22">
        <f t="shared" si="1"/>
        <v>180.8</v>
      </c>
      <c r="O11" s="22">
        <f t="shared" si="1"/>
        <v>180.8</v>
      </c>
      <c r="P11" s="22">
        <f t="shared" si="1"/>
        <v>180.8</v>
      </c>
    </row>
    <row r="12" spans="2:16" ht="15" x14ac:dyDescent="0.25">
      <c r="B12" s="60"/>
      <c r="C12" s="30" t="s">
        <v>30</v>
      </c>
      <c r="D12" s="31" t="s">
        <v>31</v>
      </c>
      <c r="E12" s="30" t="s">
        <v>32</v>
      </c>
      <c r="F12" s="32">
        <f>'[6]Orçamento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 x14ac:dyDescent="0.25">
      <c r="B13" s="60"/>
      <c r="C13" s="30" t="s">
        <v>33</v>
      </c>
      <c r="D13" s="31" t="s">
        <v>34</v>
      </c>
      <c r="E13" s="30" t="s">
        <v>35</v>
      </c>
      <c r="F13" s="32">
        <f>'[6]Orçamento Sintético'!I13</f>
        <v>64.12</v>
      </c>
      <c r="G13" s="32">
        <f>F13*2</f>
        <v>128.24</v>
      </c>
      <c r="H13" s="32">
        <f t="shared" si="1"/>
        <v>128.24</v>
      </c>
      <c r="I13" s="32">
        <f t="shared" si="1"/>
        <v>128.24</v>
      </c>
      <c r="J13" s="32">
        <f t="shared" si="1"/>
        <v>128.24</v>
      </c>
      <c r="K13" s="32">
        <f t="shared" si="1"/>
        <v>128.24</v>
      </c>
      <c r="L13" s="32">
        <f t="shared" si="1"/>
        <v>128.24</v>
      </c>
      <c r="M13" s="32">
        <f t="shared" si="1"/>
        <v>128.24</v>
      </c>
      <c r="N13" s="32">
        <f t="shared" si="1"/>
        <v>128.24</v>
      </c>
      <c r="O13" s="32">
        <f t="shared" si="1"/>
        <v>128.24</v>
      </c>
      <c r="P13" s="32">
        <f t="shared" si="1"/>
        <v>128.24</v>
      </c>
    </row>
    <row r="14" spans="2:16" ht="30" x14ac:dyDescent="0.25">
      <c r="B14" s="60"/>
      <c r="C14" s="33" t="s">
        <v>36</v>
      </c>
      <c r="D14" s="31" t="s">
        <v>37</v>
      </c>
      <c r="E14" s="30" t="s">
        <v>22</v>
      </c>
      <c r="F14" s="32">
        <f>'[6]Orçamento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 x14ac:dyDescent="0.25">
      <c r="B15" s="59"/>
      <c r="C15" s="23" t="s">
        <v>38</v>
      </c>
      <c r="D15" s="26" t="s">
        <v>39</v>
      </c>
      <c r="E15" s="23" t="s">
        <v>28</v>
      </c>
      <c r="F15" s="25">
        <f>'[6]Orçamento Sintético'!I15</f>
        <v>47.5</v>
      </c>
      <c r="G15" s="25"/>
      <c r="H15" s="25">
        <f>F15</f>
        <v>47.5</v>
      </c>
      <c r="I15" s="25"/>
      <c r="J15" s="25">
        <f>H15</f>
        <v>47.5</v>
      </c>
      <c r="K15" s="25"/>
      <c r="L15" s="25">
        <f>J15</f>
        <v>47.5</v>
      </c>
      <c r="M15" s="25"/>
      <c r="N15" s="25">
        <f>L15</f>
        <v>47.5</v>
      </c>
      <c r="O15" s="25"/>
      <c r="P15" s="25">
        <f>N15</f>
        <v>47.5</v>
      </c>
    </row>
    <row r="16" spans="2:16" ht="15" x14ac:dyDescent="0.25">
      <c r="B16" s="56"/>
      <c r="C16" s="27" t="s">
        <v>40</v>
      </c>
      <c r="D16" s="28" t="s">
        <v>41</v>
      </c>
      <c r="E16" s="27" t="s">
        <v>19</v>
      </c>
      <c r="F16" s="29">
        <f>'[6]Orçamento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hidden="1" customHeight="1" x14ac:dyDescent="0.25">
      <c r="B17" s="55" t="s">
        <v>42</v>
      </c>
      <c r="C17" s="20" t="s">
        <v>43</v>
      </c>
      <c r="D17" s="21" t="s">
        <v>44</v>
      </c>
      <c r="E17" s="20" t="s">
        <v>25</v>
      </c>
      <c r="F17" s="22">
        <f>'[6]Orçamento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 hidden="1" x14ac:dyDescent="0.25">
      <c r="B18" s="59"/>
      <c r="C18" s="34" t="s">
        <v>45</v>
      </c>
      <c r="D18" s="24" t="s">
        <v>46</v>
      </c>
      <c r="E18" s="23" t="s">
        <v>22</v>
      </c>
      <c r="F18" s="25">
        <f>'[6]Orçamento Sintético'!I42</f>
        <v>0</v>
      </c>
      <c r="G18" s="25">
        <f>F18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2:16" ht="15" x14ac:dyDescent="0.25">
      <c r="B19" s="55" t="s">
        <v>47</v>
      </c>
      <c r="C19" s="20" t="s">
        <v>48</v>
      </c>
      <c r="D19" s="21" t="s">
        <v>49</v>
      </c>
      <c r="E19" s="20" t="s">
        <v>50</v>
      </c>
      <c r="F19" s="22">
        <f>'[6]Orçamento Sintético'!I34</f>
        <v>38.6</v>
      </c>
      <c r="G19" s="22">
        <f>F19*12</f>
        <v>463.20000000000005</v>
      </c>
      <c r="H19" s="22">
        <f t="shared" si="2"/>
        <v>463.20000000000005</v>
      </c>
      <c r="I19" s="22">
        <f t="shared" si="2"/>
        <v>463.20000000000005</v>
      </c>
      <c r="J19" s="22">
        <f t="shared" si="2"/>
        <v>463.20000000000005</v>
      </c>
      <c r="K19" s="22">
        <f t="shared" si="2"/>
        <v>463.20000000000005</v>
      </c>
      <c r="L19" s="22">
        <f t="shared" si="2"/>
        <v>463.20000000000005</v>
      </c>
      <c r="M19" s="22">
        <f t="shared" si="2"/>
        <v>463.20000000000005</v>
      </c>
      <c r="N19" s="22">
        <f t="shared" si="2"/>
        <v>463.20000000000005</v>
      </c>
      <c r="O19" s="22">
        <f t="shared" si="2"/>
        <v>463.20000000000005</v>
      </c>
      <c r="P19" s="22">
        <f t="shared" si="2"/>
        <v>463.20000000000005</v>
      </c>
    </row>
    <row r="20" spans="2:16" ht="30" x14ac:dyDescent="0.25">
      <c r="B20" s="59"/>
      <c r="C20" s="23" t="s">
        <v>51</v>
      </c>
      <c r="D20" s="26" t="s">
        <v>52</v>
      </c>
      <c r="E20" s="23" t="s">
        <v>22</v>
      </c>
      <c r="F20" s="25">
        <f>'[6]Orçamento Sintético'!I35</f>
        <v>54.12</v>
      </c>
      <c r="G20" s="25">
        <f>F20</f>
        <v>54.12</v>
      </c>
      <c r="H20" s="25">
        <f t="shared" si="2"/>
        <v>54.12</v>
      </c>
      <c r="I20" s="25">
        <f t="shared" si="2"/>
        <v>54.12</v>
      </c>
      <c r="J20" s="25">
        <f t="shared" si="2"/>
        <v>54.12</v>
      </c>
      <c r="K20" s="25">
        <f t="shared" si="2"/>
        <v>54.12</v>
      </c>
      <c r="L20" s="25">
        <f t="shared" si="2"/>
        <v>54.12</v>
      </c>
      <c r="M20" s="25">
        <f t="shared" si="2"/>
        <v>54.12</v>
      </c>
      <c r="N20" s="25">
        <f t="shared" si="2"/>
        <v>54.12</v>
      </c>
      <c r="O20" s="25">
        <f t="shared" si="2"/>
        <v>54.12</v>
      </c>
      <c r="P20" s="25">
        <f t="shared" si="2"/>
        <v>54.12</v>
      </c>
    </row>
    <row r="21" spans="2:16" ht="30" x14ac:dyDescent="0.25">
      <c r="B21" s="59"/>
      <c r="C21" s="23" t="s">
        <v>53</v>
      </c>
      <c r="D21" s="26" t="s">
        <v>54</v>
      </c>
      <c r="E21" s="23" t="s">
        <v>55</v>
      </c>
      <c r="F21" s="25">
        <f>'[6]Orçamento Sintético'!I35</f>
        <v>54.12</v>
      </c>
      <c r="G21" s="25">
        <f>F21*2</f>
        <v>108.24</v>
      </c>
      <c r="H21" s="25">
        <f t="shared" si="2"/>
        <v>108.24</v>
      </c>
      <c r="I21" s="25">
        <f t="shared" si="2"/>
        <v>108.24</v>
      </c>
      <c r="J21" s="25">
        <f t="shared" si="2"/>
        <v>108.24</v>
      </c>
      <c r="K21" s="25">
        <f t="shared" si="2"/>
        <v>108.24</v>
      </c>
      <c r="L21" s="25">
        <f t="shared" si="2"/>
        <v>108.24</v>
      </c>
      <c r="M21" s="25">
        <f t="shared" si="2"/>
        <v>108.24</v>
      </c>
      <c r="N21" s="25">
        <f t="shared" si="2"/>
        <v>108.24</v>
      </c>
      <c r="O21" s="25">
        <f t="shared" si="2"/>
        <v>108.24</v>
      </c>
      <c r="P21" s="25">
        <f t="shared" si="2"/>
        <v>108.24</v>
      </c>
    </row>
    <row r="22" spans="2:16" ht="15" x14ac:dyDescent="0.25">
      <c r="B22" s="55" t="s">
        <v>56</v>
      </c>
      <c r="C22" s="20" t="s">
        <v>57</v>
      </c>
      <c r="D22" s="35" t="s">
        <v>58</v>
      </c>
      <c r="E22" s="20" t="s">
        <v>28</v>
      </c>
      <c r="F22" s="22">
        <f>'[6]Orçamento Sintético'!I37</f>
        <v>0</v>
      </c>
      <c r="G22" s="22"/>
      <c r="H22" s="22">
        <f>F22</f>
        <v>0</v>
      </c>
      <c r="I22" s="22"/>
      <c r="J22" s="22">
        <f>H22</f>
        <v>0</v>
      </c>
      <c r="K22" s="22"/>
      <c r="L22" s="22">
        <f>J22</f>
        <v>0</v>
      </c>
      <c r="M22" s="22"/>
      <c r="N22" s="22">
        <f>L22</f>
        <v>0</v>
      </c>
      <c r="O22" s="22"/>
      <c r="P22" s="22">
        <f>N22</f>
        <v>0</v>
      </c>
    </row>
    <row r="23" spans="2:16" ht="15" x14ac:dyDescent="0.25">
      <c r="B23" s="56"/>
      <c r="C23" s="27" t="s">
        <v>59</v>
      </c>
      <c r="D23" s="28" t="s">
        <v>60</v>
      </c>
      <c r="E23" s="27" t="s">
        <v>25</v>
      </c>
      <c r="F23" s="29">
        <f>'[6]Orçamento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 x14ac:dyDescent="0.25">
      <c r="B24" s="55" t="s">
        <v>61</v>
      </c>
      <c r="C24" s="20" t="s">
        <v>62</v>
      </c>
      <c r="D24" s="35" t="s">
        <v>63</v>
      </c>
      <c r="E24" s="20" t="s">
        <v>50</v>
      </c>
      <c r="F24" s="22">
        <f>'[6]Orçamento Sintético'!I6</f>
        <v>125.64999999999999</v>
      </c>
      <c r="G24" s="22">
        <f>F24*12</f>
        <v>1507.8</v>
      </c>
      <c r="H24" s="22">
        <f t="shared" ref="H24:P25" si="3">G24</f>
        <v>1507.8</v>
      </c>
      <c r="I24" s="22">
        <f t="shared" si="3"/>
        <v>1507.8</v>
      </c>
      <c r="J24" s="22">
        <f t="shared" si="3"/>
        <v>1507.8</v>
      </c>
      <c r="K24" s="22">
        <f t="shared" si="3"/>
        <v>1507.8</v>
      </c>
      <c r="L24" s="22">
        <f t="shared" si="3"/>
        <v>1507.8</v>
      </c>
      <c r="M24" s="22">
        <f t="shared" si="3"/>
        <v>1507.8</v>
      </c>
      <c r="N24" s="22">
        <f t="shared" si="3"/>
        <v>1507.8</v>
      </c>
      <c r="O24" s="22">
        <f t="shared" si="3"/>
        <v>1507.8</v>
      </c>
      <c r="P24" s="22">
        <f t="shared" si="3"/>
        <v>1507.8</v>
      </c>
    </row>
    <row r="25" spans="2:16" ht="15" x14ac:dyDescent="0.25">
      <c r="B25" s="60"/>
      <c r="C25" s="20" t="s">
        <v>64</v>
      </c>
      <c r="D25" s="35" t="s">
        <v>63</v>
      </c>
      <c r="E25" s="20" t="s">
        <v>50</v>
      </c>
      <c r="F25" s="32">
        <f>'[6]Orçamento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 x14ac:dyDescent="0.25">
      <c r="B26" s="59"/>
      <c r="C26" s="23" t="s">
        <v>65</v>
      </c>
      <c r="D26" s="24" t="s">
        <v>66</v>
      </c>
      <c r="E26" s="23" t="s">
        <v>55</v>
      </c>
      <c r="F26" s="25">
        <f>'[6]Orçamento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 x14ac:dyDescent="0.25">
      <c r="B27" s="59"/>
      <c r="C27" s="23" t="s">
        <v>67</v>
      </c>
      <c r="D27" s="24" t="s">
        <v>68</v>
      </c>
      <c r="E27" s="23" t="s">
        <v>69</v>
      </c>
      <c r="F27" s="25">
        <f>'[6]Orçamento Sintético'!I9</f>
        <v>518.04999999999995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518.04999999999995</v>
      </c>
    </row>
    <row r="28" spans="2:16" ht="15" x14ac:dyDescent="0.25">
      <c r="B28" s="59"/>
      <c r="C28" s="23" t="s">
        <v>70</v>
      </c>
      <c r="D28" s="24" t="s">
        <v>71</v>
      </c>
      <c r="E28" s="20" t="s">
        <v>94</v>
      </c>
      <c r="F28" s="25">
        <f>'[6]Orçamento Sintético'!I8</f>
        <v>364</v>
      </c>
      <c r="G28" s="25"/>
      <c r="H28" s="25">
        <f>F28</f>
        <v>364</v>
      </c>
      <c r="I28" s="25"/>
      <c r="J28" s="25">
        <f>H28</f>
        <v>364</v>
      </c>
      <c r="K28" s="25"/>
      <c r="L28" s="25">
        <f>J28</f>
        <v>364</v>
      </c>
      <c r="M28" s="25"/>
      <c r="N28" s="25">
        <f>L28</f>
        <v>364</v>
      </c>
      <c r="O28" s="25"/>
      <c r="P28" s="36" t="s">
        <v>72</v>
      </c>
    </row>
    <row r="29" spans="2:16" ht="52.9" customHeight="1" x14ac:dyDescent="0.25">
      <c r="B29" s="55" t="s">
        <v>76</v>
      </c>
      <c r="C29" s="38" t="s">
        <v>77</v>
      </c>
      <c r="D29" s="35" t="s">
        <v>78</v>
      </c>
      <c r="E29" s="20" t="s">
        <v>22</v>
      </c>
      <c r="F29" s="22">
        <f>'[6]Orçamento Sintético'!I29</f>
        <v>0</v>
      </c>
      <c r="G29" s="22">
        <f t="shared" ref="G29:P29" si="5">F29</f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</row>
    <row r="30" spans="2:16" ht="15" x14ac:dyDescent="0.25">
      <c r="B30" s="56"/>
      <c r="C30" s="27" t="s">
        <v>79</v>
      </c>
      <c r="D30" s="28" t="s">
        <v>80</v>
      </c>
      <c r="E30" s="27" t="s">
        <v>28</v>
      </c>
      <c r="F30" s="29">
        <f>SUM('[6]Orçamento Sintético'!I27:I28)</f>
        <v>606.59999999999991</v>
      </c>
      <c r="G30" s="29"/>
      <c r="H30" s="29">
        <f>F30</f>
        <v>606.59999999999991</v>
      </c>
      <c r="I30" s="39"/>
      <c r="J30" s="29">
        <f>H30</f>
        <v>606.59999999999991</v>
      </c>
      <c r="K30" s="39"/>
      <c r="L30" s="29">
        <f>J30</f>
        <v>606.59999999999991</v>
      </c>
      <c r="M30" s="39"/>
      <c r="N30" s="29">
        <f>L30</f>
        <v>606.59999999999991</v>
      </c>
      <c r="O30" s="39"/>
      <c r="P30" s="29">
        <f>N30</f>
        <v>606.59999999999991</v>
      </c>
    </row>
    <row r="31" spans="2:16" ht="15" x14ac:dyDescent="0.25">
      <c r="B31" s="55" t="s">
        <v>86</v>
      </c>
      <c r="C31" s="20" t="s">
        <v>87</v>
      </c>
      <c r="D31" s="21" t="s">
        <v>88</v>
      </c>
      <c r="E31" s="20" t="s">
        <v>75</v>
      </c>
      <c r="F31" s="22">
        <f>'[6]Orçamento Sintético'!I31</f>
        <v>728</v>
      </c>
      <c r="G31" s="22"/>
      <c r="H31" s="22"/>
      <c r="I31" s="22">
        <f>F31</f>
        <v>728</v>
      </c>
      <c r="J31" s="22"/>
      <c r="K31" s="22"/>
      <c r="L31" s="22">
        <f>I31</f>
        <v>728</v>
      </c>
      <c r="M31" s="22"/>
      <c r="N31" s="22"/>
      <c r="O31" s="22">
        <f>L31</f>
        <v>728</v>
      </c>
      <c r="P31" s="22"/>
    </row>
    <row r="32" spans="2:16" ht="15" x14ac:dyDescent="0.25">
      <c r="B32" s="59"/>
      <c r="C32" s="23" t="s">
        <v>89</v>
      </c>
      <c r="D32" s="24" t="s">
        <v>90</v>
      </c>
      <c r="E32" s="20" t="s">
        <v>75</v>
      </c>
      <c r="F32" s="25">
        <f>'[6]Orçamento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41" customFormat="1" ht="18" x14ac:dyDescent="0.25">
      <c r="B33" s="42"/>
      <c r="C33" s="43"/>
      <c r="D33" s="44"/>
      <c r="E33" s="43"/>
      <c r="F33" s="45" t="s">
        <v>93</v>
      </c>
      <c r="G33" s="46">
        <f t="shared" ref="G33:P33" si="6">SUM(G7:G32)</f>
        <v>3126.07</v>
      </c>
      <c r="H33" s="46">
        <f t="shared" si="6"/>
        <v>4144.17</v>
      </c>
      <c r="I33" s="46">
        <f t="shared" si="6"/>
        <v>3854.07</v>
      </c>
      <c r="J33" s="46">
        <f t="shared" si="6"/>
        <v>4329.04</v>
      </c>
      <c r="K33" s="46">
        <f t="shared" si="6"/>
        <v>3126.07</v>
      </c>
      <c r="L33" s="46">
        <f t="shared" si="6"/>
        <v>4872.17</v>
      </c>
      <c r="M33" s="46">
        <f t="shared" si="6"/>
        <v>3126.07</v>
      </c>
      <c r="N33" s="46">
        <f t="shared" si="6"/>
        <v>4329.04</v>
      </c>
      <c r="O33" s="46">
        <f t="shared" si="6"/>
        <v>3854.07</v>
      </c>
      <c r="P33" s="46">
        <f t="shared" si="6"/>
        <v>4298.2199999999993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5:C32"/>
  <sheetViews>
    <sheetView topLeftCell="A10" workbookViewId="0">
      <selection activeCell="G21" sqref="G21"/>
    </sheetView>
  </sheetViews>
  <sheetFormatPr defaultRowHeight="15" x14ac:dyDescent="0.25"/>
  <cols>
    <col min="2" max="2" width="12.42578125" bestFit="1" customWidth="1"/>
    <col min="3" max="3" width="15.85546875" style="47" bestFit="1" customWidth="1"/>
  </cols>
  <sheetData>
    <row r="15" spans="2:3" x14ac:dyDescent="0.25">
      <c r="C15" s="47" t="s">
        <v>106</v>
      </c>
    </row>
    <row r="16" spans="2:3" x14ac:dyDescent="0.25">
      <c r="B16" t="s">
        <v>95</v>
      </c>
      <c r="C16" s="49">
        <f>SUM('Casa do Diretor'!G37:P37)</f>
        <v>531353.27785499999</v>
      </c>
    </row>
    <row r="17" spans="2:3" x14ac:dyDescent="0.25">
      <c r="B17" t="s">
        <v>96</v>
      </c>
      <c r="C17" s="49" t="e">
        <f>SUM(#REF!)</f>
        <v>#REF!</v>
      </c>
    </row>
    <row r="18" spans="2:3" x14ac:dyDescent="0.25">
      <c r="B18" t="s">
        <v>97</v>
      </c>
      <c r="C18" s="49" t="e">
        <f>SUM(#REF!)</f>
        <v>#REF!</v>
      </c>
    </row>
    <row r="19" spans="2:3" x14ac:dyDescent="0.25">
      <c r="B19" t="s">
        <v>98</v>
      </c>
      <c r="C19" s="49" t="e">
        <f>SUM(#REF!)</f>
        <v>#REF!</v>
      </c>
    </row>
    <row r="20" spans="2:3" x14ac:dyDescent="0.25">
      <c r="B20" t="s">
        <v>99</v>
      </c>
      <c r="C20" s="49">
        <f>SUM('Ant. Centro Hist.'!G33:P33)</f>
        <v>373445.44990499999</v>
      </c>
    </row>
    <row r="21" spans="2:3" x14ac:dyDescent="0.25">
      <c r="B21" t="s">
        <v>100</v>
      </c>
      <c r="C21" s="49" t="e">
        <f>SUM(#REF!)</f>
        <v>#REF!</v>
      </c>
    </row>
    <row r="22" spans="2:3" x14ac:dyDescent="0.25">
      <c r="B22" t="s">
        <v>101</v>
      </c>
      <c r="C22" s="49" t="e">
        <f>SUM(#REF!)</f>
        <v>#REF!</v>
      </c>
    </row>
    <row r="23" spans="2:3" x14ac:dyDescent="0.25">
      <c r="B23" t="s">
        <v>102</v>
      </c>
      <c r="C23" s="49" t="e">
        <f>SUM(#REF!)</f>
        <v>#REF!</v>
      </c>
    </row>
    <row r="24" spans="2:3" x14ac:dyDescent="0.25">
      <c r="B24" t="s">
        <v>103</v>
      </c>
      <c r="C24" s="49" t="e">
        <f>SUM(#REF!)</f>
        <v>#REF!</v>
      </c>
    </row>
    <row r="25" spans="2:3" x14ac:dyDescent="0.25">
      <c r="B25" t="s">
        <v>104</v>
      </c>
      <c r="C25" s="49" t="e">
        <f>SUM(#REF!)</f>
        <v>#REF!</v>
      </c>
    </row>
    <row r="26" spans="2:3" x14ac:dyDescent="0.25">
      <c r="B26" t="s">
        <v>105</v>
      </c>
      <c r="C26" s="49" t="e">
        <f>SUM(C16:C25)</f>
        <v>#REF!</v>
      </c>
    </row>
    <row r="27" spans="2:3" x14ac:dyDescent="0.25">
      <c r="C27" s="48"/>
    </row>
    <row r="28" spans="2:3" x14ac:dyDescent="0.25">
      <c r="C28" s="48"/>
    </row>
    <row r="29" spans="2:3" x14ac:dyDescent="0.25">
      <c r="C29" s="48"/>
    </row>
    <row r="30" spans="2:3" x14ac:dyDescent="0.25">
      <c r="C30" s="48"/>
    </row>
    <row r="31" spans="2:3" x14ac:dyDescent="0.25">
      <c r="C31" s="48"/>
    </row>
    <row r="32" spans="2:3" x14ac:dyDescent="0.25">
      <c r="C32" s="48"/>
    </row>
  </sheetData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02CD42CF6FAB42A182E206A3FE8CC9" ma:contentTypeVersion="13" ma:contentTypeDescription="Crie um novo documento." ma:contentTypeScope="" ma:versionID="b6f5fa5d1d7bc410ef4e340da17c824b">
  <xsd:schema xmlns:xsd="http://www.w3.org/2001/XMLSchema" xmlns:xs="http://www.w3.org/2001/XMLSchema" xmlns:p="http://schemas.microsoft.com/office/2006/metadata/properties" xmlns:ns2="13716a5d-c39b-405d-89be-49f0ac2b1ab2" xmlns:ns3="a9399771-ac7a-49d8-98a9-1c812e638248" targetNamespace="http://schemas.microsoft.com/office/2006/metadata/properties" ma:root="true" ma:fieldsID="010fec18d70f2f3442959fdeb5eea181" ns2:_="" ns3:_="">
    <xsd:import namespace="13716a5d-c39b-405d-89be-49f0ac2b1ab2"/>
    <xsd:import namespace="a9399771-ac7a-49d8-98a9-1c812e6382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16a5d-c39b-405d-89be-49f0ac2b1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99771-ac7a-49d8-98a9-1c812e6382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E2E667-E3AB-4F14-835D-27B4CAC5133D}"/>
</file>

<file path=customXml/itemProps2.xml><?xml version="1.0" encoding="utf-8"?>
<ds:datastoreItem xmlns:ds="http://schemas.openxmlformats.org/officeDocument/2006/customXml" ds:itemID="{FE97B057-F267-4053-B7D0-06B4DF9AB5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CE2D33-AC01-427B-86EE-6793BF014C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Resumo</vt:lpstr>
      <vt:lpstr>Casa do Diretor</vt:lpstr>
      <vt:lpstr>Ant. Centro Hist.</vt:lpstr>
      <vt:lpstr>Quiosques (4 un.)</vt:lpstr>
      <vt:lpstr>Ranchão da Amizade</vt:lpstr>
      <vt:lpstr>dados</vt:lpstr>
      <vt:lpstr>'Ant. Centro Hist.'!Area_de_impressao</vt:lpstr>
      <vt:lpstr>'Casa do Diretor'!Area_de_impressao</vt:lpstr>
      <vt:lpstr>'Quiosques (4 un.)'!Area_de_impressao</vt:lpstr>
      <vt:lpstr>'Ranchão da Amizade'!Area_de_impressao</vt:lpstr>
      <vt:lpstr>Resumo!Area_de_impressao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Murilo Aziz Araujo</dc:creator>
  <cp:lastModifiedBy>Maria Estela Meira Cardoso Duva</cp:lastModifiedBy>
  <dcterms:created xsi:type="dcterms:W3CDTF">2015-06-05T18:19:34Z</dcterms:created>
  <dcterms:modified xsi:type="dcterms:W3CDTF">2021-08-25T20:50:20Z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0x010100BA02CD42CF6FAB42A182E206A3FE8CC9</vt:lpwstr>
  </property>
</Properties>
</file>