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80" yWindow="1170" windowWidth="13005" windowHeight="12300" activeTab="1"/>
  </bookViews>
  <sheets>
    <sheet name="cronograma" sheetId="1" r:id="rId1"/>
    <sheet name="AGUAPEÍ" sheetId="2" r:id="rId2"/>
    <sheet name="Plan1" sheetId="3" state="hidden" r:id="rId3"/>
  </sheets>
  <externalReferences>
    <externalReference r:id="rId6"/>
  </externalReferences>
  <definedNames>
    <definedName name="_xlnm.Print_Area" localSheetId="1">'AGUAPEÍ'!$A$1:$J$109</definedName>
    <definedName name="_xlnm.Print_Area" localSheetId="0">'cronograma'!$A$1:$O$26</definedName>
    <definedName name="DATABASE">'[1]BOLETIM'!$A$1:$F$2150</definedName>
    <definedName name="_xlnm.Print_Titles" localSheetId="1">'AGUAPEÍ'!$1:$2</definedName>
  </definedNames>
  <calcPr fullCalcOnLoad="1"/>
</workbook>
</file>

<file path=xl/sharedStrings.xml><?xml version="1.0" encoding="utf-8"?>
<sst xmlns="http://schemas.openxmlformats.org/spreadsheetml/2006/main" count="248" uniqueCount="173">
  <si>
    <t>ITEM</t>
  </si>
  <si>
    <t>SUB-ITEM</t>
  </si>
  <si>
    <t>DISCRIMINAÇÃO</t>
  </si>
  <si>
    <t>QUANT</t>
  </si>
  <si>
    <t>PUMAT</t>
  </si>
  <si>
    <t>PUMO</t>
  </si>
  <si>
    <t xml:space="preserve"> </t>
  </si>
  <si>
    <t>vb</t>
  </si>
  <si>
    <t>m</t>
  </si>
  <si>
    <t>PUSERV</t>
  </si>
  <si>
    <t>TOTAL</t>
  </si>
  <si>
    <t>UN</t>
  </si>
  <si>
    <t xml:space="preserve">   MÊS  1 </t>
  </si>
  <si>
    <t xml:space="preserve">  MÊS  2    </t>
  </si>
  <si>
    <t/>
  </si>
  <si>
    <t>m²</t>
  </si>
  <si>
    <t>1.1</t>
  </si>
  <si>
    <t>1.2</t>
  </si>
  <si>
    <t>BDI = 30%</t>
  </si>
  <si>
    <t>TOTAL + BDI</t>
  </si>
  <si>
    <t>ETAPA</t>
  </si>
  <si>
    <t>Mobilização</t>
  </si>
  <si>
    <t>Desmobilização</t>
  </si>
  <si>
    <t xml:space="preserve">TOTAL </t>
  </si>
  <si>
    <t>s/código</t>
  </si>
  <si>
    <t>Início da Obra</t>
  </si>
  <si>
    <t>CÓDIGO CPOS</t>
  </si>
  <si>
    <t xml:space="preserve">  MÊS  3    </t>
  </si>
  <si>
    <t>2.2</t>
  </si>
  <si>
    <t>3.1</t>
  </si>
  <si>
    <t>3.2</t>
  </si>
  <si>
    <t>4.1</t>
  </si>
  <si>
    <t>4.2</t>
  </si>
  <si>
    <t>5.1</t>
  </si>
  <si>
    <t>5.2</t>
  </si>
  <si>
    <t>6.1</t>
  </si>
  <si>
    <t>1.3</t>
  </si>
  <si>
    <t>Placa de identificação para obra</t>
  </si>
  <si>
    <t>3.3</t>
  </si>
  <si>
    <t>Demolição manual de revestimento cerâmico, incluindo a base</t>
  </si>
  <si>
    <t>un</t>
  </si>
  <si>
    <t>Remoção de pintura em massa com lixamento</t>
  </si>
  <si>
    <t>Tinta acrílica antimofo em massa, inclusive preparo</t>
  </si>
  <si>
    <t>13.1</t>
  </si>
  <si>
    <t>02.08.020</t>
  </si>
  <si>
    <t>04.07.020</t>
  </si>
  <si>
    <t>33.10.030</t>
  </si>
  <si>
    <t>33.05.010</t>
  </si>
  <si>
    <t>16.02.030</t>
  </si>
  <si>
    <t>s/ código</t>
  </si>
  <si>
    <t>16.02.230</t>
  </si>
  <si>
    <t>Cumeeira de barro emboçado tipos: plan, romana, italiana, francesa e paulistinha</t>
  </si>
  <si>
    <t>03.04.020</t>
  </si>
  <si>
    <t>Piso cerâmico esmaltado antiderrapante PEI-5 resistência química A, assentado com argamassa colante industrializada.  Igual ao existente</t>
  </si>
  <si>
    <t>Correções nos Conjuntos de SPDA</t>
  </si>
  <si>
    <t>04.08.020</t>
  </si>
  <si>
    <t>Retirada de folha de esquadria em madeira</t>
  </si>
  <si>
    <t>23.20.330</t>
  </si>
  <si>
    <t>Folha de porta lisa comum, 80 x 210 cm com dobradiça em latão ou aço inox</t>
  </si>
  <si>
    <t>28.01.550</t>
  </si>
  <si>
    <t>Fechadura com maçaneta tipo alavanca em aço inoxidável, para porta externa / interna / banheiro</t>
  </si>
  <si>
    <t>Verniz fungicida para madeira (stain). Aplicação em duas ou tres demãos com pigmento na cor castanheira ou imbuia (folhas e batente)</t>
  </si>
  <si>
    <t>PRÉDIO 5 - Centro de Visitantes</t>
  </si>
  <si>
    <t>23.01.060</t>
  </si>
  <si>
    <t>Caixilho em madeira tipo veneziana de correr - manutenção de  venezianas, reparo nos trilhos e recolocação de folhas na articulação</t>
  </si>
  <si>
    <t>Esquadria de Madeira</t>
  </si>
  <si>
    <t>12.1</t>
  </si>
  <si>
    <t>14.1</t>
  </si>
  <si>
    <t>ÁREA EXTERNA</t>
  </si>
  <si>
    <t>19.03.090</t>
  </si>
  <si>
    <t>44.20.180</t>
  </si>
  <si>
    <t>Reparo para válvula de descarga / caixa acoplada</t>
  </si>
  <si>
    <t>Subtotal 1</t>
  </si>
  <si>
    <t>2.3</t>
  </si>
  <si>
    <t>Subtotal 2</t>
  </si>
  <si>
    <t>18.06.222</t>
  </si>
  <si>
    <t>25.20.020</t>
  </si>
  <si>
    <t>Tela de proteção tipo mosquiteiro removível, em fibra de vidro com revestimento em PVC e requadro em alumínio</t>
  </si>
  <si>
    <t>Subtotal 3</t>
  </si>
  <si>
    <t>Subtotal 4</t>
  </si>
  <si>
    <t>Subtotal 5</t>
  </si>
  <si>
    <t>Subtotal 10</t>
  </si>
  <si>
    <t>Subtotal 11</t>
  </si>
  <si>
    <t>Subtotal 12</t>
  </si>
  <si>
    <t>Subtotal 13</t>
  </si>
  <si>
    <t>Subtotal 14</t>
  </si>
  <si>
    <t>cj</t>
  </si>
  <si>
    <t>28.01.040</t>
  </si>
  <si>
    <t>Ferragem completa com maçaneta tipo alavanca para porta com tela - 1 folha</t>
  </si>
  <si>
    <t>PRÉDIOS 1, 2, 3, 4 (320m²), 6 (80m²), 7 (75m² inteiro).</t>
  </si>
  <si>
    <t>Substituição de telhas danificadas de barro tipo romana (10% de 475m²)</t>
  </si>
  <si>
    <t>Verificação com reparos do SPDA, com produçao de laudo técnico</t>
  </si>
  <si>
    <t>Subtotal 6</t>
  </si>
  <si>
    <t>7.1</t>
  </si>
  <si>
    <t>Subtotal 7</t>
  </si>
  <si>
    <t>8.1</t>
  </si>
  <si>
    <t>2.1</t>
  </si>
  <si>
    <t>6.2</t>
  </si>
  <si>
    <t>6.3</t>
  </si>
  <si>
    <t>41.14.070</t>
  </si>
  <si>
    <t>Luminária retangular de sobrepor tipo calha aberta, para 2 lâmpadas fluorescentes tubulares de 32 W</t>
  </si>
  <si>
    <t>41.02.551</t>
  </si>
  <si>
    <t>Lâmpada LED tubular T8 com base G13, de 1850 até 2000 Im - 18 a 20W</t>
  </si>
  <si>
    <t>Predio 6 Oficina</t>
  </si>
  <si>
    <t>Revisão das Instalações Hidráulicas</t>
  </si>
  <si>
    <t>Revisão das instalações Elétricas Predial</t>
  </si>
  <si>
    <t>Porta de abrir de 90 x 210 cm</t>
  </si>
  <si>
    <t>Porta de correr de 280 x 250cm</t>
  </si>
  <si>
    <t>Janela 140 x 150cm</t>
  </si>
  <si>
    <t>janela 100 x 60cm</t>
  </si>
  <si>
    <t>Janela 200 x 150cm</t>
  </si>
  <si>
    <t>janela 120 x 150cm</t>
  </si>
  <si>
    <t>janela 150 x 200cm</t>
  </si>
  <si>
    <t>Tela de proteção tipo mosquiteiro removível, em fibra de vidro com revestimento em PVC e requadro em alumínio - Fixa</t>
  </si>
  <si>
    <t>8.2</t>
  </si>
  <si>
    <t>8.3</t>
  </si>
  <si>
    <t>Tela Mosquiteiro</t>
  </si>
  <si>
    <t>33.03.040</t>
  </si>
  <si>
    <t>Caiação em massa para meio fio</t>
  </si>
  <si>
    <t>Repoisção de Vidro</t>
  </si>
  <si>
    <t>04.14.020</t>
  </si>
  <si>
    <t>Retirada de vidro ou espelho com raspagem da massa ou retirada de baguete</t>
  </si>
  <si>
    <t>26.01.020</t>
  </si>
  <si>
    <t>Vidro liso transparente de 3 mm</t>
  </si>
  <si>
    <t>26.20.020</t>
  </si>
  <si>
    <t>Recolocação de vidro inclusive emassamento ou recolocação de baguetes</t>
  </si>
  <si>
    <t>vidro liso transparente de 3 mm 70 x 30cm</t>
  </si>
  <si>
    <t>vidro liso transparente de 3 mm 50 x 100cm</t>
  </si>
  <si>
    <t>8.4</t>
  </si>
  <si>
    <t>Subtotal 8</t>
  </si>
  <si>
    <t>9.1</t>
  </si>
  <si>
    <t>9.2</t>
  </si>
  <si>
    <t>9.3</t>
  </si>
  <si>
    <t>Subtotal 9</t>
  </si>
  <si>
    <t>10.1</t>
  </si>
  <si>
    <t>10.2</t>
  </si>
  <si>
    <t>10.3</t>
  </si>
  <si>
    <t>Revisão da Instalação Eletrica predial com substituição de peças quebradas e faltantes (ex. Lampadas, espelhos de tomadas, adequação de caixa de inspenção,ect...)</t>
  </si>
  <si>
    <t>11.1</t>
  </si>
  <si>
    <t>Ligação do Quadro de distribuição universal de sobrepor, para disjuntores 16 DIN / 12 Bolt-on - 150 A - sem componentes</t>
  </si>
  <si>
    <t>43.02.080</t>
  </si>
  <si>
    <t>Adequação do quadro de energia externo</t>
  </si>
  <si>
    <t>Reparos na Cobertura (Zeladoria 2)</t>
  </si>
  <si>
    <t>Reparo em Piso Cerâmico / Barramento</t>
  </si>
  <si>
    <t>Recolocação de pedra Miracema em barrado de três fiadas no entorno da edificação.</t>
  </si>
  <si>
    <t>15.1</t>
  </si>
  <si>
    <t>Subtotal 15</t>
  </si>
  <si>
    <t>Inicio de Obra</t>
  </si>
  <si>
    <t>Esquadrias / Fechadura</t>
  </si>
  <si>
    <t>Meio Fio</t>
  </si>
  <si>
    <t>Pintura</t>
  </si>
  <si>
    <t>Revisão da Instalação hidraulica predial com substituição de peças quebradas e faltantes (ex. ralos, torneiras,assentos, etc...)</t>
  </si>
  <si>
    <t>Revisão da Instalação hidraulica predial com substituição de peças quebradas e faltantes  (ex. ralos, torneiras,assentos, etc...)</t>
  </si>
  <si>
    <t>Fechadura</t>
  </si>
  <si>
    <t>Subtotal 16</t>
  </si>
  <si>
    <t>16.1</t>
  </si>
  <si>
    <t>16.2</t>
  </si>
  <si>
    <t>17.1</t>
  </si>
  <si>
    <t>Subtotal 17</t>
  </si>
  <si>
    <t>3.4</t>
  </si>
  <si>
    <t>Recorte manual da espuma expandida já aplicada, para acabamento e pintura com Stain marrom.</t>
  </si>
  <si>
    <t>9.4</t>
  </si>
  <si>
    <t xml:space="preserve">Fechamento do vão do alçapão 40 x 40cm com forro de PVC branca </t>
  </si>
  <si>
    <t>Tela Mosquiteiro e tampa</t>
  </si>
  <si>
    <t>22.03.070</t>
  </si>
  <si>
    <t>Revisão dos postes de iluminação externa, com troca de lampadas.</t>
  </si>
  <si>
    <t>Acabamento nos Vãos entre Pilares</t>
  </si>
  <si>
    <t>Fixação das pias da cozinha, com silicone Silix 567 flexivel</t>
  </si>
  <si>
    <t>F.08.000.024103</t>
  </si>
  <si>
    <t>Chuveiro elétrico de 6.500W / 220V com resistência blindada</t>
  </si>
  <si>
    <t>DESEMBOLSO MENSAL C/ BDI (%)</t>
  </si>
  <si>
    <t>TOTAL (%)</t>
  </si>
  <si>
    <t>DESEMBOLSO MENSAL C/ BDI (R$)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</si>
</sst>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)\ _R_$_ ;_ * \(#,##0.00\)\ _R_$_ ;_ * &quot;-&quot;??_)\ _R_$_ ;_ @_ "/>
    <numFmt numFmtId="166" formatCode="0.0%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b/>
      <sz val="10"/>
      <name val="Arial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  <font>
      <sz val="11"/>
      <color indexed="9"/>
      <name val="Calibri"/>
      <family val="2"/>
    </font>
    <font>
      <sz val="11"/>
      <color indexed="9"/>
      <name val="Ecofont Vera Sans"/>
      <family val="2"/>
    </font>
    <font>
      <sz val="11"/>
      <color indexed="17"/>
      <name val="Calibri"/>
      <family val="2"/>
    </font>
    <font>
      <sz val="11"/>
      <color indexed="17"/>
      <name val="Ecofont Vera Sans"/>
      <family val="2"/>
    </font>
    <font>
      <b/>
      <sz val="11"/>
      <color indexed="52"/>
      <name val="Calibri"/>
      <family val="2"/>
    </font>
    <font>
      <b/>
      <sz val="11"/>
      <color indexed="52"/>
      <name val="Ecofont Vera Sans"/>
      <family val="2"/>
    </font>
    <font>
      <b/>
      <sz val="11"/>
      <color indexed="9"/>
      <name val="Calibri"/>
      <family val="2"/>
    </font>
    <font>
      <b/>
      <sz val="11"/>
      <color indexed="9"/>
      <name val="Ecofont Vera Sans"/>
      <family val="2"/>
    </font>
    <font>
      <sz val="11"/>
      <color indexed="52"/>
      <name val="Calibri"/>
      <family val="2"/>
    </font>
    <font>
      <sz val="11"/>
      <color indexed="52"/>
      <name val="Ecofont Vera Sans"/>
      <family val="2"/>
    </font>
    <font>
      <sz val="11"/>
      <color indexed="62"/>
      <name val="Calibri"/>
      <family val="2"/>
    </font>
    <font>
      <sz val="11"/>
      <color indexed="62"/>
      <name val="Ecofont Vera Sans"/>
      <family val="2"/>
    </font>
    <font>
      <sz val="11"/>
      <color indexed="20"/>
      <name val="Calibri"/>
      <family val="2"/>
    </font>
    <font>
      <sz val="11"/>
      <color indexed="20"/>
      <name val="Ecofont Vera Sans"/>
      <family val="2"/>
    </font>
    <font>
      <sz val="11"/>
      <color indexed="60"/>
      <name val="Calibri"/>
      <family val="2"/>
    </font>
    <font>
      <sz val="11"/>
      <color indexed="60"/>
      <name val="Ecofont Vera Sans"/>
      <family val="2"/>
    </font>
    <font>
      <b/>
      <sz val="11"/>
      <color indexed="63"/>
      <name val="Calibri"/>
      <family val="2"/>
    </font>
    <font>
      <b/>
      <sz val="11"/>
      <color indexed="63"/>
      <name val="Ecofont Vera Sans"/>
      <family val="2"/>
    </font>
    <font>
      <sz val="11"/>
      <color indexed="10"/>
      <name val="Calibri"/>
      <family val="2"/>
    </font>
    <font>
      <sz val="11"/>
      <color indexed="10"/>
      <name val="Ecofont Vera Sans"/>
      <family val="2"/>
    </font>
    <font>
      <i/>
      <sz val="11"/>
      <color indexed="23"/>
      <name val="Calibri"/>
      <family val="2"/>
    </font>
    <font>
      <i/>
      <sz val="11"/>
      <color indexed="23"/>
      <name val="Ecofont Vera 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Ecofont Vera Sans"/>
      <family val="2"/>
    </font>
    <font>
      <b/>
      <sz val="13"/>
      <color indexed="56"/>
      <name val="Calibri"/>
      <family val="2"/>
    </font>
    <font>
      <b/>
      <sz val="13"/>
      <color indexed="56"/>
      <name val="Ecofont Vera Sans"/>
      <family val="2"/>
    </font>
    <font>
      <b/>
      <sz val="11"/>
      <color indexed="56"/>
      <name val="Calibri"/>
      <family val="2"/>
    </font>
    <font>
      <b/>
      <sz val="11"/>
      <color indexed="56"/>
      <name val="Ecofont Vera Sans"/>
      <family val="2"/>
    </font>
    <font>
      <b/>
      <sz val="11"/>
      <color indexed="8"/>
      <name val="Calibri"/>
      <family val="2"/>
    </font>
    <font>
      <b/>
      <sz val="11"/>
      <color indexed="8"/>
      <name val="Ecofont Vera Sans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Ecofont Vera Sans"/>
      <family val="2"/>
    </font>
    <font>
      <sz val="11"/>
      <color theme="0"/>
      <name val="Calibri"/>
      <family val="2"/>
    </font>
    <font>
      <sz val="11"/>
      <color theme="0"/>
      <name val="Ecofont Vera Sans"/>
      <family val="2"/>
    </font>
    <font>
      <sz val="11"/>
      <color rgb="FF006100"/>
      <name val="Calibri"/>
      <family val="2"/>
    </font>
    <font>
      <sz val="11"/>
      <color rgb="FF006100"/>
      <name val="Ecofont Vera Sans"/>
      <family val="2"/>
    </font>
    <font>
      <b/>
      <sz val="11"/>
      <color rgb="FFFA7D00"/>
      <name val="Calibri"/>
      <family val="2"/>
    </font>
    <font>
      <b/>
      <sz val="11"/>
      <color rgb="FFFA7D00"/>
      <name val="Ecofont Vera Sans"/>
      <family val="2"/>
    </font>
    <font>
      <b/>
      <sz val="11"/>
      <color theme="0"/>
      <name val="Calibri"/>
      <family val="2"/>
    </font>
    <font>
      <b/>
      <sz val="11"/>
      <color theme="0"/>
      <name val="Ecofont Vera Sans"/>
      <family val="2"/>
    </font>
    <font>
      <sz val="11"/>
      <color rgb="FFFA7D00"/>
      <name val="Calibri"/>
      <family val="2"/>
    </font>
    <font>
      <sz val="11"/>
      <color rgb="FFFA7D00"/>
      <name val="Ecofont Vera Sans"/>
      <family val="2"/>
    </font>
    <font>
      <sz val="11"/>
      <color rgb="FF3F3F76"/>
      <name val="Calibri"/>
      <family val="2"/>
    </font>
    <font>
      <sz val="11"/>
      <color rgb="FF3F3F76"/>
      <name val="Ecofont Vera Sans"/>
      <family val="2"/>
    </font>
    <font>
      <sz val="11"/>
      <color rgb="FF9C0006"/>
      <name val="Calibri"/>
      <family val="2"/>
    </font>
    <font>
      <sz val="11"/>
      <color rgb="FF9C0006"/>
      <name val="Ecofont Vera Sans"/>
      <family val="2"/>
    </font>
    <font>
      <sz val="11"/>
      <color rgb="FF9C6500"/>
      <name val="Calibri"/>
      <family val="2"/>
    </font>
    <font>
      <sz val="11"/>
      <color rgb="FF9C6500"/>
      <name val="Ecofont Vera Sans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1"/>
      <color rgb="FF3F3F3F"/>
      <name val="Ecofont Vera Sans"/>
      <family val="2"/>
    </font>
    <font>
      <sz val="11"/>
      <color rgb="FFFF0000"/>
      <name val="Calibri"/>
      <family val="2"/>
    </font>
    <font>
      <sz val="11"/>
      <color rgb="FFFF0000"/>
      <name val="Ecofont Vera Sans"/>
      <family val="2"/>
    </font>
    <font>
      <i/>
      <sz val="11"/>
      <color rgb="FF7F7F7F"/>
      <name val="Calibri"/>
      <family val="2"/>
    </font>
    <font>
      <i/>
      <sz val="11"/>
      <color rgb="FF7F7F7F"/>
      <name val="Ecofont Vera San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Ecofont Vera Sans"/>
      <family val="2"/>
    </font>
    <font>
      <b/>
      <sz val="13"/>
      <color theme="3"/>
      <name val="Calibri"/>
      <family val="2"/>
    </font>
    <font>
      <b/>
      <sz val="13"/>
      <color theme="3"/>
      <name val="Ecofont Vera Sans"/>
      <family val="2"/>
    </font>
    <font>
      <b/>
      <sz val="11"/>
      <color theme="3"/>
      <name val="Calibri"/>
      <family val="2"/>
    </font>
    <font>
      <b/>
      <sz val="11"/>
      <color theme="3"/>
      <name val="Ecofont Vera Sans"/>
      <family val="2"/>
    </font>
    <font>
      <b/>
      <sz val="11"/>
      <color theme="1"/>
      <name val="Calibri"/>
      <family val="2"/>
    </font>
    <font>
      <b/>
      <sz val="11"/>
      <color theme="1"/>
      <name val="Ecofont Vera Sans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62" fillId="29" borderId="1" applyNumberFormat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0" fontId="6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51" fillId="32" borderId="4" applyNumberFormat="0" applyFont="0" applyAlignment="0" applyProtection="0"/>
    <xf numFmtId="0" fontId="50" fillId="32" borderId="4" applyNumberFormat="0" applyFont="0" applyAlignment="0" applyProtection="0"/>
    <xf numFmtId="0" fontId="50" fillId="32" borderId="4" applyNumberFormat="0" applyFont="0" applyAlignment="0" applyProtection="0"/>
    <xf numFmtId="0" fontId="50" fillId="32" borderId="4" applyNumberFormat="0" applyFont="0" applyAlignment="0" applyProtection="0"/>
    <xf numFmtId="0" fontId="5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9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107" applyFont="1" applyBorder="1" applyAlignment="1">
      <alignment vertical="center"/>
      <protection/>
    </xf>
    <xf numFmtId="0" fontId="0" fillId="0" borderId="0" xfId="107" applyBorder="1">
      <alignment/>
      <protection/>
    </xf>
    <xf numFmtId="0" fontId="0" fillId="0" borderId="0" xfId="107" applyFont="1" applyBorder="1" applyAlignment="1">
      <alignment horizontal="center"/>
      <protection/>
    </xf>
    <xf numFmtId="0" fontId="3" fillId="0" borderId="0" xfId="107" applyFont="1" applyBorder="1">
      <alignment/>
      <protection/>
    </xf>
    <xf numFmtId="4" fontId="0" fillId="0" borderId="0" xfId="107" applyNumberFormat="1" applyBorder="1">
      <alignment/>
      <protection/>
    </xf>
    <xf numFmtId="4" fontId="0" fillId="0" borderId="0" xfId="107" applyNumberFormat="1" applyBorder="1" quotePrefix="1">
      <alignment/>
      <protection/>
    </xf>
    <xf numFmtId="4" fontId="3" fillId="0" borderId="0" xfId="107" applyNumberFormat="1" applyFont="1" applyBorder="1" applyAlignment="1">
      <alignment horizontal="right"/>
      <protection/>
    </xf>
    <xf numFmtId="0" fontId="5" fillId="0" borderId="0" xfId="111" applyFont="1" applyBorder="1" applyAlignment="1">
      <alignment vertical="center" wrapText="1"/>
      <protection/>
    </xf>
    <xf numFmtId="0" fontId="5" fillId="0" borderId="0" xfId="111" applyFont="1" applyFill="1" applyBorder="1" applyAlignment="1">
      <alignment vertical="center" wrapText="1"/>
      <protection/>
    </xf>
    <xf numFmtId="4" fontId="4" fillId="0" borderId="0" xfId="111" applyNumberFormat="1" applyFont="1" applyBorder="1" applyAlignment="1" applyProtection="1">
      <alignment horizontal="center" vertical="center" wrapText="1"/>
      <protection locked="0"/>
    </xf>
    <xf numFmtId="0" fontId="5" fillId="0" borderId="0" xfId="14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1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11" applyFont="1" applyFill="1" applyBorder="1" applyAlignment="1" applyProtection="1">
      <alignment horizontal="center" vertical="center" wrapText="1"/>
      <protection locked="0"/>
    </xf>
    <xf numFmtId="4" fontId="5" fillId="0" borderId="0" xfId="14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140" applyNumberFormat="1" applyFont="1" applyFill="1" applyBorder="1" applyAlignment="1">
      <alignment horizontal="right" vertical="center" wrapText="1"/>
    </xf>
    <xf numFmtId="1" fontId="4" fillId="0" borderId="0" xfId="111" applyNumberFormat="1" applyFont="1" applyBorder="1" applyAlignment="1" applyProtection="1">
      <alignment horizontal="center" vertical="center" wrapText="1"/>
      <protection locked="0"/>
    </xf>
    <xf numFmtId="0" fontId="4" fillId="0" borderId="0" xfId="111" applyFont="1" applyFill="1" applyBorder="1" applyAlignment="1">
      <alignment vertical="center" wrapText="1"/>
      <protection/>
    </xf>
    <xf numFmtId="4" fontId="5" fillId="0" borderId="0" xfId="140" applyNumberFormat="1" applyFont="1" applyFill="1" applyBorder="1" applyAlignment="1" applyProtection="1">
      <alignment horizontal="right" vertical="center" wrapText="1"/>
      <protection locked="0"/>
    </xf>
    <xf numFmtId="4" fontId="38" fillId="0" borderId="10" xfId="0" applyNumberFormat="1" applyFont="1" applyFill="1" applyBorder="1" applyAlignment="1">
      <alignment horizontal="left" vertical="center" wrapText="1"/>
    </xf>
    <xf numFmtId="1" fontId="39" fillId="0" borderId="11" xfId="111" applyNumberFormat="1" applyFont="1" applyBorder="1" applyAlignment="1" applyProtection="1">
      <alignment horizontal="center" vertical="center" wrapText="1"/>
      <protection locked="0"/>
    </xf>
    <xf numFmtId="4" fontId="39" fillId="0" borderId="12" xfId="111" applyNumberFormat="1" applyFont="1" applyBorder="1" applyAlignment="1" applyProtection="1">
      <alignment horizontal="center" vertical="center" wrapText="1"/>
      <protection locked="0"/>
    </xf>
    <xf numFmtId="0" fontId="39" fillId="0" borderId="12" xfId="140" applyNumberFormat="1" applyFont="1" applyFill="1" applyBorder="1" applyAlignment="1" applyProtection="1">
      <alignment horizontal="center" vertical="center" wrapText="1"/>
      <protection locked="0"/>
    </xf>
    <xf numFmtId="4" fontId="39" fillId="0" borderId="12" xfId="111" applyNumberFormat="1" applyFont="1" applyFill="1" applyBorder="1" applyAlignment="1" applyProtection="1">
      <alignment horizontal="center" vertical="center" wrapText="1"/>
      <protection locked="0"/>
    </xf>
    <xf numFmtId="0" fontId="39" fillId="0" borderId="12" xfId="111" applyFont="1" applyFill="1" applyBorder="1" applyAlignment="1" applyProtection="1">
      <alignment horizontal="center" vertical="center" wrapText="1"/>
      <protection locked="0"/>
    </xf>
    <xf numFmtId="4" fontId="39" fillId="0" borderId="12" xfId="140" applyNumberFormat="1" applyFont="1" applyFill="1" applyBorder="1" applyAlignment="1" applyProtection="1">
      <alignment horizontal="center" vertical="center" wrapText="1"/>
      <protection locked="0"/>
    </xf>
    <xf numFmtId="4" fontId="39" fillId="0" borderId="13" xfId="140" applyNumberFormat="1" applyFont="1" applyFill="1" applyBorder="1" applyAlignment="1">
      <alignment horizontal="center" vertical="center" wrapText="1"/>
    </xf>
    <xf numFmtId="0" fontId="39" fillId="0" borderId="0" xfId="111" applyFont="1" applyBorder="1" applyAlignment="1">
      <alignment horizontal="center" vertical="center" wrapText="1"/>
      <protection/>
    </xf>
    <xf numFmtId="1" fontId="40" fillId="0" borderId="14" xfId="111" applyNumberFormat="1" applyFont="1" applyBorder="1" applyAlignment="1">
      <alignment horizontal="center" vertical="center" wrapText="1"/>
      <protection/>
    </xf>
    <xf numFmtId="4" fontId="40" fillId="0" borderId="0" xfId="111" applyNumberFormat="1" applyFont="1" applyBorder="1" applyAlignment="1">
      <alignment horizontal="center" vertical="center" wrapText="1"/>
      <protection/>
    </xf>
    <xf numFmtId="0" fontId="38" fillId="0" borderId="0" xfId="111" applyNumberFormat="1" applyFont="1" applyFill="1" applyBorder="1" applyAlignment="1" applyProtection="1">
      <alignment horizontal="center" vertical="center" wrapText="1"/>
      <protection/>
    </xf>
    <xf numFmtId="4" fontId="38" fillId="0" borderId="0" xfId="111" applyNumberFormat="1" applyFont="1" applyFill="1" applyBorder="1" applyAlignment="1" applyProtection="1">
      <alignment horizontal="left" vertical="center" wrapText="1"/>
      <protection/>
    </xf>
    <xf numFmtId="2" fontId="38" fillId="0" borderId="0" xfId="111" applyNumberFormat="1" applyFont="1" applyFill="1" applyBorder="1" applyAlignment="1">
      <alignment horizontal="center" vertical="center" wrapText="1"/>
      <protection/>
    </xf>
    <xf numFmtId="4" fontId="38" fillId="0" borderId="0" xfId="111" applyNumberFormat="1" applyFont="1" applyFill="1" applyBorder="1" applyAlignment="1" applyProtection="1">
      <alignment horizontal="center" vertical="center" wrapText="1"/>
      <protection/>
    </xf>
    <xf numFmtId="4" fontId="38" fillId="0" borderId="0" xfId="0" applyNumberFormat="1" applyFont="1" applyFill="1" applyBorder="1" applyAlignment="1">
      <alignment horizontal="right" vertical="center" wrapText="1"/>
    </xf>
    <xf numFmtId="4" fontId="38" fillId="0" borderId="15" xfId="111" applyNumberFormat="1" applyFont="1" applyFill="1" applyBorder="1" applyAlignment="1" applyProtection="1">
      <alignment horizontal="right" vertical="center" wrapText="1"/>
      <protection/>
    </xf>
    <xf numFmtId="0" fontId="38" fillId="0" borderId="0" xfId="111" applyFont="1" applyBorder="1" applyAlignment="1">
      <alignment vertical="center" wrapText="1"/>
      <protection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7" xfId="124" applyNumberFormat="1" applyFont="1" applyFill="1" applyBorder="1" applyAlignment="1">
      <alignment horizontal="center" vertical="center" wrapText="1"/>
    </xf>
    <xf numFmtId="4" fontId="40" fillId="33" borderId="17" xfId="0" applyNumberFormat="1" applyFont="1" applyFill="1" applyBorder="1" applyAlignment="1">
      <alignment horizontal="left" vertical="center" wrapText="1"/>
    </xf>
    <xf numFmtId="4" fontId="40" fillId="33" borderId="17" xfId="124" applyNumberFormat="1" applyFont="1" applyFill="1" applyBorder="1" applyAlignment="1">
      <alignment horizontal="center" vertical="center" wrapText="1"/>
    </xf>
    <xf numFmtId="4" fontId="40" fillId="33" borderId="17" xfId="124" applyNumberFormat="1" applyFont="1" applyFill="1" applyBorder="1" applyAlignment="1">
      <alignment horizontal="right" vertical="center" wrapText="1"/>
    </xf>
    <xf numFmtId="4" fontId="40" fillId="33" borderId="18" xfId="124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8" fillId="0" borderId="10" xfId="124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" fontId="38" fillId="0" borderId="10" xfId="124" applyNumberFormat="1" applyFont="1" applyFill="1" applyBorder="1" applyAlignment="1">
      <alignment horizontal="center" vertical="center" wrapText="1"/>
    </xf>
    <xf numFmtId="4" fontId="38" fillId="0" borderId="10" xfId="124" applyNumberFormat="1" applyFont="1" applyFill="1" applyBorder="1" applyAlignment="1">
      <alignment horizontal="right" vertical="center" wrapText="1"/>
    </xf>
    <xf numFmtId="4" fontId="38" fillId="0" borderId="19" xfId="111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Fill="1" applyAlignment="1">
      <alignment vertical="center" wrapText="1"/>
    </xf>
    <xf numFmtId="1" fontId="40" fillId="0" borderId="14" xfId="111" applyNumberFormat="1" applyFont="1" applyBorder="1" applyAlignment="1" applyProtection="1">
      <alignment horizontal="center" vertical="center" wrapText="1"/>
      <protection/>
    </xf>
    <xf numFmtId="4" fontId="82" fillId="0" borderId="10" xfId="111" applyNumberFormat="1" applyFont="1" applyBorder="1" applyAlignment="1">
      <alignment horizontal="center" vertical="center" wrapText="1"/>
      <protection/>
    </xf>
    <xf numFmtId="0" fontId="1" fillId="0" borderId="10" xfId="110" applyFont="1" applyBorder="1" applyAlignment="1">
      <alignment horizontal="center" vertical="center"/>
      <protection/>
    </xf>
    <xf numFmtId="0" fontId="38" fillId="0" borderId="0" xfId="0" applyFont="1" applyBorder="1" applyAlignment="1">
      <alignment/>
    </xf>
    <xf numFmtId="0" fontId="25" fillId="0" borderId="0" xfId="0" applyFont="1" applyFill="1" applyBorder="1" applyAlignment="1">
      <alignment vertical="center" wrapText="1"/>
    </xf>
    <xf numFmtId="4" fontId="82" fillId="0" borderId="0" xfId="111" applyNumberFormat="1" applyFont="1" applyBorder="1" applyAlignment="1">
      <alignment horizontal="center" vertical="center" wrapText="1"/>
      <protection/>
    </xf>
    <xf numFmtId="0" fontId="1" fillId="0" borderId="0" xfId="110" applyFont="1" applyBorder="1" applyAlignment="1">
      <alignment horizontal="center" vertical="center"/>
      <protection/>
    </xf>
    <xf numFmtId="0" fontId="36" fillId="33" borderId="20" xfId="110" applyFont="1" applyFill="1" applyBorder="1" applyAlignment="1" quotePrefix="1">
      <alignment horizontal="center" vertical="center"/>
      <protection/>
    </xf>
    <xf numFmtId="0" fontId="1" fillId="33" borderId="17" xfId="110" applyFont="1" applyFill="1" applyBorder="1" applyAlignment="1">
      <alignment horizontal="center" vertical="center"/>
      <protection/>
    </xf>
    <xf numFmtId="0" fontId="1" fillId="33" borderId="17" xfId="110" applyFont="1" applyFill="1" applyBorder="1" applyAlignment="1">
      <alignment horizontal="right" vertical="center"/>
      <protection/>
    </xf>
    <xf numFmtId="4" fontId="40" fillId="33" borderId="17" xfId="111" applyNumberFormat="1" applyFont="1" applyFill="1" applyBorder="1" applyAlignment="1" applyProtection="1" quotePrefix="1">
      <alignment horizontal="right" vertical="center" wrapText="1"/>
      <protection/>
    </xf>
    <xf numFmtId="4" fontId="40" fillId="33" borderId="18" xfId="111" applyNumberFormat="1" applyFont="1" applyFill="1" applyBorder="1" applyAlignment="1" applyProtection="1">
      <alignment horizontal="right" vertical="center" wrapText="1"/>
      <protection/>
    </xf>
    <xf numFmtId="0" fontId="1" fillId="0" borderId="0" xfId="110" applyFont="1" applyBorder="1" applyAlignment="1">
      <alignment vertical="center" wrapText="1"/>
      <protection/>
    </xf>
    <xf numFmtId="4" fontId="1" fillId="0" borderId="0" xfId="110" applyNumberFormat="1" applyFont="1" applyBorder="1" applyAlignment="1">
      <alignment horizontal="center" vertical="center"/>
      <protection/>
    </xf>
    <xf numFmtId="4" fontId="1" fillId="0" borderId="0" xfId="144" applyNumberFormat="1" applyFont="1" applyBorder="1" applyAlignment="1">
      <alignment horizontal="right" vertical="center"/>
    </xf>
    <xf numFmtId="4" fontId="40" fillId="0" borderId="0" xfId="111" applyNumberFormat="1" applyFont="1" applyFill="1" applyBorder="1" applyAlignment="1" applyProtection="1" quotePrefix="1">
      <alignment horizontal="right" vertical="center" wrapText="1"/>
      <protection/>
    </xf>
    <xf numFmtId="4" fontId="40" fillId="0" borderId="15" xfId="111" applyNumberFormat="1" applyFont="1" applyFill="1" applyBorder="1" applyAlignment="1" applyProtection="1">
      <alignment horizontal="right" vertical="center" wrapText="1"/>
      <protection/>
    </xf>
    <xf numFmtId="4" fontId="82" fillId="0" borderId="0" xfId="111" applyNumberFormat="1" applyFont="1" applyFill="1" applyBorder="1" applyAlignment="1">
      <alignment horizontal="center" vertical="center" wrapText="1"/>
      <protection/>
    </xf>
    <xf numFmtId="0" fontId="1" fillId="0" borderId="0" xfId="110" applyFont="1" applyFill="1" applyBorder="1" applyAlignment="1">
      <alignment horizontal="center" vertical="center"/>
      <protection/>
    </xf>
    <xf numFmtId="1" fontId="38" fillId="0" borderId="14" xfId="111" applyNumberFormat="1" applyFont="1" applyFill="1" applyBorder="1" applyAlignment="1">
      <alignment horizontal="center" vertical="center" wrapText="1"/>
      <protection/>
    </xf>
    <xf numFmtId="4" fontId="82" fillId="0" borderId="0" xfId="111" applyNumberFormat="1" applyFont="1" applyFill="1" applyBorder="1" applyAlignment="1" applyProtection="1">
      <alignment horizontal="center" vertical="center" wrapText="1"/>
      <protection/>
    </xf>
    <xf numFmtId="0" fontId="82" fillId="0" borderId="0" xfId="103" applyFont="1" applyFill="1" applyBorder="1" applyAlignment="1">
      <alignment horizontal="right" vertical="center" wrapText="1"/>
      <protection/>
    </xf>
    <xf numFmtId="0" fontId="38" fillId="0" borderId="0" xfId="0" applyFont="1" applyFill="1" applyBorder="1" applyAlignment="1">
      <alignment horizontal="center" vertical="center" wrapText="1"/>
    </xf>
    <xf numFmtId="4" fontId="50" fillId="0" borderId="0" xfId="103" applyNumberFormat="1" applyFont="1" applyFill="1" applyBorder="1" applyAlignment="1">
      <alignment horizontal="center" vertical="center" wrapText="1"/>
      <protection/>
    </xf>
    <xf numFmtId="4" fontId="50" fillId="0" borderId="0" xfId="103" applyNumberFormat="1" applyFont="1" applyFill="1" applyBorder="1" applyAlignment="1">
      <alignment horizontal="right" vertical="center" wrapText="1"/>
      <protection/>
    </xf>
    <xf numFmtId="0" fontId="38" fillId="0" borderId="0" xfId="111" applyFont="1" applyFill="1" applyBorder="1" applyAlignment="1">
      <alignment vertical="center" wrapText="1"/>
      <protection/>
    </xf>
    <xf numFmtId="4" fontId="40" fillId="33" borderId="17" xfId="111" applyNumberFormat="1" applyFont="1" applyFill="1" applyBorder="1" applyAlignment="1" applyProtection="1">
      <alignment horizontal="center" vertical="center" wrapText="1"/>
      <protection/>
    </xf>
    <xf numFmtId="4" fontId="40" fillId="33" borderId="17" xfId="111" applyNumberFormat="1" applyFont="1" applyFill="1" applyBorder="1" applyAlignment="1" applyProtection="1">
      <alignment horizontal="left" vertical="center" wrapText="1"/>
      <protection/>
    </xf>
    <xf numFmtId="0" fontId="38" fillId="33" borderId="17" xfId="0" applyFont="1" applyFill="1" applyBorder="1" applyAlignment="1">
      <alignment horizontal="center" vertical="center" wrapText="1"/>
    </xf>
    <xf numFmtId="4" fontId="38" fillId="33" borderId="17" xfId="124" applyNumberFormat="1" applyFont="1" applyFill="1" applyBorder="1" applyAlignment="1">
      <alignment horizontal="center" vertical="center" wrapText="1"/>
    </xf>
    <xf numFmtId="4" fontId="50" fillId="33" borderId="17" xfId="103" applyNumberFormat="1" applyFont="1" applyFill="1" applyBorder="1" applyAlignment="1">
      <alignment horizontal="right" vertical="center" wrapText="1"/>
      <protection/>
    </xf>
    <xf numFmtId="4" fontId="38" fillId="33" borderId="17" xfId="111" applyNumberFormat="1" applyFont="1" applyFill="1" applyBorder="1" applyAlignment="1" applyProtection="1" quotePrefix="1">
      <alignment horizontal="right" vertical="center" wrapText="1"/>
      <protection/>
    </xf>
    <xf numFmtId="4" fontId="38" fillId="33" borderId="18" xfId="111" applyNumberFormat="1" applyFont="1" applyFill="1" applyBorder="1" applyAlignment="1" applyProtection="1">
      <alignment horizontal="right" vertical="center" wrapText="1"/>
      <protection/>
    </xf>
    <xf numFmtId="4" fontId="38" fillId="0" borderId="21" xfId="0" applyNumberFormat="1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center" vertical="center" wrapText="1"/>
    </xf>
    <xf numFmtId="4" fontId="38" fillId="0" borderId="21" xfId="124" applyNumberFormat="1" applyFont="1" applyFill="1" applyBorder="1" applyAlignment="1">
      <alignment horizontal="center" vertical="center" wrapText="1"/>
    </xf>
    <xf numFmtId="4" fontId="38" fillId="0" borderId="21" xfId="124" applyNumberFormat="1" applyFont="1" applyFill="1" applyBorder="1" applyAlignment="1">
      <alignment horizontal="right" vertical="center" wrapText="1"/>
    </xf>
    <xf numFmtId="4" fontId="38" fillId="0" borderId="22" xfId="111" applyNumberFormat="1" applyFont="1" applyFill="1" applyBorder="1" applyAlignment="1" applyProtection="1">
      <alignment horizontal="right" vertical="center" wrapText="1"/>
      <protection/>
    </xf>
    <xf numFmtId="4" fontId="40" fillId="33" borderId="20" xfId="0" applyNumberFormat="1" applyFont="1" applyFill="1" applyBorder="1" applyAlignment="1">
      <alignment horizontal="left" vertical="center" wrapText="1"/>
    </xf>
    <xf numFmtId="4" fontId="38" fillId="33" borderId="17" xfId="124" applyNumberFormat="1" applyFont="1" applyFill="1" applyBorder="1" applyAlignment="1">
      <alignment horizontal="right" vertical="center" wrapText="1"/>
    </xf>
    <xf numFmtId="0" fontId="82" fillId="33" borderId="23" xfId="103" applyFont="1" applyFill="1" applyBorder="1" applyAlignment="1">
      <alignment horizontal="center" vertical="center" wrapText="1"/>
      <protection/>
    </xf>
    <xf numFmtId="0" fontId="38" fillId="33" borderId="24" xfId="0" applyFont="1" applyFill="1" applyBorder="1" applyAlignment="1">
      <alignment horizontal="center" vertical="center" wrapText="1"/>
    </xf>
    <xf numFmtId="4" fontId="38" fillId="33" borderId="24" xfId="124" applyNumberFormat="1" applyFont="1" applyFill="1" applyBorder="1" applyAlignment="1">
      <alignment horizontal="center" vertical="center" wrapText="1"/>
    </xf>
    <xf numFmtId="0" fontId="50" fillId="33" borderId="24" xfId="103" applyFont="1" applyFill="1" applyBorder="1" applyAlignment="1">
      <alignment horizontal="right" vertical="center" wrapText="1"/>
      <protection/>
    </xf>
    <xf numFmtId="4" fontId="40" fillId="33" borderId="24" xfId="111" applyNumberFormat="1" applyFont="1" applyFill="1" applyBorder="1" applyAlignment="1" applyProtection="1" quotePrefix="1">
      <alignment horizontal="right" vertical="center" wrapText="1"/>
      <protection/>
    </xf>
    <xf numFmtId="4" fontId="40" fillId="33" borderId="25" xfId="111" applyNumberFormat="1" applyFont="1" applyFill="1" applyBorder="1" applyAlignment="1" applyProtection="1">
      <alignment horizontal="right" vertical="center" wrapText="1"/>
      <protection/>
    </xf>
    <xf numFmtId="0" fontId="50" fillId="0" borderId="0" xfId="103" applyFont="1" applyFill="1" applyBorder="1" applyAlignment="1">
      <alignment horizontal="left" vertical="center" wrapText="1"/>
      <protection/>
    </xf>
    <xf numFmtId="4" fontId="38" fillId="0" borderId="0" xfId="124" applyNumberFormat="1" applyFont="1" applyFill="1" applyBorder="1" applyAlignment="1">
      <alignment horizontal="center" vertical="center" wrapText="1"/>
    </xf>
    <xf numFmtId="0" fontId="50" fillId="0" borderId="0" xfId="103" applyFont="1" applyFill="1" applyBorder="1" applyAlignment="1">
      <alignment horizontal="right" vertical="center" wrapText="1"/>
      <protection/>
    </xf>
    <xf numFmtId="4" fontId="82" fillId="33" borderId="17" xfId="111" applyNumberFormat="1" applyFont="1" applyFill="1" applyBorder="1" applyAlignment="1" applyProtection="1">
      <alignment horizontal="center" vertical="center" wrapText="1"/>
      <protection/>
    </xf>
    <xf numFmtId="1" fontId="40" fillId="0" borderId="14" xfId="111" applyNumberFormat="1" applyFont="1" applyFill="1" applyBorder="1" applyAlignment="1">
      <alignment horizontal="center" vertical="center" wrapText="1"/>
      <protection/>
    </xf>
    <xf numFmtId="4" fontId="82" fillId="0" borderId="10" xfId="111" applyNumberFormat="1" applyFont="1" applyFill="1" applyBorder="1" applyAlignment="1" applyProtection="1">
      <alignment horizontal="center" vertical="center" wrapText="1"/>
      <protection/>
    </xf>
    <xf numFmtId="0" fontId="42" fillId="0" borderId="10" xfId="110" applyFont="1" applyBorder="1" applyAlignment="1">
      <alignment horizontal="center" vertical="center"/>
      <protection/>
    </xf>
    <xf numFmtId="4" fontId="40" fillId="33" borderId="20" xfId="111" applyNumberFormat="1" applyFont="1" applyFill="1" applyBorder="1" applyAlignment="1" applyProtection="1" quotePrefix="1">
      <alignment horizontal="center" vertical="center" wrapText="1"/>
      <protection/>
    </xf>
    <xf numFmtId="0" fontId="50" fillId="33" borderId="17" xfId="103" applyFont="1" applyFill="1" applyBorder="1" applyAlignment="1">
      <alignment horizontal="right" vertical="center" wrapText="1"/>
      <protection/>
    </xf>
    <xf numFmtId="0" fontId="38" fillId="33" borderId="17" xfId="111" applyFont="1" applyFill="1" applyBorder="1" applyAlignment="1">
      <alignment horizontal="right" vertical="center" wrapText="1"/>
      <protection/>
    </xf>
    <xf numFmtId="4" fontId="38" fillId="33" borderId="17" xfId="111" applyNumberFormat="1" applyFont="1" applyFill="1" applyBorder="1" applyAlignment="1" applyProtection="1">
      <alignment horizontal="right" vertical="center" wrapText="1"/>
      <protection/>
    </xf>
    <xf numFmtId="4" fontId="40" fillId="33" borderId="23" xfId="111" applyNumberFormat="1" applyFont="1" applyFill="1" applyBorder="1" applyAlignment="1" applyProtection="1" quotePrefix="1">
      <alignment horizontal="center" vertical="center" wrapText="1"/>
      <protection/>
    </xf>
    <xf numFmtId="0" fontId="38" fillId="33" borderId="24" xfId="111" applyFont="1" applyFill="1" applyBorder="1" applyAlignment="1">
      <alignment horizontal="right" vertical="center" wrapText="1"/>
      <protection/>
    </xf>
    <xf numFmtId="1" fontId="40" fillId="33" borderId="16" xfId="111" applyNumberFormat="1" applyFont="1" applyFill="1" applyBorder="1" applyAlignment="1">
      <alignment horizontal="center" vertical="center" wrapText="1"/>
      <protection/>
    </xf>
    <xf numFmtId="0" fontId="82" fillId="33" borderId="17" xfId="103" applyFont="1" applyFill="1" applyBorder="1" applyAlignment="1">
      <alignment horizontal="left" vertical="center" wrapText="1"/>
      <protection/>
    </xf>
    <xf numFmtId="4" fontId="82" fillId="0" borderId="26" xfId="111" applyNumberFormat="1" applyFont="1" applyFill="1" applyBorder="1" applyAlignment="1" applyProtection="1">
      <alignment horizontal="center" vertical="center" wrapText="1"/>
      <protection/>
    </xf>
    <xf numFmtId="0" fontId="1" fillId="0" borderId="26" xfId="110" applyFont="1" applyBorder="1" applyAlignment="1">
      <alignment horizontal="center" vertical="center"/>
      <protection/>
    </xf>
    <xf numFmtId="0" fontId="50" fillId="0" borderId="26" xfId="103" applyFont="1" applyFill="1" applyBorder="1" applyAlignment="1">
      <alignment horizontal="left" vertical="center" wrapText="1"/>
      <protection/>
    </xf>
    <xf numFmtId="0" fontId="38" fillId="0" borderId="26" xfId="0" applyFont="1" applyFill="1" applyBorder="1" applyAlignment="1">
      <alignment horizontal="center" vertical="center" wrapText="1"/>
    </xf>
    <xf numFmtId="4" fontId="38" fillId="0" borderId="26" xfId="124" applyNumberFormat="1" applyFont="1" applyFill="1" applyBorder="1" applyAlignment="1">
      <alignment horizontal="center" vertical="center" wrapText="1"/>
    </xf>
    <xf numFmtId="164" fontId="84" fillId="34" borderId="10" xfId="141" applyFont="1" applyFill="1" applyBorder="1" applyAlignment="1">
      <alignment horizontal="right" vertical="center" wrapText="1"/>
    </xf>
    <xf numFmtId="0" fontId="50" fillId="0" borderId="10" xfId="103" applyFont="1" applyFill="1" applyBorder="1" applyAlignment="1">
      <alignment horizontal="left" vertical="center" wrapText="1"/>
      <protection/>
    </xf>
    <xf numFmtId="0" fontId="82" fillId="33" borderId="20" xfId="103" applyFont="1" applyFill="1" applyBorder="1" applyAlignment="1" quotePrefix="1">
      <alignment horizontal="center" vertical="center" wrapText="1"/>
      <protection/>
    </xf>
    <xf numFmtId="0" fontId="40" fillId="0" borderId="14" xfId="0" applyFont="1" applyFill="1" applyBorder="1" applyAlignment="1">
      <alignment horizontal="center" vertical="center" wrapText="1"/>
    </xf>
    <xf numFmtId="0" fontId="38" fillId="0" borderId="26" xfId="124" applyNumberFormat="1" applyFont="1" applyFill="1" applyBorder="1" applyAlignment="1">
      <alignment horizontal="center" vertical="center" wrapText="1"/>
    </xf>
    <xf numFmtId="4" fontId="38" fillId="0" borderId="26" xfId="0" applyNumberFormat="1" applyFont="1" applyFill="1" applyBorder="1" applyAlignment="1">
      <alignment horizontal="left" vertical="center" wrapText="1"/>
    </xf>
    <xf numFmtId="4" fontId="38" fillId="0" borderId="26" xfId="124" applyNumberFormat="1" applyFont="1" applyFill="1" applyBorder="1" applyAlignment="1">
      <alignment horizontal="right" vertical="center" wrapText="1"/>
    </xf>
    <xf numFmtId="4" fontId="38" fillId="0" borderId="27" xfId="111" applyNumberFormat="1" applyFont="1" applyFill="1" applyBorder="1" applyAlignment="1" applyProtection="1">
      <alignment horizontal="right" vertical="center" wrapText="1"/>
      <protection/>
    </xf>
    <xf numFmtId="4" fontId="40" fillId="0" borderId="0" xfId="111" applyNumberFormat="1" applyFont="1" applyFill="1" applyBorder="1" applyAlignment="1" applyProtection="1">
      <alignment horizontal="center" vertical="center" wrapText="1"/>
      <protection/>
    </xf>
    <xf numFmtId="4" fontId="82" fillId="0" borderId="10" xfId="111" applyNumberFormat="1" applyFont="1" applyFill="1" applyBorder="1" applyAlignment="1">
      <alignment horizontal="center" vertical="center" wrapText="1"/>
      <protection/>
    </xf>
    <xf numFmtId="1" fontId="40" fillId="0" borderId="14" xfId="111" applyNumberFormat="1" applyFont="1" applyBorder="1" applyAlignment="1" applyProtection="1">
      <alignment horizontal="center" vertical="center" wrapText="1"/>
      <protection locked="0"/>
    </xf>
    <xf numFmtId="0" fontId="82" fillId="33" borderId="20" xfId="103" applyFont="1" applyFill="1" applyBorder="1" applyAlignment="1">
      <alignment horizontal="center" vertical="center" wrapText="1"/>
      <protection/>
    </xf>
    <xf numFmtId="4" fontId="40" fillId="33" borderId="20" xfId="111" applyNumberFormat="1" applyFont="1" applyFill="1" applyBorder="1" applyAlignment="1" applyProtection="1" quotePrefix="1">
      <alignment horizontal="righ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" fontId="38" fillId="0" borderId="20" xfId="124" applyNumberFormat="1" applyFont="1" applyFill="1" applyBorder="1" applyAlignment="1">
      <alignment horizontal="center" vertical="center" wrapText="1"/>
    </xf>
    <xf numFmtId="4" fontId="38" fillId="0" borderId="28" xfId="124" applyNumberFormat="1" applyFont="1" applyFill="1" applyBorder="1" applyAlignment="1">
      <alignment horizontal="right" vertical="center" wrapText="1"/>
    </xf>
    <xf numFmtId="4" fontId="38" fillId="0" borderId="29" xfId="124" applyNumberFormat="1" applyFont="1" applyFill="1" applyBorder="1" applyAlignment="1">
      <alignment horizontal="right" vertical="center" wrapText="1"/>
    </xf>
    <xf numFmtId="4" fontId="38" fillId="0" borderId="30" xfId="111" applyNumberFormat="1" applyFont="1" applyFill="1" applyBorder="1" applyAlignment="1" applyProtection="1">
      <alignment horizontal="right" vertical="center" wrapText="1"/>
      <protection/>
    </xf>
    <xf numFmtId="4" fontId="38" fillId="0" borderId="23" xfId="124" applyNumberFormat="1" applyFont="1" applyFill="1" applyBorder="1" applyAlignment="1">
      <alignment horizontal="right" vertical="center" wrapText="1"/>
    </xf>
    <xf numFmtId="4" fontId="38" fillId="0" borderId="24" xfId="124" applyNumberFormat="1" applyFont="1" applyFill="1" applyBorder="1" applyAlignment="1">
      <alignment horizontal="right" vertical="center" wrapText="1"/>
    </xf>
    <xf numFmtId="4" fontId="38" fillId="0" borderId="25" xfId="111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4" fontId="38" fillId="0" borderId="31" xfId="124" applyNumberFormat="1" applyFont="1" applyFill="1" applyBorder="1" applyAlignment="1">
      <alignment horizontal="right" vertical="center" wrapText="1"/>
    </xf>
    <xf numFmtId="4" fontId="38" fillId="0" borderId="0" xfId="124" applyNumberFormat="1" applyFont="1" applyFill="1" applyBorder="1" applyAlignment="1">
      <alignment horizontal="right" vertical="center" wrapText="1"/>
    </xf>
    <xf numFmtId="0" fontId="50" fillId="0" borderId="10" xfId="105" applyFont="1" applyFill="1" applyBorder="1" applyAlignment="1">
      <alignment horizontal="left" vertical="center" wrapText="1"/>
      <protection/>
    </xf>
    <xf numFmtId="4" fontId="40" fillId="0" borderId="0" xfId="111" applyNumberFormat="1" applyFont="1" applyFill="1" applyBorder="1" applyAlignment="1" applyProtection="1">
      <alignment horizontal="left" vertical="center" wrapText="1"/>
      <protection/>
    </xf>
    <xf numFmtId="4" fontId="38" fillId="0" borderId="0" xfId="111" applyNumberFormat="1" applyFont="1" applyFill="1" applyBorder="1" applyAlignment="1" applyProtection="1" quotePrefix="1">
      <alignment horizontal="right" vertical="center" wrapText="1"/>
      <protection/>
    </xf>
    <xf numFmtId="4" fontId="82" fillId="33" borderId="17" xfId="111" applyNumberFormat="1" applyFont="1" applyFill="1" applyBorder="1" applyAlignment="1">
      <alignment horizontal="center" vertical="center" wrapText="1"/>
      <protection/>
    </xf>
    <xf numFmtId="4" fontId="40" fillId="33" borderId="17" xfId="111" applyNumberFormat="1" applyFont="1" applyFill="1" applyBorder="1" applyAlignment="1" applyProtection="1">
      <alignment horizontal="right" vertical="center" wrapText="1"/>
      <protection/>
    </xf>
    <xf numFmtId="4" fontId="50" fillId="0" borderId="10" xfId="0" applyNumberFormat="1" applyFont="1" applyFill="1" applyBorder="1" applyAlignment="1">
      <alignment horizontal="right" vertical="center" wrapText="1"/>
    </xf>
    <xf numFmtId="4" fontId="40" fillId="33" borderId="32" xfId="111" applyNumberFormat="1" applyFont="1" applyFill="1" applyBorder="1" applyAlignment="1" applyProtection="1">
      <alignment horizontal="right" vertical="center" wrapText="1"/>
      <protection/>
    </xf>
    <xf numFmtId="4" fontId="40" fillId="0" borderId="0" xfId="111" applyNumberFormat="1" applyFont="1" applyFill="1" applyBorder="1" applyAlignment="1" applyProtection="1" quotePrefix="1">
      <alignment horizontal="center" vertical="center" wrapText="1"/>
      <protection/>
    </xf>
    <xf numFmtId="0" fontId="38" fillId="0" borderId="0" xfId="111" applyFont="1" applyFill="1" applyBorder="1" applyAlignment="1">
      <alignment horizontal="right" vertical="center" wrapText="1"/>
      <protection/>
    </xf>
    <xf numFmtId="4" fontId="40" fillId="0" borderId="0" xfId="111" applyNumberFormat="1" applyFont="1" applyFill="1" applyBorder="1" applyAlignment="1" applyProtection="1">
      <alignment horizontal="right" vertical="center" wrapText="1"/>
      <protection/>
    </xf>
    <xf numFmtId="1" fontId="40" fillId="33" borderId="20" xfId="111" applyNumberFormat="1" applyFont="1" applyFill="1" applyBorder="1" applyAlignment="1">
      <alignment horizontal="center" vertical="center" wrapText="1"/>
      <protection/>
    </xf>
    <xf numFmtId="1" fontId="40" fillId="0" borderId="0" xfId="111" applyNumberFormat="1" applyFont="1" applyFill="1" applyBorder="1" applyAlignment="1">
      <alignment horizontal="center" vertical="center" wrapText="1"/>
      <protection/>
    </xf>
    <xf numFmtId="0" fontId="50" fillId="0" borderId="0" xfId="105" applyFont="1" applyFill="1" applyBorder="1" applyAlignment="1">
      <alignment horizontal="left" vertical="center" wrapText="1"/>
      <protection/>
    </xf>
    <xf numFmtId="4" fontId="50" fillId="0" borderId="0" xfId="0" applyNumberFormat="1" applyFont="1" applyFill="1" applyBorder="1" applyAlignment="1">
      <alignment horizontal="right" vertical="center" wrapText="1"/>
    </xf>
    <xf numFmtId="4" fontId="38" fillId="0" borderId="0" xfId="111" applyNumberFormat="1" applyFont="1" applyFill="1" applyBorder="1" applyAlignment="1" applyProtection="1">
      <alignment horizontal="right" vertical="center" wrapText="1"/>
      <protection/>
    </xf>
    <xf numFmtId="4" fontId="40" fillId="0" borderId="0" xfId="0" applyNumberFormat="1" applyFont="1" applyFill="1" applyBorder="1" applyAlignment="1">
      <alignment horizontal="right" vertical="center" wrapText="1"/>
    </xf>
    <xf numFmtId="4" fontId="38" fillId="0" borderId="0" xfId="140" applyNumberFormat="1" applyFont="1" applyFill="1" applyBorder="1" applyAlignment="1">
      <alignment horizontal="right" vertical="center" wrapText="1"/>
    </xf>
    <xf numFmtId="4" fontId="38" fillId="0" borderId="0" xfId="140" applyNumberFormat="1" applyFont="1" applyFill="1" applyBorder="1" applyAlignment="1" applyProtection="1">
      <alignment horizontal="right" vertical="center" wrapText="1"/>
      <protection locked="0"/>
    </xf>
    <xf numFmtId="4" fontId="38" fillId="0" borderId="15" xfId="140" applyNumberFormat="1" applyFont="1" applyFill="1" applyBorder="1" applyAlignment="1">
      <alignment horizontal="right" vertical="center" wrapText="1"/>
    </xf>
    <xf numFmtId="4" fontId="40" fillId="0" borderId="0" xfId="111" applyNumberFormat="1" applyFont="1" applyBorder="1" applyAlignment="1" applyProtection="1">
      <alignment horizontal="center" vertical="center" wrapText="1"/>
      <protection locked="0"/>
    </xf>
    <xf numFmtId="4" fontId="38" fillId="0" borderId="0" xfId="111" applyNumberFormat="1" applyFont="1" applyFill="1" applyBorder="1" applyAlignment="1" applyProtection="1">
      <alignment horizontal="left" vertical="center" wrapText="1"/>
      <protection locked="0"/>
    </xf>
    <xf numFmtId="4" fontId="40" fillId="33" borderId="17" xfId="111" applyNumberFormat="1" applyFont="1" applyFill="1" applyBorder="1" applyAlignment="1" applyProtection="1" quotePrefix="1">
      <alignment horizontal="left" vertical="center" wrapText="1"/>
      <protection/>
    </xf>
    <xf numFmtId="0" fontId="38" fillId="0" borderId="0" xfId="14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111" applyFont="1" applyFill="1" applyBorder="1" applyAlignment="1" applyProtection="1">
      <alignment horizontal="center" vertical="center" wrapText="1"/>
      <protection locked="0"/>
    </xf>
    <xf numFmtId="4" fontId="38" fillId="0" borderId="0" xfId="14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140" applyNumberFormat="1" applyFont="1" applyFill="1" applyBorder="1" applyAlignment="1">
      <alignment horizontal="center" vertical="center" wrapText="1"/>
    </xf>
    <xf numFmtId="4" fontId="44" fillId="33" borderId="33" xfId="0" applyNumberFormat="1" applyFont="1" applyFill="1" applyBorder="1" applyAlignment="1">
      <alignment horizontal="right" vertical="center" wrapText="1"/>
    </xf>
    <xf numFmtId="0" fontId="38" fillId="33" borderId="34" xfId="0" applyFont="1" applyFill="1" applyBorder="1" applyAlignment="1">
      <alignment horizontal="center" vertical="center" wrapText="1"/>
    </xf>
    <xf numFmtId="4" fontId="38" fillId="33" borderId="34" xfId="140" applyNumberFormat="1" applyFont="1" applyFill="1" applyBorder="1" applyAlignment="1">
      <alignment horizontal="center" vertical="center" wrapText="1"/>
    </xf>
    <xf numFmtId="4" fontId="38" fillId="33" borderId="34" xfId="140" applyNumberFormat="1" applyFont="1" applyFill="1" applyBorder="1" applyAlignment="1">
      <alignment horizontal="right" vertical="center" wrapText="1"/>
    </xf>
    <xf numFmtId="4" fontId="44" fillId="33" borderId="35" xfId="140" applyNumberFormat="1" applyFont="1" applyFill="1" applyBorder="1" applyAlignment="1">
      <alignment horizontal="right" vertical="center" wrapText="1"/>
    </xf>
    <xf numFmtId="4" fontId="45" fillId="33" borderId="14" xfId="0" applyNumberFormat="1" applyFont="1" applyFill="1" applyBorder="1" applyAlignment="1">
      <alignment horizontal="right" vertical="center" wrapText="1"/>
    </xf>
    <xf numFmtId="0" fontId="38" fillId="33" borderId="0" xfId="0" applyFont="1" applyFill="1" applyBorder="1" applyAlignment="1">
      <alignment horizontal="center" vertical="center" wrapText="1"/>
    </xf>
    <xf numFmtId="4" fontId="38" fillId="33" borderId="0" xfId="140" applyNumberFormat="1" applyFont="1" applyFill="1" applyBorder="1" applyAlignment="1">
      <alignment horizontal="center" vertical="center" wrapText="1"/>
    </xf>
    <xf numFmtId="4" fontId="38" fillId="33" borderId="0" xfId="140" applyNumberFormat="1" applyFont="1" applyFill="1" applyBorder="1" applyAlignment="1">
      <alignment horizontal="right" vertical="center" wrapText="1"/>
    </xf>
    <xf numFmtId="4" fontId="45" fillId="33" borderId="15" xfId="140" applyNumberFormat="1" applyFont="1" applyFill="1" applyBorder="1" applyAlignment="1">
      <alignment horizontal="right" vertical="center" wrapText="1"/>
    </xf>
    <xf numFmtId="1" fontId="40" fillId="0" borderId="36" xfId="111" applyNumberFormat="1" applyFont="1" applyBorder="1" applyAlignment="1" applyProtection="1">
      <alignment horizontal="center" vertical="center" wrapText="1"/>
      <protection locked="0"/>
    </xf>
    <xf numFmtId="4" fontId="40" fillId="0" borderId="37" xfId="111" applyNumberFormat="1" applyFont="1" applyBorder="1" applyAlignment="1" applyProtection="1">
      <alignment horizontal="center" vertical="center" wrapText="1"/>
      <protection locked="0"/>
    </xf>
    <xf numFmtId="0" fontId="38" fillId="0" borderId="37" xfId="140" applyNumberFormat="1" applyFont="1" applyFill="1" applyBorder="1" applyAlignment="1">
      <alignment horizontal="center" vertical="center" wrapText="1"/>
    </xf>
    <xf numFmtId="4" fontId="46" fillId="33" borderId="36" xfId="0" applyNumberFormat="1" applyFont="1" applyFill="1" applyBorder="1" applyAlignment="1">
      <alignment horizontal="right" vertical="center" wrapText="1"/>
    </xf>
    <xf numFmtId="0" fontId="38" fillId="33" borderId="37" xfId="0" applyFont="1" applyFill="1" applyBorder="1" applyAlignment="1">
      <alignment horizontal="center" vertical="center" wrapText="1"/>
    </xf>
    <xf numFmtId="4" fontId="38" fillId="33" borderId="37" xfId="140" applyNumberFormat="1" applyFont="1" applyFill="1" applyBorder="1" applyAlignment="1">
      <alignment horizontal="center" vertical="center" wrapText="1"/>
    </xf>
    <xf numFmtId="4" fontId="38" fillId="33" borderId="37" xfId="140" applyNumberFormat="1" applyFont="1" applyFill="1" applyBorder="1" applyAlignment="1">
      <alignment horizontal="right" vertical="center" wrapText="1"/>
    </xf>
    <xf numFmtId="4" fontId="46" fillId="33" borderId="38" xfId="140" applyNumberFormat="1" applyFont="1" applyFill="1" applyBorder="1" applyAlignment="1">
      <alignment horizontal="right" vertical="center" wrapText="1"/>
    </xf>
    <xf numFmtId="4" fontId="47" fillId="0" borderId="39" xfId="107" applyNumberFormat="1" applyFont="1" applyBorder="1" applyAlignment="1">
      <alignment horizontal="center" vertical="center"/>
      <protection/>
    </xf>
    <xf numFmtId="0" fontId="47" fillId="34" borderId="14" xfId="107" applyFont="1" applyFill="1" applyBorder="1" applyAlignment="1">
      <alignment vertical="center"/>
      <protection/>
    </xf>
    <xf numFmtId="0" fontId="47" fillId="34" borderId="0" xfId="107" applyFont="1" applyFill="1" applyBorder="1" applyAlignment="1">
      <alignment horizontal="center" vertical="center"/>
      <protection/>
    </xf>
    <xf numFmtId="4" fontId="47" fillId="34" borderId="0" xfId="107" applyNumberFormat="1" applyFont="1" applyFill="1" applyBorder="1" applyAlignment="1">
      <alignment vertical="center"/>
      <protection/>
    </xf>
    <xf numFmtId="0" fontId="48" fillId="34" borderId="0" xfId="107" applyFont="1" applyFill="1" applyBorder="1" applyAlignment="1">
      <alignment vertical="center"/>
      <protection/>
    </xf>
    <xf numFmtId="4" fontId="47" fillId="34" borderId="15" xfId="107" applyNumberFormat="1" applyFont="1" applyFill="1" applyBorder="1" applyAlignment="1">
      <alignment horizontal="right" vertical="center"/>
      <protection/>
    </xf>
    <xf numFmtId="0" fontId="47" fillId="0" borderId="40" xfId="107" applyFont="1" applyBorder="1" applyAlignment="1">
      <alignment horizontal="center"/>
      <protection/>
    </xf>
    <xf numFmtId="0" fontId="47" fillId="0" borderId="20" xfId="107" applyFont="1" applyBorder="1" applyAlignment="1">
      <alignment horizontal="left"/>
      <protection/>
    </xf>
    <xf numFmtId="4" fontId="48" fillId="35" borderId="17" xfId="107" applyNumberFormat="1" applyFont="1" applyFill="1" applyBorder="1">
      <alignment/>
      <protection/>
    </xf>
    <xf numFmtId="0" fontId="47" fillId="0" borderId="17" xfId="107" applyFont="1" applyBorder="1" applyAlignment="1">
      <alignment horizontal="center"/>
      <protection/>
    </xf>
    <xf numFmtId="4" fontId="48" fillId="33" borderId="17" xfId="107" applyNumberFormat="1" applyFont="1" applyFill="1" applyBorder="1" applyAlignment="1">
      <alignment horizontal="center"/>
      <protection/>
    </xf>
    <xf numFmtId="0" fontId="47" fillId="0" borderId="41" xfId="107" applyFont="1" applyBorder="1" applyAlignment="1">
      <alignment horizontal="center"/>
      <protection/>
    </xf>
    <xf numFmtId="0" fontId="47" fillId="0" borderId="19" xfId="107" applyFont="1" applyBorder="1" applyAlignment="1">
      <alignment horizontal="left"/>
      <protection/>
    </xf>
    <xf numFmtId="4" fontId="48" fillId="35" borderId="29" xfId="107" applyNumberFormat="1" applyFont="1" applyFill="1" applyBorder="1">
      <alignment/>
      <protection/>
    </xf>
    <xf numFmtId="4" fontId="48" fillId="35" borderId="0" xfId="107" applyNumberFormat="1" applyFont="1" applyFill="1" applyBorder="1">
      <alignment/>
      <protection/>
    </xf>
    <xf numFmtId="0" fontId="47" fillId="0" borderId="28" xfId="107" applyFont="1" applyBorder="1" applyAlignment="1">
      <alignment horizontal="left"/>
      <protection/>
    </xf>
    <xf numFmtId="4" fontId="48" fillId="35" borderId="14" xfId="107" applyNumberFormat="1" applyFont="1" applyFill="1" applyBorder="1" applyAlignment="1">
      <alignment horizontal="center"/>
      <protection/>
    </xf>
    <xf numFmtId="4" fontId="48" fillId="35" borderId="0" xfId="107" applyNumberFormat="1" applyFont="1" applyFill="1" applyBorder="1" applyAlignment="1">
      <alignment horizontal="center"/>
      <protection/>
    </xf>
    <xf numFmtId="4" fontId="48" fillId="35" borderId="42" xfId="107" applyNumberFormat="1" applyFont="1" applyFill="1" applyBorder="1" applyAlignment="1">
      <alignment horizontal="center"/>
      <protection/>
    </xf>
    <xf numFmtId="4" fontId="48" fillId="35" borderId="25" xfId="107" applyNumberFormat="1" applyFont="1" applyFill="1" applyBorder="1" applyAlignment="1">
      <alignment horizontal="center"/>
      <protection/>
    </xf>
    <xf numFmtId="4" fontId="48" fillId="35" borderId="43" xfId="107" applyNumberFormat="1" applyFont="1" applyFill="1" applyBorder="1" applyAlignment="1">
      <alignment horizontal="center"/>
      <protection/>
    </xf>
    <xf numFmtId="4" fontId="48" fillId="35" borderId="29" xfId="107" applyNumberFormat="1" applyFont="1" applyFill="1" applyBorder="1" applyAlignment="1">
      <alignment horizontal="center"/>
      <protection/>
    </xf>
    <xf numFmtId="4" fontId="48" fillId="35" borderId="15" xfId="107" applyNumberFormat="1" applyFont="1" applyFill="1" applyBorder="1" applyAlignment="1">
      <alignment horizontal="center"/>
      <protection/>
    </xf>
    <xf numFmtId="4" fontId="48" fillId="33" borderId="17" xfId="107" applyNumberFormat="1" applyFont="1" applyFill="1" applyBorder="1">
      <alignment/>
      <protection/>
    </xf>
    <xf numFmtId="0" fontId="47" fillId="0" borderId="31" xfId="107" applyFont="1" applyBorder="1" applyAlignment="1">
      <alignment horizontal="left"/>
      <protection/>
    </xf>
    <xf numFmtId="4" fontId="48" fillId="35" borderId="16" xfId="107" applyNumberFormat="1" applyFont="1" applyFill="1" applyBorder="1" applyAlignment="1">
      <alignment horizontal="center"/>
      <protection/>
    </xf>
    <xf numFmtId="4" fontId="48" fillId="35" borderId="17" xfId="107" applyNumberFormat="1" applyFont="1" applyFill="1" applyBorder="1" applyAlignment="1">
      <alignment horizontal="center"/>
      <protection/>
    </xf>
    <xf numFmtId="0" fontId="47" fillId="0" borderId="14" xfId="107" applyFont="1" applyBorder="1" applyAlignment="1">
      <alignment horizontal="center"/>
      <protection/>
    </xf>
    <xf numFmtId="0" fontId="47" fillId="0" borderId="0" xfId="107" applyFont="1" applyBorder="1" applyAlignment="1">
      <alignment horizontal="left"/>
      <protection/>
    </xf>
    <xf numFmtId="4" fontId="47" fillId="0" borderId="15" xfId="107" applyNumberFormat="1" applyFont="1" applyBorder="1" applyAlignment="1">
      <alignment horizontal="right"/>
      <protection/>
    </xf>
    <xf numFmtId="0" fontId="47" fillId="35" borderId="14" xfId="107" applyFont="1" applyFill="1" applyBorder="1" applyAlignment="1">
      <alignment horizontal="center"/>
      <protection/>
    </xf>
    <xf numFmtId="0" fontId="40" fillId="33" borderId="44" xfId="107" applyFont="1" applyFill="1" applyBorder="1" applyAlignment="1">
      <alignment horizontal="center"/>
      <protection/>
    </xf>
    <xf numFmtId="4" fontId="48" fillId="34" borderId="0" xfId="107" applyNumberFormat="1" applyFont="1" applyFill="1" applyBorder="1">
      <alignment/>
      <protection/>
    </xf>
    <xf numFmtId="4" fontId="48" fillId="34" borderId="0" xfId="107" applyNumberFormat="1" applyFont="1" applyFill="1" applyBorder="1" applyAlignment="1">
      <alignment horizontal="center"/>
      <protection/>
    </xf>
    <xf numFmtId="0" fontId="47" fillId="34" borderId="0" xfId="107" applyFont="1" applyFill="1" applyBorder="1" applyAlignment="1">
      <alignment horizontal="right"/>
      <protection/>
    </xf>
    <xf numFmtId="4" fontId="38" fillId="0" borderId="10" xfId="0" applyNumberFormat="1" applyFont="1" applyFill="1" applyBorder="1" applyAlignment="1">
      <alignment horizontal="center" vertical="center" wrapText="1"/>
    </xf>
    <xf numFmtId="4" fontId="1" fillId="0" borderId="10" xfId="144" applyNumberFormat="1" applyFont="1" applyBorder="1" applyAlignment="1">
      <alignment horizontal="right" vertical="center"/>
    </xf>
    <xf numFmtId="164" fontId="48" fillId="34" borderId="28" xfId="141" applyFont="1" applyFill="1" applyBorder="1" applyAlignment="1">
      <alignment horizontal="right" vertical="center" wrapText="1"/>
    </xf>
    <xf numFmtId="164" fontId="48" fillId="34" borderId="29" xfId="141" applyFont="1" applyFill="1" applyBorder="1" applyAlignment="1">
      <alignment horizontal="right" vertical="center" wrapText="1"/>
    </xf>
    <xf numFmtId="164" fontId="48" fillId="34" borderId="23" xfId="141" applyFont="1" applyFill="1" applyBorder="1" applyAlignment="1">
      <alignment horizontal="right" vertical="center" wrapText="1"/>
    </xf>
    <xf numFmtId="164" fontId="48" fillId="34" borderId="24" xfId="141" applyFont="1" applyFill="1" applyBorder="1" applyAlignment="1">
      <alignment horizontal="right" vertical="center" wrapText="1"/>
    </xf>
    <xf numFmtId="10" fontId="47" fillId="0" borderId="45" xfId="118" applyNumberFormat="1" applyFont="1" applyBorder="1" applyAlignment="1">
      <alignment horizontal="right"/>
    </xf>
    <xf numFmtId="10" fontId="47" fillId="0" borderId="17" xfId="118" applyNumberFormat="1" applyFont="1" applyBorder="1" applyAlignment="1">
      <alignment horizontal="right"/>
    </xf>
    <xf numFmtId="10" fontId="47" fillId="0" borderId="18" xfId="118" applyNumberFormat="1" applyFont="1" applyBorder="1" applyAlignment="1">
      <alignment horizontal="right"/>
    </xf>
    <xf numFmtId="10" fontId="48" fillId="36" borderId="29" xfId="118" applyNumberFormat="1" applyFont="1" applyFill="1" applyBorder="1" applyAlignment="1">
      <alignment/>
    </xf>
    <xf numFmtId="10" fontId="48" fillId="36" borderId="46" xfId="118" applyNumberFormat="1" applyFont="1" applyFill="1" applyBorder="1" applyAlignment="1">
      <alignment/>
    </xf>
    <xf numFmtId="10" fontId="48" fillId="35" borderId="28" xfId="118" applyNumberFormat="1" applyFont="1" applyFill="1" applyBorder="1" applyAlignment="1">
      <alignment/>
    </xf>
    <xf numFmtId="10" fontId="48" fillId="35" borderId="29" xfId="118" applyNumberFormat="1" applyFont="1" applyFill="1" applyBorder="1" applyAlignment="1">
      <alignment/>
    </xf>
    <xf numFmtId="10" fontId="48" fillId="35" borderId="46" xfId="118" applyNumberFormat="1" applyFont="1" applyFill="1" applyBorder="1" applyAlignment="1">
      <alignment/>
    </xf>
    <xf numFmtId="10" fontId="48" fillId="35" borderId="28" xfId="118" applyNumberFormat="1" applyFont="1" applyFill="1" applyBorder="1" applyAlignment="1">
      <alignment/>
    </xf>
    <xf numFmtId="10" fontId="48" fillId="35" borderId="0" xfId="118" applyNumberFormat="1" applyFont="1" applyFill="1" applyBorder="1" applyAlignment="1">
      <alignment/>
    </xf>
    <xf numFmtId="10" fontId="48" fillId="36" borderId="0" xfId="118" applyNumberFormat="1" applyFont="1" applyFill="1" applyBorder="1" applyAlignment="1">
      <alignment/>
    </xf>
    <xf numFmtId="10" fontId="48" fillId="36" borderId="47" xfId="118" applyNumberFormat="1" applyFont="1" applyFill="1" applyBorder="1" applyAlignment="1">
      <alignment/>
    </xf>
    <xf numFmtId="10" fontId="48" fillId="36" borderId="31" xfId="118" applyNumberFormat="1" applyFont="1" applyFill="1" applyBorder="1" applyAlignment="1">
      <alignment/>
    </xf>
    <xf numFmtId="10" fontId="48" fillId="35" borderId="0" xfId="118" applyNumberFormat="1" applyFont="1" applyFill="1" applyBorder="1" applyAlignment="1">
      <alignment horizontal="center"/>
    </xf>
    <xf numFmtId="10" fontId="48" fillId="35" borderId="47" xfId="118" applyNumberFormat="1" applyFont="1" applyFill="1" applyBorder="1" applyAlignment="1">
      <alignment horizontal="center"/>
    </xf>
    <xf numFmtId="10" fontId="48" fillId="35" borderId="31" xfId="118" applyNumberFormat="1" applyFont="1" applyFill="1" applyBorder="1" applyAlignment="1">
      <alignment horizontal="center"/>
    </xf>
    <xf numFmtId="10" fontId="48" fillId="35" borderId="24" xfId="118" applyNumberFormat="1" applyFont="1" applyFill="1" applyBorder="1" applyAlignment="1">
      <alignment/>
    </xf>
    <xf numFmtId="10" fontId="48" fillId="36" borderId="48" xfId="118" applyNumberFormat="1" applyFont="1" applyFill="1" applyBorder="1" applyAlignment="1">
      <alignment/>
    </xf>
    <xf numFmtId="10" fontId="48" fillId="36" borderId="23" xfId="118" applyNumberFormat="1" applyFont="1" applyFill="1" applyBorder="1" applyAlignment="1">
      <alignment/>
    </xf>
    <xf numFmtId="10" fontId="48" fillId="36" borderId="0" xfId="118" applyNumberFormat="1" applyFont="1" applyFill="1" applyBorder="1" applyAlignment="1">
      <alignment horizontal="right"/>
    </xf>
    <xf numFmtId="10" fontId="48" fillId="36" borderId="23" xfId="118" applyNumberFormat="1" applyFont="1" applyFill="1" applyBorder="1" applyAlignment="1">
      <alignment horizontal="right"/>
    </xf>
    <xf numFmtId="10" fontId="48" fillId="35" borderId="24" xfId="118" applyNumberFormat="1" applyFont="1" applyFill="1" applyBorder="1" applyAlignment="1">
      <alignment horizontal="center"/>
    </xf>
    <xf numFmtId="10" fontId="48" fillId="35" borderId="29" xfId="118" applyNumberFormat="1" applyFont="1" applyFill="1" applyBorder="1" applyAlignment="1">
      <alignment horizontal="right"/>
    </xf>
    <xf numFmtId="10" fontId="48" fillId="35" borderId="46" xfId="118" applyNumberFormat="1" applyFont="1" applyFill="1" applyBorder="1" applyAlignment="1">
      <alignment horizontal="right"/>
    </xf>
    <xf numFmtId="10" fontId="48" fillId="35" borderId="28" xfId="118" applyNumberFormat="1" applyFont="1" applyFill="1" applyBorder="1" applyAlignment="1">
      <alignment horizontal="right"/>
    </xf>
    <xf numFmtId="10" fontId="48" fillId="36" borderId="29" xfId="118" applyNumberFormat="1" applyFont="1" applyFill="1" applyBorder="1" applyAlignment="1">
      <alignment horizontal="right"/>
    </xf>
    <xf numFmtId="10" fontId="48" fillId="36" borderId="46" xfId="118" applyNumberFormat="1" applyFont="1" applyFill="1" applyBorder="1" applyAlignment="1">
      <alignment horizontal="right"/>
    </xf>
    <xf numFmtId="10" fontId="48" fillId="35" borderId="28" xfId="118" applyNumberFormat="1" applyFont="1" applyFill="1" applyBorder="1" applyAlignment="1">
      <alignment horizontal="center"/>
    </xf>
    <xf numFmtId="10" fontId="48" fillId="35" borderId="29" xfId="118" applyNumberFormat="1" applyFont="1" applyFill="1" applyBorder="1" applyAlignment="1">
      <alignment horizontal="center"/>
    </xf>
    <xf numFmtId="10" fontId="48" fillId="35" borderId="0" xfId="118" applyNumberFormat="1" applyFont="1" applyFill="1" applyBorder="1" applyAlignment="1">
      <alignment horizontal="right"/>
    </xf>
    <xf numFmtId="10" fontId="48" fillId="35" borderId="47" xfId="118" applyNumberFormat="1" applyFont="1" applyFill="1" applyBorder="1" applyAlignment="1">
      <alignment horizontal="right"/>
    </xf>
    <xf numFmtId="10" fontId="48" fillId="35" borderId="31" xfId="118" applyNumberFormat="1" applyFont="1" applyFill="1" applyBorder="1" applyAlignment="1">
      <alignment horizontal="right"/>
    </xf>
    <xf numFmtId="10" fontId="48" fillId="36" borderId="31" xfId="118" applyNumberFormat="1" applyFont="1" applyFill="1" applyBorder="1" applyAlignment="1">
      <alignment horizontal="right"/>
    </xf>
    <xf numFmtId="10" fontId="48" fillId="0" borderId="47" xfId="118" applyNumberFormat="1" applyFont="1" applyFill="1" applyBorder="1" applyAlignment="1">
      <alignment horizontal="right"/>
    </xf>
    <xf numFmtId="10" fontId="48" fillId="36" borderId="0" xfId="118" applyNumberFormat="1" applyFont="1" applyFill="1" applyBorder="1" applyAlignment="1">
      <alignment horizontal="center"/>
    </xf>
    <xf numFmtId="10" fontId="48" fillId="33" borderId="17" xfId="118" applyNumberFormat="1" applyFont="1" applyFill="1" applyBorder="1" applyAlignment="1">
      <alignment horizontal="center"/>
    </xf>
    <xf numFmtId="10" fontId="48" fillId="36" borderId="29" xfId="118" applyNumberFormat="1" applyFont="1" applyFill="1" applyBorder="1" applyAlignment="1">
      <alignment horizontal="center"/>
    </xf>
    <xf numFmtId="10" fontId="48" fillId="36" borderId="28" xfId="118" applyNumberFormat="1" applyFont="1" applyFill="1" applyBorder="1" applyAlignment="1">
      <alignment horizontal="right"/>
    </xf>
    <xf numFmtId="10" fontId="48" fillId="35" borderId="46" xfId="118" applyNumberFormat="1" applyFont="1" applyFill="1" applyBorder="1" applyAlignment="1">
      <alignment horizontal="center"/>
    </xf>
    <xf numFmtId="10" fontId="48" fillId="0" borderId="31" xfId="118" applyNumberFormat="1" applyFont="1" applyFill="1" applyBorder="1" applyAlignment="1">
      <alignment horizontal="right"/>
    </xf>
    <xf numFmtId="10" fontId="48" fillId="36" borderId="47" xfId="118" applyNumberFormat="1" applyFont="1" applyFill="1" applyBorder="1" applyAlignment="1">
      <alignment horizontal="right"/>
    </xf>
    <xf numFmtId="10" fontId="48" fillId="36" borderId="47" xfId="118" applyNumberFormat="1" applyFont="1" applyFill="1" applyBorder="1" applyAlignment="1">
      <alignment horizontal="center"/>
    </xf>
    <xf numFmtId="10" fontId="48" fillId="0" borderId="23" xfId="118" applyNumberFormat="1" applyFont="1" applyFill="1" applyBorder="1" applyAlignment="1">
      <alignment horizontal="right"/>
    </xf>
    <xf numFmtId="10" fontId="48" fillId="35" borderId="24" xfId="118" applyNumberFormat="1" applyFont="1" applyFill="1" applyBorder="1" applyAlignment="1">
      <alignment horizontal="right"/>
    </xf>
    <xf numFmtId="10" fontId="48" fillId="35" borderId="48" xfId="118" applyNumberFormat="1" applyFont="1" applyFill="1" applyBorder="1" applyAlignment="1">
      <alignment horizontal="center"/>
    </xf>
    <xf numFmtId="10" fontId="48" fillId="33" borderId="17" xfId="118" applyNumberFormat="1" applyFont="1" applyFill="1" applyBorder="1" applyAlignment="1">
      <alignment/>
    </xf>
    <xf numFmtId="10" fontId="48" fillId="35" borderId="17" xfId="118" applyNumberFormat="1" applyFont="1" applyFill="1" applyBorder="1" applyAlignment="1">
      <alignment horizontal="center"/>
    </xf>
    <xf numFmtId="10" fontId="48" fillId="35" borderId="32" xfId="118" applyNumberFormat="1" applyFont="1" applyFill="1" applyBorder="1" applyAlignment="1">
      <alignment horizontal="center"/>
    </xf>
    <xf numFmtId="10" fontId="48" fillId="36" borderId="20" xfId="118" applyNumberFormat="1" applyFont="1" applyFill="1" applyBorder="1" applyAlignment="1">
      <alignment horizontal="center"/>
    </xf>
    <xf numFmtId="10" fontId="48" fillId="36" borderId="17" xfId="118" applyNumberFormat="1" applyFont="1" applyFill="1" applyBorder="1" applyAlignment="1">
      <alignment horizontal="right"/>
    </xf>
    <xf numFmtId="10" fontId="48" fillId="36" borderId="20" xfId="118" applyNumberFormat="1" applyFont="1" applyFill="1" applyBorder="1" applyAlignment="1">
      <alignment horizontal="right"/>
    </xf>
    <xf numFmtId="10" fontId="48" fillId="35" borderId="17" xfId="118" applyNumberFormat="1" applyFont="1" applyFill="1" applyBorder="1" applyAlignment="1">
      <alignment horizontal="right"/>
    </xf>
    <xf numFmtId="10" fontId="48" fillId="36" borderId="16" xfId="118" applyNumberFormat="1" applyFont="1" applyFill="1" applyBorder="1" applyAlignment="1">
      <alignment horizontal="right"/>
    </xf>
    <xf numFmtId="0" fontId="40" fillId="33" borderId="49" xfId="107" applyFont="1" applyFill="1" applyBorder="1" applyAlignment="1">
      <alignment horizontal="center"/>
      <protection/>
    </xf>
    <xf numFmtId="4" fontId="47" fillId="0" borderId="50" xfId="107" applyNumberFormat="1" applyFont="1" applyFill="1" applyBorder="1" applyAlignment="1">
      <alignment horizontal="right"/>
      <protection/>
    </xf>
    <xf numFmtId="9" fontId="44" fillId="35" borderId="49" xfId="118" applyFont="1" applyFill="1" applyBorder="1" applyAlignment="1">
      <alignment horizontal="right"/>
    </xf>
    <xf numFmtId="0" fontId="40" fillId="33" borderId="20" xfId="107" applyFont="1" applyFill="1" applyBorder="1" applyAlignment="1">
      <alignment horizontal="left"/>
      <protection/>
    </xf>
    <xf numFmtId="4" fontId="48" fillId="33" borderId="32" xfId="107" applyNumberFormat="1" applyFont="1" applyFill="1" applyBorder="1">
      <alignment/>
      <protection/>
    </xf>
    <xf numFmtId="4" fontId="48" fillId="33" borderId="32" xfId="107" applyNumberFormat="1" applyFont="1" applyFill="1" applyBorder="1" applyAlignment="1">
      <alignment horizontal="center"/>
      <protection/>
    </xf>
    <xf numFmtId="44" fontId="47" fillId="33" borderId="51" xfId="99" applyFont="1" applyFill="1" applyBorder="1" applyAlignment="1">
      <alignment horizontal="center"/>
    </xf>
    <xf numFmtId="44" fontId="47" fillId="33" borderId="52" xfId="99" applyFont="1" applyFill="1" applyBorder="1" applyAlignment="1">
      <alignment horizontal="center"/>
    </xf>
    <xf numFmtId="44" fontId="47" fillId="33" borderId="53" xfId="99" applyFont="1" applyFill="1" applyBorder="1" applyAlignment="1">
      <alignment horizontal="center"/>
    </xf>
    <xf numFmtId="0" fontId="47" fillId="0" borderId="54" xfId="107" applyFont="1" applyBorder="1" applyAlignment="1">
      <alignment horizontal="center" vertical="center"/>
      <protection/>
    </xf>
    <xf numFmtId="0" fontId="48" fillId="0" borderId="55" xfId="0" applyFont="1" applyBorder="1" applyAlignment="1">
      <alignment vertical="center"/>
    </xf>
    <xf numFmtId="4" fontId="44" fillId="34" borderId="0" xfId="107" applyNumberFormat="1" applyFont="1" applyFill="1" applyBorder="1" applyAlignment="1">
      <alignment horizontal="right"/>
      <protection/>
    </xf>
    <xf numFmtId="0" fontId="44" fillId="0" borderId="0" xfId="107" applyFont="1" applyBorder="1" applyAlignment="1">
      <alignment horizontal="right"/>
      <protection/>
    </xf>
    <xf numFmtId="4" fontId="47" fillId="0" borderId="56" xfId="107" applyNumberFormat="1" applyFont="1" applyBorder="1" applyAlignment="1">
      <alignment horizontal="center" vertical="center"/>
      <protection/>
    </xf>
    <xf numFmtId="0" fontId="48" fillId="0" borderId="57" xfId="0" applyFont="1" applyBorder="1" applyAlignment="1">
      <alignment horizontal="center" vertical="center"/>
    </xf>
    <xf numFmtId="10" fontId="47" fillId="33" borderId="51" xfId="118" applyNumberFormat="1" applyFont="1" applyFill="1" applyBorder="1" applyAlignment="1">
      <alignment horizontal="center"/>
    </xf>
    <xf numFmtId="10" fontId="47" fillId="33" borderId="52" xfId="118" applyNumberFormat="1" applyFont="1" applyFill="1" applyBorder="1" applyAlignment="1">
      <alignment horizontal="center"/>
    </xf>
    <xf numFmtId="10" fontId="47" fillId="33" borderId="53" xfId="118" applyNumberFormat="1" applyFont="1" applyFill="1" applyBorder="1" applyAlignment="1">
      <alignment horizontal="center"/>
    </xf>
    <xf numFmtId="4" fontId="47" fillId="0" borderId="57" xfId="107" applyNumberFormat="1" applyFont="1" applyBorder="1" applyAlignment="1">
      <alignment horizontal="center" vertical="center"/>
      <protection/>
    </xf>
    <xf numFmtId="0" fontId="48" fillId="0" borderId="57" xfId="107" applyFont="1" applyBorder="1" applyAlignment="1">
      <alignment horizontal="center" vertical="center"/>
      <protection/>
    </xf>
    <xf numFmtId="0" fontId="48" fillId="0" borderId="58" xfId="107" applyFont="1" applyBorder="1" applyAlignment="1">
      <alignment horizontal="center" vertical="center"/>
      <protection/>
    </xf>
    <xf numFmtId="0" fontId="49" fillId="33" borderId="20" xfId="110" applyFont="1" applyFill="1" applyBorder="1" applyAlignment="1">
      <alignment horizontal="left" vertical="center" wrapText="1"/>
      <protection/>
    </xf>
    <xf numFmtId="0" fontId="49" fillId="33" borderId="17" xfId="110" applyFont="1" applyFill="1" applyBorder="1" applyAlignment="1">
      <alignment horizontal="left" vertical="center" wrapText="1"/>
      <protection/>
    </xf>
    <xf numFmtId="0" fontId="49" fillId="33" borderId="32" xfId="110" applyFont="1" applyFill="1" applyBorder="1" applyAlignment="1">
      <alignment horizontal="left" vertical="center" wrapText="1"/>
      <protection/>
    </xf>
    <xf numFmtId="0" fontId="36" fillId="33" borderId="20" xfId="110" applyFont="1" applyFill="1" applyBorder="1" applyAlignment="1">
      <alignment horizontal="left" vertical="center" wrapText="1"/>
      <protection/>
    </xf>
    <xf numFmtId="0" fontId="36" fillId="33" borderId="17" xfId="110" applyFont="1" applyFill="1" applyBorder="1" applyAlignment="1">
      <alignment horizontal="left" vertical="center" wrapText="1"/>
      <protection/>
    </xf>
    <xf numFmtId="0" fontId="36" fillId="33" borderId="32" xfId="110" applyFont="1" applyFill="1" applyBorder="1" applyAlignment="1">
      <alignment horizontal="left" vertical="center" wrapText="1"/>
      <protection/>
    </xf>
    <xf numFmtId="4" fontId="40" fillId="33" borderId="17" xfId="111" applyNumberFormat="1" applyFont="1" applyFill="1" applyBorder="1" applyAlignment="1" applyProtection="1">
      <alignment horizontal="left" vertical="center" wrapText="1"/>
      <protection/>
    </xf>
  </cellXfs>
  <cellStyles count="132">
    <cellStyle name="Normal" xfId="0"/>
    <cellStyle name="20% - Ênfase1" xfId="15"/>
    <cellStyle name="20% - Ênfase1 2" xfId="16"/>
    <cellStyle name="20% - Ênfase1 3" xfId="17"/>
    <cellStyle name="20% - Ênfase1 4" xfId="18"/>
    <cellStyle name="20% - Ênfase2" xfId="19"/>
    <cellStyle name="20% - Ênfase2 2" xfId="20"/>
    <cellStyle name="20% - Ênfase2 3" xfId="21"/>
    <cellStyle name="20% - Ênfase2 4" xfId="22"/>
    <cellStyle name="20% - Ênfase3" xfId="23"/>
    <cellStyle name="20% - Ênfase3 2" xfId="24"/>
    <cellStyle name="20% - Ênfase3 3" xfId="25"/>
    <cellStyle name="20% - Ênfase3 4" xfId="26"/>
    <cellStyle name="20% - Ênfase4" xfId="27"/>
    <cellStyle name="20% - Ênfase4 2" xfId="28"/>
    <cellStyle name="20% - Ênfase4 3" xfId="29"/>
    <cellStyle name="20% - Ênfase4 4" xfId="30"/>
    <cellStyle name="20% - Ênfase5" xfId="31"/>
    <cellStyle name="20% - Ênfase5 2" xfId="32"/>
    <cellStyle name="20% - Ênfase5 3" xfId="33"/>
    <cellStyle name="20% - Ênfase5 4" xfId="34"/>
    <cellStyle name="20% - Ênfase6" xfId="35"/>
    <cellStyle name="20% - Ênfase6 2" xfId="36"/>
    <cellStyle name="20% - Ênfase6 3" xfId="37"/>
    <cellStyle name="20% - Ênfase6 4" xfId="38"/>
    <cellStyle name="40% - Ênfase1" xfId="39"/>
    <cellStyle name="40% - Ênfase1 2" xfId="40"/>
    <cellStyle name="40% - Ênfase1 3" xfId="41"/>
    <cellStyle name="40% - Ênfase1 4" xfId="42"/>
    <cellStyle name="40% - Ênfase2" xfId="43"/>
    <cellStyle name="40% - Ênfase2 2" xfId="44"/>
    <cellStyle name="40% - Ênfase2 3" xfId="45"/>
    <cellStyle name="40% - Ênfase2 4" xfId="46"/>
    <cellStyle name="40% - Ênfase3" xfId="47"/>
    <cellStyle name="40% - Ênfase3 2" xfId="48"/>
    <cellStyle name="40% - Ênfase3 3" xfId="49"/>
    <cellStyle name="40% - Ênfase3 4" xfId="50"/>
    <cellStyle name="40% - Ênfase4" xfId="51"/>
    <cellStyle name="40% - Ênfase4 2" xfId="52"/>
    <cellStyle name="40% - Ênfase4 3" xfId="53"/>
    <cellStyle name="40% - Ênfase4 4" xfId="54"/>
    <cellStyle name="40% - Ênfase5" xfId="55"/>
    <cellStyle name="40% - Ênfase5 2" xfId="56"/>
    <cellStyle name="40% - Ênfase5 3" xfId="57"/>
    <cellStyle name="40% - Ênfase5 4" xfId="58"/>
    <cellStyle name="40% - Ênfase6" xfId="59"/>
    <cellStyle name="40% - Ênfase6 2" xfId="60"/>
    <cellStyle name="40% - Ênfase6 3" xfId="61"/>
    <cellStyle name="40% - Ênfase6 4" xfId="62"/>
    <cellStyle name="60% - Ênfase1" xfId="63"/>
    <cellStyle name="60% - Ênfase1 2" xfId="64"/>
    <cellStyle name="60% - Ênfase2" xfId="65"/>
    <cellStyle name="60% - Ênfase2 2" xfId="66"/>
    <cellStyle name="60% - Ênfase3" xfId="67"/>
    <cellStyle name="60% - Ênfase3 2" xfId="68"/>
    <cellStyle name="60% - Ênfase4" xfId="69"/>
    <cellStyle name="60% - Ênfase4 2" xfId="70"/>
    <cellStyle name="60% - Ênfase5" xfId="71"/>
    <cellStyle name="60% - Ênfase5 2" xfId="72"/>
    <cellStyle name="60% - Ênfase6" xfId="73"/>
    <cellStyle name="60% - Ênfase6 2" xfId="74"/>
    <cellStyle name="Bom" xfId="75"/>
    <cellStyle name="Bom 2" xfId="76"/>
    <cellStyle name="Cálculo" xfId="77"/>
    <cellStyle name="Cálculo 2" xfId="78"/>
    <cellStyle name="Célula de Verificação" xfId="79"/>
    <cellStyle name="Célula de Verificação 2" xfId="80"/>
    <cellStyle name="Célula Vinculada" xfId="81"/>
    <cellStyle name="Célula Vinculada 2" xfId="82"/>
    <cellStyle name="Ênfase1" xfId="83"/>
    <cellStyle name="Ênfase1 2" xfId="84"/>
    <cellStyle name="Ênfase2" xfId="85"/>
    <cellStyle name="Ênfase2 2" xfId="86"/>
    <cellStyle name="Ênfase3" xfId="87"/>
    <cellStyle name="Ênfase3 2" xfId="88"/>
    <cellStyle name="Ênfase4" xfId="89"/>
    <cellStyle name="Ênfase4 2" xfId="90"/>
    <cellStyle name="Ênfase5" xfId="91"/>
    <cellStyle name="Ênfase5 2" xfId="92"/>
    <cellStyle name="Ênfase6" xfId="93"/>
    <cellStyle name="Ênfase6 2" xfId="94"/>
    <cellStyle name="Entrada" xfId="95"/>
    <cellStyle name="Entrada 2" xfId="96"/>
    <cellStyle name="Incorreto" xfId="97"/>
    <cellStyle name="Incorreto 2" xfId="98"/>
    <cellStyle name="Currency" xfId="99"/>
    <cellStyle name="Currency [0]" xfId="100"/>
    <cellStyle name="Neutra" xfId="101"/>
    <cellStyle name="Neutra 2" xfId="102"/>
    <cellStyle name="Normal 2" xfId="103"/>
    <cellStyle name="Normal 2 2" xfId="104"/>
    <cellStyle name="Normal 3" xfId="105"/>
    <cellStyle name="Normal 3 2" xfId="106"/>
    <cellStyle name="Normal 4" xfId="107"/>
    <cellStyle name="Normal 4 2" xfId="108"/>
    <cellStyle name="Normal 4 3" xfId="109"/>
    <cellStyle name="Normal 5" xfId="110"/>
    <cellStyle name="Normal_Caragua1" xfId="111"/>
    <cellStyle name="Nota" xfId="112"/>
    <cellStyle name="Nota 2" xfId="113"/>
    <cellStyle name="Nota 2 2" xfId="114"/>
    <cellStyle name="Nota 2 3" xfId="115"/>
    <cellStyle name="Nota 2 4" xfId="116"/>
    <cellStyle name="Nota 3" xfId="117"/>
    <cellStyle name="Percent" xfId="118"/>
    <cellStyle name="Porcentagem 2" xfId="119"/>
    <cellStyle name="Porcentagem 2 2" xfId="120"/>
    <cellStyle name="Saída" xfId="121"/>
    <cellStyle name="Saída 2" xfId="122"/>
    <cellStyle name="Comma [0]" xfId="123"/>
    <cellStyle name="Separador de milhares_SSebastiao SedeRev 01" xfId="124"/>
    <cellStyle name="Texto de Aviso" xfId="125"/>
    <cellStyle name="Texto de Aviso 2" xfId="126"/>
    <cellStyle name="Texto Explicativo" xfId="127"/>
    <cellStyle name="Texto Explicativo 2" xfId="128"/>
    <cellStyle name="Título" xfId="129"/>
    <cellStyle name="Título 1" xfId="130"/>
    <cellStyle name="Título 1 2" xfId="131"/>
    <cellStyle name="Título 2" xfId="132"/>
    <cellStyle name="Título 2 2" xfId="133"/>
    <cellStyle name="Título 3" xfId="134"/>
    <cellStyle name="Título 3 2" xfId="135"/>
    <cellStyle name="Título 4" xfId="136"/>
    <cellStyle name="Título 4 2" xfId="137"/>
    <cellStyle name="Total" xfId="138"/>
    <cellStyle name="Total 2" xfId="139"/>
    <cellStyle name="Comma" xfId="140"/>
    <cellStyle name="Vírgula 2" xfId="141"/>
    <cellStyle name="Vírgula 2 2" xfId="142"/>
    <cellStyle name="Vírgula 3" xfId="143"/>
    <cellStyle name="Vírgula 4" xfId="144"/>
    <cellStyle name="Vírgula 5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105</xdr:row>
      <xdr:rowOff>0</xdr:rowOff>
    </xdr:from>
    <xdr:ext cx="180975" cy="266700"/>
    <xdr:sp fLocksText="0">
      <xdr:nvSpPr>
        <xdr:cNvPr id="1" name="CaixaDeTexto 2"/>
        <xdr:cNvSpPr txBox="1">
          <a:spLocks noChangeArrowheads="1"/>
        </xdr:cNvSpPr>
      </xdr:nvSpPr>
      <xdr:spPr>
        <a:xfrm>
          <a:off x="1724025" y="2339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752475</xdr:colOff>
      <xdr:row>105</xdr:row>
      <xdr:rowOff>0</xdr:rowOff>
    </xdr:from>
    <xdr:ext cx="180975" cy="266700"/>
    <xdr:sp fLocksText="0">
      <xdr:nvSpPr>
        <xdr:cNvPr id="2" name="CaixaDeTexto 3"/>
        <xdr:cNvSpPr txBox="1">
          <a:spLocks noChangeArrowheads="1"/>
        </xdr:cNvSpPr>
      </xdr:nvSpPr>
      <xdr:spPr>
        <a:xfrm>
          <a:off x="1724025" y="2339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752475</xdr:colOff>
      <xdr:row>105</xdr:row>
      <xdr:rowOff>0</xdr:rowOff>
    </xdr:from>
    <xdr:ext cx="180975" cy="266700"/>
    <xdr:sp fLocksText="0">
      <xdr:nvSpPr>
        <xdr:cNvPr id="3" name="CaixaDeTexto 4"/>
        <xdr:cNvSpPr txBox="1">
          <a:spLocks noChangeArrowheads="1"/>
        </xdr:cNvSpPr>
      </xdr:nvSpPr>
      <xdr:spPr>
        <a:xfrm>
          <a:off x="1724025" y="2339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752475</xdr:colOff>
      <xdr:row>105</xdr:row>
      <xdr:rowOff>0</xdr:rowOff>
    </xdr:from>
    <xdr:ext cx="180975" cy="266700"/>
    <xdr:sp fLocksText="0">
      <xdr:nvSpPr>
        <xdr:cNvPr id="4" name="CaixaDeTexto 5"/>
        <xdr:cNvSpPr txBox="1">
          <a:spLocks noChangeArrowheads="1"/>
        </xdr:cNvSpPr>
      </xdr:nvSpPr>
      <xdr:spPr>
        <a:xfrm>
          <a:off x="1724025" y="2339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jrmuratore\Meus%20documentos\ze%20roberto\PECarlosBotelho\SP%20139\sanit&#225;rio\planilhas\caragua\nucleolazer\playgrou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Zeros="0" view="pageBreakPreview" zoomScaleNormal="60" zoomScaleSheetLayoutView="100" zoomScalePageLayoutView="0" workbookViewId="0" topLeftCell="A1">
      <selection activeCell="B13" sqref="B13"/>
    </sheetView>
  </sheetViews>
  <sheetFormatPr defaultColWidth="11.421875" defaultRowHeight="12.75"/>
  <cols>
    <col min="1" max="1" width="5.140625" style="4" customWidth="1"/>
    <col min="2" max="2" width="64.8515625" style="2" bestFit="1" customWidth="1"/>
    <col min="3" max="14" width="9.57421875" style="5" customWidth="1"/>
    <col min="15" max="15" width="17.140625" style="7" customWidth="1"/>
    <col min="16" max="16384" width="11.421875" style="2" customWidth="1"/>
  </cols>
  <sheetData>
    <row r="1" spans="1:15" s="1" customFormat="1" ht="19.5" customHeight="1">
      <c r="A1" s="292" t="s">
        <v>20</v>
      </c>
      <c r="B1" s="293"/>
      <c r="C1" s="301" t="s">
        <v>12</v>
      </c>
      <c r="D1" s="302"/>
      <c r="E1" s="302"/>
      <c r="F1" s="303"/>
      <c r="G1" s="296" t="s">
        <v>13</v>
      </c>
      <c r="H1" s="302"/>
      <c r="I1" s="302"/>
      <c r="J1" s="303"/>
      <c r="K1" s="296" t="s">
        <v>27</v>
      </c>
      <c r="L1" s="297"/>
      <c r="M1" s="297"/>
      <c r="N1" s="297"/>
      <c r="O1" s="189" t="s">
        <v>171</v>
      </c>
    </row>
    <row r="2" spans="1:15" s="1" customFormat="1" ht="4.5" customHeight="1">
      <c r="A2" s="190"/>
      <c r="B2" s="191"/>
      <c r="C2" s="192"/>
      <c r="D2" s="193"/>
      <c r="E2" s="192"/>
      <c r="F2" s="192"/>
      <c r="G2" s="192"/>
      <c r="H2" s="193"/>
      <c r="I2" s="192"/>
      <c r="J2" s="192"/>
      <c r="K2" s="192"/>
      <c r="L2" s="193"/>
      <c r="M2" s="192"/>
      <c r="N2" s="192"/>
      <c r="O2" s="194"/>
    </row>
    <row r="3" spans="1:15" ht="15" customHeight="1">
      <c r="A3" s="195">
        <v>1</v>
      </c>
      <c r="B3" s="196" t="s">
        <v>25</v>
      </c>
      <c r="C3" s="282">
        <f>O3-N3</f>
        <v>0.11174760384870092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279">
        <v>0.008</v>
      </c>
      <c r="O3" s="230">
        <v>0.11974760384870091</v>
      </c>
    </row>
    <row r="4" spans="1:15" ht="15" customHeight="1">
      <c r="A4" s="198"/>
      <c r="B4" s="286" t="s">
        <v>89</v>
      </c>
      <c r="C4" s="199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88"/>
      <c r="O4" s="231">
        <v>0</v>
      </c>
    </row>
    <row r="5" spans="1:15" ht="15" customHeight="1">
      <c r="A5" s="200">
        <v>2</v>
      </c>
      <c r="B5" s="201" t="s">
        <v>105</v>
      </c>
      <c r="C5" s="202"/>
      <c r="D5" s="233">
        <f>O5/3</f>
        <v>0.01891381126126992</v>
      </c>
      <c r="E5" s="233">
        <f>O5/3</f>
        <v>0.01891381126126992</v>
      </c>
      <c r="F5" s="234">
        <f>O5/3</f>
        <v>0.01891381126126992</v>
      </c>
      <c r="G5" s="235"/>
      <c r="H5" s="236"/>
      <c r="I5" s="236"/>
      <c r="J5" s="237"/>
      <c r="K5" s="238"/>
      <c r="L5" s="236"/>
      <c r="M5" s="236"/>
      <c r="N5" s="203"/>
      <c r="O5" s="230">
        <v>0.05674143378380977</v>
      </c>
    </row>
    <row r="6" spans="1:15" s="3" customFormat="1" ht="15" customHeight="1">
      <c r="A6" s="200">
        <v>3</v>
      </c>
      <c r="B6" s="204" t="s">
        <v>104</v>
      </c>
      <c r="C6" s="205"/>
      <c r="D6" s="239"/>
      <c r="E6" s="240">
        <f>O6/3</f>
        <v>0.019355391490032545</v>
      </c>
      <c r="F6" s="241">
        <f>O6/3</f>
        <v>0.019355391490032545</v>
      </c>
      <c r="G6" s="242">
        <f>O6/3</f>
        <v>0.019355391490032545</v>
      </c>
      <c r="H6" s="243"/>
      <c r="I6" s="243"/>
      <c r="J6" s="244"/>
      <c r="K6" s="245"/>
      <c r="L6" s="243"/>
      <c r="M6" s="243"/>
      <c r="N6" s="206"/>
      <c r="O6" s="230">
        <v>0.05806617447009764</v>
      </c>
    </row>
    <row r="7" spans="1:15" s="3" customFormat="1" ht="15" customHeight="1">
      <c r="A7" s="200">
        <v>4</v>
      </c>
      <c r="B7" s="204" t="s">
        <v>142</v>
      </c>
      <c r="C7" s="205"/>
      <c r="D7" s="239"/>
      <c r="E7" s="239"/>
      <c r="F7" s="241">
        <f>O7/2</f>
        <v>0.019955855323133303</v>
      </c>
      <c r="G7" s="242">
        <f>O7/2</f>
        <v>0.019955855323133303</v>
      </c>
      <c r="H7" s="243"/>
      <c r="I7" s="243"/>
      <c r="J7" s="244"/>
      <c r="K7" s="245"/>
      <c r="L7" s="243"/>
      <c r="M7" s="243"/>
      <c r="N7" s="206"/>
      <c r="O7" s="230">
        <v>0.039911710646266606</v>
      </c>
    </row>
    <row r="8" spans="1:15" s="3" customFormat="1" ht="15" customHeight="1">
      <c r="A8" s="200">
        <v>5</v>
      </c>
      <c r="B8" s="204" t="s">
        <v>150</v>
      </c>
      <c r="C8" s="207"/>
      <c r="D8" s="246"/>
      <c r="E8" s="246"/>
      <c r="F8" s="247">
        <f>O8/6</f>
        <v>0.03997540266477854</v>
      </c>
      <c r="G8" s="248">
        <f>O8/6</f>
        <v>0.03997540266477854</v>
      </c>
      <c r="H8" s="249">
        <f>O8/6</f>
        <v>0.03997540266477854</v>
      </c>
      <c r="I8" s="249">
        <f>O8/6</f>
        <v>0.03997540266477854</v>
      </c>
      <c r="J8" s="249">
        <f>O8/6</f>
        <v>0.03997540266477854</v>
      </c>
      <c r="K8" s="250">
        <f>O8/6</f>
        <v>0.03997540266477854</v>
      </c>
      <c r="L8" s="251"/>
      <c r="M8" s="251"/>
      <c r="N8" s="208"/>
      <c r="O8" s="232">
        <v>0.23985241598867124</v>
      </c>
    </row>
    <row r="9" spans="1:15" s="3" customFormat="1" ht="15" customHeight="1">
      <c r="A9" s="200">
        <v>6</v>
      </c>
      <c r="B9" s="204" t="s">
        <v>143</v>
      </c>
      <c r="C9" s="209"/>
      <c r="D9" s="252"/>
      <c r="E9" s="252"/>
      <c r="F9" s="253"/>
      <c r="G9" s="254"/>
      <c r="H9" s="255">
        <f>O9/3</f>
        <v>0.0028725366842681766</v>
      </c>
      <c r="I9" s="255">
        <f>O9/3</f>
        <v>0.0028725366842681766</v>
      </c>
      <c r="J9" s="256">
        <f>O9/3</f>
        <v>0.0028725366842681766</v>
      </c>
      <c r="K9" s="257"/>
      <c r="L9" s="258"/>
      <c r="M9" s="258"/>
      <c r="N9" s="210"/>
      <c r="O9" s="230">
        <v>0.00861761005280453</v>
      </c>
    </row>
    <row r="10" spans="1:15" s="3" customFormat="1" ht="15" customHeight="1">
      <c r="A10" s="200">
        <v>7</v>
      </c>
      <c r="B10" s="204" t="s">
        <v>54</v>
      </c>
      <c r="C10" s="205"/>
      <c r="D10" s="259"/>
      <c r="E10" s="259"/>
      <c r="F10" s="260"/>
      <c r="G10" s="261"/>
      <c r="H10" s="249">
        <f>O10/2</f>
        <v>0.011992221058731604</v>
      </c>
      <c r="I10" s="249">
        <f>O10/2</f>
        <v>0.011992221058731604</v>
      </c>
      <c r="J10" s="260"/>
      <c r="K10" s="245"/>
      <c r="L10" s="243"/>
      <c r="M10" s="243"/>
      <c r="N10" s="211"/>
      <c r="O10" s="232">
        <v>0.023984442117463207</v>
      </c>
    </row>
    <row r="11" spans="1:15" s="3" customFormat="1" ht="15" customHeight="1">
      <c r="A11" s="200">
        <v>8</v>
      </c>
      <c r="B11" s="201" t="s">
        <v>148</v>
      </c>
      <c r="C11" s="206"/>
      <c r="D11" s="259"/>
      <c r="E11" s="259"/>
      <c r="F11" s="260"/>
      <c r="G11" s="262">
        <f>O11</f>
        <v>0.008106875748578423</v>
      </c>
      <c r="H11" s="259"/>
      <c r="I11" s="259"/>
      <c r="J11" s="260"/>
      <c r="K11" s="245"/>
      <c r="L11" s="243"/>
      <c r="M11" s="243"/>
      <c r="N11" s="211"/>
      <c r="O11" s="232">
        <v>0.008106875748578423</v>
      </c>
    </row>
    <row r="12" spans="1:15" s="3" customFormat="1" ht="15" customHeight="1">
      <c r="A12" s="200">
        <v>9</v>
      </c>
      <c r="B12" s="201" t="s">
        <v>116</v>
      </c>
      <c r="C12" s="206"/>
      <c r="D12" s="259"/>
      <c r="E12" s="259"/>
      <c r="F12" s="240">
        <f>O12/6</f>
        <v>0.022783706326798634</v>
      </c>
      <c r="G12" s="242">
        <f>O12/6</f>
        <v>0.022783706326798634</v>
      </c>
      <c r="H12" s="249">
        <f>O12/6</f>
        <v>0.022783706326798634</v>
      </c>
      <c r="I12" s="249">
        <f>O12/6</f>
        <v>0.022783706326798634</v>
      </c>
      <c r="J12" s="249">
        <f>O12/6</f>
        <v>0.022783706326798634</v>
      </c>
      <c r="K12" s="262">
        <f>O12/6</f>
        <v>0.022783706326798634</v>
      </c>
      <c r="L12" s="243"/>
      <c r="M12" s="243"/>
      <c r="N12" s="211"/>
      <c r="O12" s="232">
        <v>0.1367022379607918</v>
      </c>
    </row>
    <row r="13" spans="1:15" s="3" customFormat="1" ht="15" customHeight="1">
      <c r="A13" s="200">
        <v>10</v>
      </c>
      <c r="B13" s="201" t="s">
        <v>119</v>
      </c>
      <c r="C13" s="206"/>
      <c r="D13" s="259"/>
      <c r="E13" s="259"/>
      <c r="F13" s="263"/>
      <c r="G13" s="261"/>
      <c r="H13" s="259"/>
      <c r="I13" s="259"/>
      <c r="J13" s="260"/>
      <c r="K13" s="245"/>
      <c r="L13" s="264">
        <f>O13</f>
        <v>0.003307249900758774</v>
      </c>
      <c r="M13" s="243"/>
      <c r="N13" s="206"/>
      <c r="O13" s="230">
        <v>0.003307249900758774</v>
      </c>
    </row>
    <row r="14" spans="1:15" s="3" customFormat="1" ht="15" customHeight="1">
      <c r="A14" s="198"/>
      <c r="B14" s="286" t="s">
        <v>62</v>
      </c>
      <c r="C14" s="199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88"/>
      <c r="O14" s="231">
        <v>0</v>
      </c>
    </row>
    <row r="15" spans="1:15" s="3" customFormat="1" ht="15" customHeight="1">
      <c r="A15" s="200">
        <v>11</v>
      </c>
      <c r="B15" s="196" t="s">
        <v>65</v>
      </c>
      <c r="C15" s="209"/>
      <c r="D15" s="258"/>
      <c r="E15" s="266">
        <f>O15/5</f>
        <v>0.03129937717072792</v>
      </c>
      <c r="F15" s="255">
        <f>O15/5</f>
        <v>0.03129937717072792</v>
      </c>
      <c r="G15" s="267">
        <f>O15/5</f>
        <v>0.03129937717072792</v>
      </c>
      <c r="H15" s="255">
        <f>O15/5</f>
        <v>0.03129937717072792</v>
      </c>
      <c r="I15" s="266">
        <f>O15/5</f>
        <v>0.03129937717072792</v>
      </c>
      <c r="J15" s="268"/>
      <c r="K15" s="258"/>
      <c r="L15" s="258"/>
      <c r="M15" s="258"/>
      <c r="N15" s="206"/>
      <c r="O15" s="230">
        <v>0.1564968858536396</v>
      </c>
    </row>
    <row r="16" spans="1:15" s="3" customFormat="1" ht="15" customHeight="1">
      <c r="A16" s="200">
        <v>12</v>
      </c>
      <c r="B16" s="196" t="s">
        <v>166</v>
      </c>
      <c r="C16" s="205"/>
      <c r="D16" s="243"/>
      <c r="E16" s="243"/>
      <c r="F16" s="259"/>
      <c r="G16" s="269"/>
      <c r="H16" s="259"/>
      <c r="I16" s="249">
        <f>O16/3</f>
        <v>0.002446413095981247</v>
      </c>
      <c r="J16" s="270">
        <f>O16/3</f>
        <v>0.002446413095981247</v>
      </c>
      <c r="K16" s="249">
        <f>O16/3</f>
        <v>0.002446413095981247</v>
      </c>
      <c r="L16" s="243"/>
      <c r="M16" s="243"/>
      <c r="N16" s="206"/>
      <c r="O16" s="230">
        <v>0.007339239287943741</v>
      </c>
    </row>
    <row r="17" spans="1:15" s="3" customFormat="1" ht="15" customHeight="1">
      <c r="A17" s="200">
        <v>13</v>
      </c>
      <c r="B17" s="196" t="s">
        <v>104</v>
      </c>
      <c r="C17" s="205"/>
      <c r="D17" s="243"/>
      <c r="E17" s="243"/>
      <c r="F17" s="243"/>
      <c r="G17" s="245"/>
      <c r="H17" s="249">
        <f>O17/2</f>
        <v>0.0039974070195772015</v>
      </c>
      <c r="I17" s="264">
        <f>O17/2</f>
        <v>0.0039974070195772015</v>
      </c>
      <c r="J17" s="244"/>
      <c r="K17" s="243"/>
      <c r="L17" s="243"/>
      <c r="M17" s="243"/>
      <c r="N17" s="206"/>
      <c r="O17" s="230">
        <v>0.007994814039154403</v>
      </c>
    </row>
    <row r="18" spans="1:15" s="3" customFormat="1" ht="15" customHeight="1">
      <c r="A18" s="200">
        <v>14</v>
      </c>
      <c r="B18" s="196" t="s">
        <v>105</v>
      </c>
      <c r="C18" s="205"/>
      <c r="D18" s="243"/>
      <c r="E18" s="243"/>
      <c r="F18" s="243"/>
      <c r="G18" s="245"/>
      <c r="H18" s="243"/>
      <c r="I18" s="243"/>
      <c r="J18" s="271">
        <f>O18/2</f>
        <v>0.0039974070195772015</v>
      </c>
      <c r="K18" s="264">
        <f>O18/2</f>
        <v>0.0039974070195772015</v>
      </c>
      <c r="L18" s="243"/>
      <c r="M18" s="243"/>
      <c r="N18" s="206"/>
      <c r="O18" s="230">
        <v>0.007994814039154403</v>
      </c>
    </row>
    <row r="19" spans="1:15" s="3" customFormat="1" ht="15" customHeight="1">
      <c r="A19" s="200">
        <v>15</v>
      </c>
      <c r="B19" s="196" t="s">
        <v>153</v>
      </c>
      <c r="C19" s="207"/>
      <c r="D19" s="243"/>
      <c r="E19" s="243"/>
      <c r="F19" s="259"/>
      <c r="G19" s="272"/>
      <c r="H19" s="273"/>
      <c r="I19" s="251"/>
      <c r="J19" s="274"/>
      <c r="K19" s="243"/>
      <c r="L19" s="264">
        <f>O19/2</f>
        <v>0.008065807987822094</v>
      </c>
      <c r="M19" s="264">
        <f>O19/2</f>
        <v>0.008065807987822094</v>
      </c>
      <c r="N19" s="206"/>
      <c r="O19" s="230">
        <v>0.01613161597564419</v>
      </c>
    </row>
    <row r="20" spans="1:15" ht="15" customHeight="1">
      <c r="A20" s="198"/>
      <c r="B20" s="286" t="s">
        <v>68</v>
      </c>
      <c r="C20" s="212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87"/>
      <c r="O20" s="231">
        <v>0</v>
      </c>
    </row>
    <row r="21" spans="1:15" s="3" customFormat="1" ht="15" customHeight="1">
      <c r="A21" s="200">
        <v>16</v>
      </c>
      <c r="B21" s="213" t="s">
        <v>141</v>
      </c>
      <c r="C21" s="209"/>
      <c r="D21" s="243"/>
      <c r="E21" s="243"/>
      <c r="F21" s="244"/>
      <c r="G21" s="245"/>
      <c r="H21" s="243"/>
      <c r="I21" s="259"/>
      <c r="J21" s="249">
        <f>O21</f>
        <v>0.004796888423492642</v>
      </c>
      <c r="K21" s="261"/>
      <c r="L21" s="259"/>
      <c r="M21" s="259"/>
      <c r="N21" s="206"/>
      <c r="O21" s="230">
        <v>0.004796888423492642</v>
      </c>
    </row>
    <row r="22" spans="1:15" s="3" customFormat="1" ht="15" customHeight="1">
      <c r="A22" s="200">
        <v>17</v>
      </c>
      <c r="B22" s="196" t="s">
        <v>149</v>
      </c>
      <c r="C22" s="214"/>
      <c r="D22" s="276"/>
      <c r="E22" s="276"/>
      <c r="F22" s="277"/>
      <c r="G22" s="278">
        <f>O22/6</f>
        <v>0.017367997977171337</v>
      </c>
      <c r="H22" s="279">
        <f>O22/6</f>
        <v>0.017367997977171337</v>
      </c>
      <c r="I22" s="279">
        <f>O22/6</f>
        <v>0.017367997977171337</v>
      </c>
      <c r="J22" s="279">
        <f>O22/6</f>
        <v>0.017367997977171337</v>
      </c>
      <c r="K22" s="280">
        <f>O22/6</f>
        <v>0.017367997977171337</v>
      </c>
      <c r="L22" s="279">
        <f>O22/6</f>
        <v>0.017367997977171337</v>
      </c>
      <c r="M22" s="281"/>
      <c r="N22" s="215"/>
      <c r="O22" s="230">
        <v>0.10420798786302803</v>
      </c>
    </row>
    <row r="23" spans="1:15" s="3" customFormat="1" ht="4.5" customHeight="1" thickBot="1">
      <c r="A23" s="216"/>
      <c r="B23" s="217"/>
      <c r="C23" s="206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06"/>
      <c r="O23" s="218"/>
    </row>
    <row r="24" spans="1:15" s="3" customFormat="1" ht="19.5" customHeight="1" thickBot="1">
      <c r="A24" s="219"/>
      <c r="B24" s="220" t="s">
        <v>170</v>
      </c>
      <c r="C24" s="298">
        <v>0.3525</v>
      </c>
      <c r="D24" s="299"/>
      <c r="E24" s="299"/>
      <c r="F24" s="300"/>
      <c r="G24" s="298">
        <v>0.5161</v>
      </c>
      <c r="H24" s="299"/>
      <c r="I24" s="299"/>
      <c r="J24" s="300"/>
      <c r="K24" s="298">
        <v>0.1314</v>
      </c>
      <c r="L24" s="299"/>
      <c r="M24" s="299"/>
      <c r="N24" s="300"/>
      <c r="O24" s="285">
        <f>SUM(O3:O22)</f>
        <v>0.9999999999999999</v>
      </c>
    </row>
    <row r="25" spans="1:15" s="3" customFormat="1" ht="19.5" customHeight="1" thickBot="1">
      <c r="A25" s="219"/>
      <c r="B25" s="283" t="s">
        <v>172</v>
      </c>
      <c r="C25" s="289">
        <f>O25*C24</f>
        <v>0</v>
      </c>
      <c r="D25" s="290"/>
      <c r="E25" s="290"/>
      <c r="F25" s="291"/>
      <c r="G25" s="289">
        <f>O25*G24</f>
        <v>0</v>
      </c>
      <c r="H25" s="290"/>
      <c r="I25" s="290"/>
      <c r="J25" s="291"/>
      <c r="K25" s="289">
        <f>O25*K24</f>
        <v>0</v>
      </c>
      <c r="L25" s="290"/>
      <c r="M25" s="290"/>
      <c r="N25" s="291"/>
      <c r="O25" s="284">
        <f>AGUAPEÍ!J109</f>
        <v>0</v>
      </c>
    </row>
    <row r="26" spans="1:15" ht="18.75">
      <c r="A26" s="219"/>
      <c r="B26" s="223"/>
      <c r="C26" s="221"/>
      <c r="D26" s="221"/>
      <c r="E26" s="221"/>
      <c r="F26" s="221"/>
      <c r="G26" s="222"/>
      <c r="H26" s="222"/>
      <c r="I26" s="221"/>
      <c r="J26" s="221"/>
      <c r="K26" s="294"/>
      <c r="L26" s="295"/>
      <c r="M26" s="295"/>
      <c r="N26" s="295"/>
      <c r="O26" s="2"/>
    </row>
    <row r="28" ht="12.75">
      <c r="D28" s="6" t="s">
        <v>14</v>
      </c>
    </row>
  </sheetData>
  <sheetProtection/>
  <mergeCells count="11">
    <mergeCell ref="G25:J25"/>
    <mergeCell ref="K25:N25"/>
    <mergeCell ref="A1:B1"/>
    <mergeCell ref="K26:N26"/>
    <mergeCell ref="K1:N1"/>
    <mergeCell ref="K24:N24"/>
    <mergeCell ref="C1:F1"/>
    <mergeCell ref="G1:J1"/>
    <mergeCell ref="C24:F24"/>
    <mergeCell ref="G24:J24"/>
    <mergeCell ref="C25:F25"/>
  </mergeCells>
  <printOptions gridLines="1" horizontalCentered="1"/>
  <pageMargins left="0.3937007874015748" right="0.4724409448818898" top="1.3779527559055118" bottom="0.3937007874015748" header="0.9448818897637796" footer="0.11811023622047245"/>
  <pageSetup horizontalDpi="300" verticalDpi="300" orientation="landscape" paperSize="9" scale="68" r:id="rId1"/>
  <headerFooter alignWithMargins="0">
    <oddHeader>&amp;LSECRETARIA DO MEIO AMBIENTE
FUNDAÇÃO FLORESTAL
SETOR DE ENGENHARIA E INFRAESTRUTURA&amp;CPARQUE ESTADUAL DO AGUAPEÍ
Manutenção Predial&amp;R&amp;"Arial,Negrito"CRONOGRAMA FÍSICO FINANCEIRO
RELAÇÃO DE SERVIÇOS&amp;"Arial,Normal"
data base: CPOS 177 Novembro/2019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showZeros="0" tabSelected="1" view="pageBreakPreview" zoomScaleSheetLayoutView="100" zoomScalePageLayoutView="0" workbookViewId="0" topLeftCell="A1">
      <pane ySplit="720" topLeftCell="A1" activePane="bottomLeft" state="split"/>
      <selection pane="topLeft" activeCell="G1" sqref="G1:J16384"/>
      <selection pane="bottomLeft" activeCell="J109" sqref="J109"/>
    </sheetView>
  </sheetViews>
  <sheetFormatPr defaultColWidth="9.140625" defaultRowHeight="12.75"/>
  <cols>
    <col min="1" max="1" width="5.7109375" style="16" customWidth="1"/>
    <col min="2" max="2" width="8.8515625" style="10" bestFit="1" customWidth="1"/>
    <col min="3" max="3" width="14.57421875" style="11" customWidth="1"/>
    <col min="4" max="4" width="57.8515625" style="12" customWidth="1"/>
    <col min="5" max="5" width="5.421875" style="13" customWidth="1"/>
    <col min="6" max="6" width="11.28125" style="14" bestFit="1" customWidth="1"/>
    <col min="7" max="7" width="12.7109375" style="18" bestFit="1" customWidth="1"/>
    <col min="8" max="8" width="9.140625" style="18" bestFit="1" customWidth="1"/>
    <col min="9" max="9" width="16.00390625" style="18" bestFit="1" customWidth="1"/>
    <col min="10" max="10" width="21.28125" style="15" bestFit="1" customWidth="1"/>
    <col min="11" max="16384" width="9.140625" style="8" customWidth="1"/>
  </cols>
  <sheetData>
    <row r="1" spans="1:11" s="27" customFormat="1" ht="12" thickBot="1">
      <c r="A1" s="20" t="s">
        <v>0</v>
      </c>
      <c r="B1" s="21" t="s">
        <v>1</v>
      </c>
      <c r="C1" s="22" t="s">
        <v>26</v>
      </c>
      <c r="D1" s="23" t="s">
        <v>2</v>
      </c>
      <c r="E1" s="24" t="s">
        <v>11</v>
      </c>
      <c r="F1" s="25" t="s">
        <v>3</v>
      </c>
      <c r="G1" s="23" t="s">
        <v>4</v>
      </c>
      <c r="H1" s="23" t="s">
        <v>5</v>
      </c>
      <c r="I1" s="25" t="s">
        <v>9</v>
      </c>
      <c r="J1" s="26" t="s">
        <v>10</v>
      </c>
      <c r="K1" s="27" t="s">
        <v>6</v>
      </c>
    </row>
    <row r="2" spans="1:10" s="36" customFormat="1" ht="4.5" customHeight="1">
      <c r="A2" s="28"/>
      <c r="B2" s="29"/>
      <c r="C2" s="30"/>
      <c r="D2" s="31"/>
      <c r="E2" s="32"/>
      <c r="F2" s="33"/>
      <c r="G2" s="34"/>
      <c r="H2" s="34"/>
      <c r="I2" s="34"/>
      <c r="J2" s="35"/>
    </row>
    <row r="3" spans="1:10" s="44" customFormat="1" ht="15">
      <c r="A3" s="37">
        <v>1</v>
      </c>
      <c r="B3" s="38"/>
      <c r="C3" s="39"/>
      <c r="D3" s="40" t="s">
        <v>147</v>
      </c>
      <c r="E3" s="38"/>
      <c r="F3" s="41"/>
      <c r="G3" s="42"/>
      <c r="H3" s="42"/>
      <c r="I3" s="42"/>
      <c r="J3" s="43"/>
    </row>
    <row r="4" spans="1:10" s="52" customFormat="1" ht="15">
      <c r="A4" s="45"/>
      <c r="B4" s="46" t="s">
        <v>16</v>
      </c>
      <c r="C4" s="47" t="s">
        <v>24</v>
      </c>
      <c r="D4" s="19" t="s">
        <v>21</v>
      </c>
      <c r="E4" s="48" t="s">
        <v>7</v>
      </c>
      <c r="F4" s="49">
        <v>1</v>
      </c>
      <c r="G4" s="50"/>
      <c r="H4" s="50"/>
      <c r="I4" s="50"/>
      <c r="J4" s="51">
        <f>I4*F4</f>
        <v>0</v>
      </c>
    </row>
    <row r="5" spans="1:10" s="52" customFormat="1" ht="15">
      <c r="A5" s="45"/>
      <c r="B5" s="46" t="s">
        <v>17</v>
      </c>
      <c r="C5" s="47" t="s">
        <v>24</v>
      </c>
      <c r="D5" s="19" t="s">
        <v>22</v>
      </c>
      <c r="E5" s="48" t="s">
        <v>7</v>
      </c>
      <c r="F5" s="49">
        <v>1</v>
      </c>
      <c r="G5" s="50"/>
      <c r="H5" s="50"/>
      <c r="I5" s="50"/>
      <c r="J5" s="51">
        <f>I5*F5</f>
        <v>0</v>
      </c>
    </row>
    <row r="6" spans="1:11" s="57" customFormat="1" ht="15">
      <c r="A6" s="53"/>
      <c r="B6" s="54" t="s">
        <v>36</v>
      </c>
      <c r="C6" s="55" t="s">
        <v>44</v>
      </c>
      <c r="D6" s="19" t="s">
        <v>37</v>
      </c>
      <c r="E6" s="49" t="s">
        <v>15</v>
      </c>
      <c r="F6" s="49">
        <v>6</v>
      </c>
      <c r="G6" s="119"/>
      <c r="H6" s="119"/>
      <c r="I6" s="50"/>
      <c r="J6" s="51">
        <f>I6*F6</f>
        <v>0</v>
      </c>
      <c r="K6" s="56"/>
    </row>
    <row r="7" spans="1:11" s="57" customFormat="1" ht="15">
      <c r="A7" s="53"/>
      <c r="B7" s="58"/>
      <c r="C7" s="59"/>
      <c r="D7" s="60" t="s">
        <v>72</v>
      </c>
      <c r="E7" s="61"/>
      <c r="F7" s="61"/>
      <c r="G7" s="62"/>
      <c r="H7" s="62"/>
      <c r="I7" s="63"/>
      <c r="J7" s="64">
        <f>SUM(J4:J6)</f>
        <v>0</v>
      </c>
      <c r="K7" s="56"/>
    </row>
    <row r="8" spans="1:11" s="57" customFormat="1" ht="4.5" customHeight="1">
      <c r="A8" s="53"/>
      <c r="B8" s="58"/>
      <c r="C8" s="59"/>
      <c r="D8" s="65"/>
      <c r="E8" s="59"/>
      <c r="F8" s="66"/>
      <c r="G8" s="67"/>
      <c r="H8" s="67"/>
      <c r="I8" s="68"/>
      <c r="J8" s="69"/>
      <c r="K8" s="56"/>
    </row>
    <row r="9" spans="1:11" s="57" customFormat="1" ht="15" customHeight="1">
      <c r="A9" s="53"/>
      <c r="B9" s="70"/>
      <c r="C9" s="71"/>
      <c r="D9" s="304" t="s">
        <v>89</v>
      </c>
      <c r="E9" s="305"/>
      <c r="F9" s="305"/>
      <c r="G9" s="305"/>
      <c r="H9" s="305"/>
      <c r="I9" s="306"/>
      <c r="J9" s="35"/>
      <c r="K9" s="56"/>
    </row>
    <row r="10" spans="1:10" s="78" customFormat="1" ht="4.5" customHeight="1">
      <c r="A10" s="72"/>
      <c r="B10" s="73"/>
      <c r="C10" s="59"/>
      <c r="D10" s="74"/>
      <c r="E10" s="75"/>
      <c r="F10" s="76"/>
      <c r="G10" s="77"/>
      <c r="H10" s="77"/>
      <c r="I10" s="68"/>
      <c r="J10" s="69"/>
    </row>
    <row r="11" spans="1:10" s="78" customFormat="1" ht="15">
      <c r="A11" s="37">
        <v>2</v>
      </c>
      <c r="B11" s="79"/>
      <c r="C11" s="61"/>
      <c r="D11" s="80" t="s">
        <v>105</v>
      </c>
      <c r="E11" s="81"/>
      <c r="F11" s="82"/>
      <c r="G11" s="83"/>
      <c r="H11" s="83"/>
      <c r="I11" s="84"/>
      <c r="J11" s="85"/>
    </row>
    <row r="12" spans="1:10" s="36" customFormat="1" ht="45">
      <c r="A12" s="28"/>
      <c r="B12" s="54" t="s">
        <v>96</v>
      </c>
      <c r="C12" s="47" t="s">
        <v>24</v>
      </c>
      <c r="D12" s="86" t="s">
        <v>137</v>
      </c>
      <c r="E12" s="87" t="s">
        <v>7</v>
      </c>
      <c r="F12" s="88">
        <v>6</v>
      </c>
      <c r="G12" s="89"/>
      <c r="H12" s="89"/>
      <c r="I12" s="89"/>
      <c r="J12" s="90">
        <f>I12*F12</f>
        <v>0</v>
      </c>
    </row>
    <row r="13" spans="1:10" s="36" customFormat="1" ht="15">
      <c r="A13" s="28"/>
      <c r="B13" s="58"/>
      <c r="C13" s="59"/>
      <c r="D13" s="91" t="s">
        <v>103</v>
      </c>
      <c r="E13" s="81"/>
      <c r="F13" s="82"/>
      <c r="G13" s="92"/>
      <c r="H13" s="92"/>
      <c r="I13" s="92"/>
      <c r="J13" s="85"/>
    </row>
    <row r="14" spans="1:10" s="36" customFormat="1" ht="30">
      <c r="A14" s="28"/>
      <c r="B14" s="54" t="s">
        <v>28</v>
      </c>
      <c r="C14" s="19" t="s">
        <v>101</v>
      </c>
      <c r="D14" s="19" t="s">
        <v>102</v>
      </c>
      <c r="E14" s="224" t="s">
        <v>40</v>
      </c>
      <c r="F14" s="224">
        <v>8</v>
      </c>
      <c r="G14" s="119"/>
      <c r="H14" s="119"/>
      <c r="I14" s="50">
        <f>H14+G14</f>
        <v>0</v>
      </c>
      <c r="J14" s="51">
        <f>I14*F14</f>
        <v>0</v>
      </c>
    </row>
    <row r="15" spans="1:10" s="36" customFormat="1" ht="30" customHeight="1">
      <c r="A15" s="28"/>
      <c r="B15" s="54" t="s">
        <v>73</v>
      </c>
      <c r="C15" s="19" t="s">
        <v>99</v>
      </c>
      <c r="D15" s="19" t="s">
        <v>100</v>
      </c>
      <c r="E15" s="224" t="s">
        <v>40</v>
      </c>
      <c r="F15" s="224">
        <v>4</v>
      </c>
      <c r="G15" s="119"/>
      <c r="H15" s="119"/>
      <c r="I15" s="50">
        <f>SUM(G15:H15)</f>
        <v>0</v>
      </c>
      <c r="J15" s="51">
        <f>I15*F15</f>
        <v>0</v>
      </c>
    </row>
    <row r="16" spans="1:10" s="36" customFormat="1" ht="15">
      <c r="A16" s="28"/>
      <c r="B16" s="58"/>
      <c r="C16" s="59"/>
      <c r="D16" s="93" t="s">
        <v>74</v>
      </c>
      <c r="E16" s="94"/>
      <c r="F16" s="95"/>
      <c r="G16" s="96"/>
      <c r="H16" s="96"/>
      <c r="I16" s="97" t="s">
        <v>14</v>
      </c>
      <c r="J16" s="98">
        <f>J12+J14+J15</f>
        <v>0</v>
      </c>
    </row>
    <row r="17" spans="1:10" s="36" customFormat="1" ht="4.5" customHeight="1">
      <c r="A17" s="28"/>
      <c r="B17" s="58"/>
      <c r="C17" s="59"/>
      <c r="D17" s="99"/>
      <c r="E17" s="75"/>
      <c r="F17" s="100"/>
      <c r="G17" s="101"/>
      <c r="H17" s="101"/>
      <c r="I17" s="68"/>
      <c r="J17" s="69"/>
    </row>
    <row r="18" spans="1:10" s="78" customFormat="1" ht="15">
      <c r="A18" s="37">
        <v>3</v>
      </c>
      <c r="B18" s="102"/>
      <c r="C18" s="61"/>
      <c r="D18" s="80" t="s">
        <v>104</v>
      </c>
      <c r="E18" s="81"/>
      <c r="F18" s="82"/>
      <c r="G18" s="83"/>
      <c r="H18" s="83"/>
      <c r="I18" s="84"/>
      <c r="J18" s="85"/>
    </row>
    <row r="19" spans="1:10" s="78" customFormat="1" ht="15">
      <c r="A19" s="103"/>
      <c r="B19" s="104" t="s">
        <v>29</v>
      </c>
      <c r="C19" s="55" t="s">
        <v>140</v>
      </c>
      <c r="D19" s="19" t="s">
        <v>169</v>
      </c>
      <c r="E19" s="48" t="s">
        <v>40</v>
      </c>
      <c r="F19" s="49">
        <v>1</v>
      </c>
      <c r="G19" s="119"/>
      <c r="H19" s="119"/>
      <c r="I19" s="50">
        <f>SUM(G19:H19)</f>
        <v>0</v>
      </c>
      <c r="J19" s="51">
        <f>I19*F19</f>
        <v>0</v>
      </c>
    </row>
    <row r="20" spans="1:10" s="78" customFormat="1" ht="15">
      <c r="A20" s="103"/>
      <c r="B20" s="104" t="s">
        <v>30</v>
      </c>
      <c r="C20" s="55" t="s">
        <v>70</v>
      </c>
      <c r="D20" s="19" t="s">
        <v>71</v>
      </c>
      <c r="E20" s="48" t="s">
        <v>40</v>
      </c>
      <c r="F20" s="49">
        <v>2</v>
      </c>
      <c r="G20" s="119"/>
      <c r="H20" s="119"/>
      <c r="I20" s="50">
        <f>SUM(G20:H20)</f>
        <v>0</v>
      </c>
      <c r="J20" s="51">
        <f>I20*F20</f>
        <v>0</v>
      </c>
    </row>
    <row r="21" spans="1:10" s="78" customFormat="1" ht="15">
      <c r="A21" s="103"/>
      <c r="B21" s="104" t="s">
        <v>38</v>
      </c>
      <c r="C21" s="105" t="s">
        <v>168</v>
      </c>
      <c r="D21" s="19" t="s">
        <v>167</v>
      </c>
      <c r="E21" s="48" t="s">
        <v>40</v>
      </c>
      <c r="F21" s="49">
        <v>4</v>
      </c>
      <c r="G21" s="119"/>
      <c r="H21" s="119"/>
      <c r="I21" s="50">
        <f>SUM(G21:H21)</f>
        <v>0</v>
      </c>
      <c r="J21" s="51">
        <f>I21*F21</f>
        <v>0</v>
      </c>
    </row>
    <row r="22" spans="1:10" s="78" customFormat="1" ht="45">
      <c r="A22" s="103"/>
      <c r="B22" s="104" t="s">
        <v>159</v>
      </c>
      <c r="C22" s="55" t="s">
        <v>49</v>
      </c>
      <c r="D22" s="19" t="s">
        <v>151</v>
      </c>
      <c r="E22" s="48" t="s">
        <v>7</v>
      </c>
      <c r="F22" s="49">
        <v>6</v>
      </c>
      <c r="G22" s="225"/>
      <c r="H22" s="225"/>
      <c r="I22" s="50"/>
      <c r="J22" s="51">
        <f>I22*F22</f>
        <v>0</v>
      </c>
    </row>
    <row r="23" spans="1:10" s="78" customFormat="1" ht="15">
      <c r="A23" s="103"/>
      <c r="B23" s="73"/>
      <c r="C23" s="59"/>
      <c r="D23" s="106" t="s">
        <v>78</v>
      </c>
      <c r="E23" s="81"/>
      <c r="F23" s="82"/>
      <c r="G23" s="107"/>
      <c r="H23" s="107"/>
      <c r="I23" s="108"/>
      <c r="J23" s="64">
        <f>SUM(J19:J22)</f>
        <v>0</v>
      </c>
    </row>
    <row r="24" spans="1:10" s="78" customFormat="1" ht="4.5" customHeight="1">
      <c r="A24" s="103"/>
      <c r="B24" s="73"/>
      <c r="C24" s="59"/>
      <c r="D24" s="99"/>
      <c r="E24" s="75"/>
      <c r="F24" s="100"/>
      <c r="G24" s="101"/>
      <c r="H24" s="101"/>
      <c r="I24" s="68"/>
      <c r="J24" s="69"/>
    </row>
    <row r="25" spans="1:10" s="36" customFormat="1" ht="15">
      <c r="A25" s="37">
        <v>4</v>
      </c>
      <c r="B25" s="102"/>
      <c r="C25" s="61"/>
      <c r="D25" s="80" t="s">
        <v>142</v>
      </c>
      <c r="E25" s="81"/>
      <c r="F25" s="82"/>
      <c r="G25" s="109"/>
      <c r="H25" s="109"/>
      <c r="I25" s="84"/>
      <c r="J25" s="85"/>
    </row>
    <row r="26" spans="1:10" s="78" customFormat="1" ht="30">
      <c r="A26" s="103"/>
      <c r="B26" s="104" t="s">
        <v>31</v>
      </c>
      <c r="C26" s="55" t="s">
        <v>48</v>
      </c>
      <c r="D26" s="19" t="s">
        <v>90</v>
      </c>
      <c r="E26" s="48" t="s">
        <v>15</v>
      </c>
      <c r="F26" s="49">
        <v>47.5</v>
      </c>
      <c r="G26" s="119"/>
      <c r="H26" s="119"/>
      <c r="I26" s="50">
        <f>SUM(G26:H26)</f>
        <v>0</v>
      </c>
      <c r="J26" s="51">
        <f>I26*F26</f>
        <v>0</v>
      </c>
    </row>
    <row r="27" spans="1:10" s="78" customFormat="1" ht="30">
      <c r="A27" s="103"/>
      <c r="B27" s="104" t="s">
        <v>32</v>
      </c>
      <c r="C27" s="55" t="s">
        <v>50</v>
      </c>
      <c r="D27" s="19" t="s">
        <v>51</v>
      </c>
      <c r="E27" s="48" t="s">
        <v>8</v>
      </c>
      <c r="F27" s="49">
        <v>15</v>
      </c>
      <c r="G27" s="119"/>
      <c r="H27" s="119"/>
      <c r="I27" s="50">
        <f>SUM(G27:H27)</f>
        <v>0</v>
      </c>
      <c r="J27" s="51">
        <f>I27*F27</f>
        <v>0</v>
      </c>
    </row>
    <row r="28" spans="1:10" s="78" customFormat="1" ht="15">
      <c r="A28" s="103"/>
      <c r="B28" s="73"/>
      <c r="C28" s="59"/>
      <c r="D28" s="110" t="s">
        <v>79</v>
      </c>
      <c r="E28" s="94"/>
      <c r="F28" s="95"/>
      <c r="G28" s="96"/>
      <c r="H28" s="96"/>
      <c r="I28" s="111"/>
      <c r="J28" s="98">
        <f>SUM(J26:J27)</f>
        <v>0</v>
      </c>
    </row>
    <row r="29" spans="1:10" s="78" customFormat="1" ht="4.5" customHeight="1">
      <c r="A29" s="103"/>
      <c r="B29" s="73"/>
      <c r="C29" s="59"/>
      <c r="D29" s="99"/>
      <c r="E29" s="75"/>
      <c r="F29" s="100"/>
      <c r="G29" s="101"/>
      <c r="H29" s="101"/>
      <c r="I29" s="68"/>
      <c r="J29" s="69"/>
    </row>
    <row r="30" spans="1:10" s="9" customFormat="1" ht="15" customHeight="1">
      <c r="A30" s="112">
        <v>5</v>
      </c>
      <c r="B30" s="102"/>
      <c r="C30" s="61"/>
      <c r="D30" s="113" t="s">
        <v>150</v>
      </c>
      <c r="E30" s="81"/>
      <c r="F30" s="82"/>
      <c r="G30" s="107"/>
      <c r="H30" s="107"/>
      <c r="I30" s="63"/>
      <c r="J30" s="64"/>
    </row>
    <row r="31" spans="1:10" s="9" customFormat="1" ht="15" customHeight="1">
      <c r="A31" s="103"/>
      <c r="B31" s="114" t="s">
        <v>33</v>
      </c>
      <c r="C31" s="115" t="s">
        <v>45</v>
      </c>
      <c r="D31" s="116" t="s">
        <v>41</v>
      </c>
      <c r="E31" s="117" t="s">
        <v>15</v>
      </c>
      <c r="F31" s="118">
        <v>475</v>
      </c>
      <c r="G31" s="119"/>
      <c r="H31" s="119"/>
      <c r="I31" s="50">
        <f>SUM(G31:H31)</f>
        <v>0</v>
      </c>
      <c r="J31" s="51">
        <f>I31*F31</f>
        <v>0</v>
      </c>
    </row>
    <row r="32" spans="1:10" s="9" customFormat="1" ht="15" customHeight="1">
      <c r="A32" s="103"/>
      <c r="B32" s="114" t="s">
        <v>34</v>
      </c>
      <c r="C32" s="55" t="s">
        <v>46</v>
      </c>
      <c r="D32" s="120" t="s">
        <v>42</v>
      </c>
      <c r="E32" s="48" t="s">
        <v>15</v>
      </c>
      <c r="F32" s="49">
        <v>475</v>
      </c>
      <c r="G32" s="119"/>
      <c r="H32" s="119"/>
      <c r="I32" s="50">
        <f>SUM(G32:H32)</f>
        <v>0</v>
      </c>
      <c r="J32" s="51">
        <f>I32*F32</f>
        <v>0</v>
      </c>
    </row>
    <row r="33" spans="1:10" s="9" customFormat="1" ht="15" customHeight="1">
      <c r="A33" s="103"/>
      <c r="B33" s="73"/>
      <c r="C33" s="59"/>
      <c r="D33" s="121" t="s">
        <v>80</v>
      </c>
      <c r="E33" s="81"/>
      <c r="F33" s="82"/>
      <c r="G33" s="107"/>
      <c r="H33" s="107"/>
      <c r="I33" s="63"/>
      <c r="J33" s="64">
        <f>SUM(J31:J32)</f>
        <v>0</v>
      </c>
    </row>
    <row r="34" spans="1:10" s="9" customFormat="1" ht="4.5" customHeight="1">
      <c r="A34" s="103"/>
      <c r="B34" s="73"/>
      <c r="C34" s="59"/>
      <c r="D34" s="99"/>
      <c r="E34" s="75"/>
      <c r="F34" s="100"/>
      <c r="G34" s="101"/>
      <c r="H34" s="101"/>
      <c r="I34" s="68"/>
      <c r="J34" s="69"/>
    </row>
    <row r="35" spans="1:10" s="9" customFormat="1" ht="15">
      <c r="A35" s="37">
        <v>6</v>
      </c>
      <c r="B35" s="102"/>
      <c r="C35" s="61"/>
      <c r="D35" s="80" t="s">
        <v>143</v>
      </c>
      <c r="E35" s="81"/>
      <c r="F35" s="82"/>
      <c r="G35" s="107"/>
      <c r="H35" s="107"/>
      <c r="I35" s="84"/>
      <c r="J35" s="85"/>
    </row>
    <row r="36" spans="1:10" s="9" customFormat="1" ht="15">
      <c r="A36" s="103"/>
      <c r="B36" s="104" t="s">
        <v>35</v>
      </c>
      <c r="C36" s="55" t="s">
        <v>52</v>
      </c>
      <c r="D36" s="19" t="s">
        <v>39</v>
      </c>
      <c r="E36" s="48" t="s">
        <v>15</v>
      </c>
      <c r="F36" s="49">
        <v>5</v>
      </c>
      <c r="G36" s="119"/>
      <c r="H36" s="119"/>
      <c r="I36" s="50">
        <f>SUM(G36:H36)</f>
        <v>0</v>
      </c>
      <c r="J36" s="51">
        <f>I36*F36</f>
        <v>0</v>
      </c>
    </row>
    <row r="37" spans="1:10" s="9" customFormat="1" ht="45">
      <c r="A37" s="103"/>
      <c r="B37" s="104" t="s">
        <v>97</v>
      </c>
      <c r="C37" s="55" t="s">
        <v>75</v>
      </c>
      <c r="D37" s="19" t="s">
        <v>53</v>
      </c>
      <c r="E37" s="48" t="s">
        <v>15</v>
      </c>
      <c r="F37" s="49">
        <v>5</v>
      </c>
      <c r="G37" s="119"/>
      <c r="H37" s="119"/>
      <c r="I37" s="50">
        <f>SUM(G37:H37)</f>
        <v>0</v>
      </c>
      <c r="J37" s="51">
        <f>I37*F37</f>
        <v>0</v>
      </c>
    </row>
    <row r="38" spans="1:10" s="9" customFormat="1" ht="30" customHeight="1">
      <c r="A38" s="103"/>
      <c r="B38" s="104" t="s">
        <v>98</v>
      </c>
      <c r="C38" s="55" t="s">
        <v>69</v>
      </c>
      <c r="D38" s="19" t="s">
        <v>144</v>
      </c>
      <c r="E38" s="48" t="s">
        <v>15</v>
      </c>
      <c r="F38" s="49">
        <v>2</v>
      </c>
      <c r="G38" s="119"/>
      <c r="H38" s="119"/>
      <c r="I38" s="50">
        <f>SUM(G38:H38)</f>
        <v>0</v>
      </c>
      <c r="J38" s="51">
        <f>I38*F38</f>
        <v>0</v>
      </c>
    </row>
    <row r="39" spans="1:10" s="9" customFormat="1" ht="15">
      <c r="A39" s="103"/>
      <c r="B39" s="73"/>
      <c r="C39" s="59"/>
      <c r="D39" s="106" t="s">
        <v>92</v>
      </c>
      <c r="E39" s="81"/>
      <c r="F39" s="82"/>
      <c r="G39" s="83"/>
      <c r="H39" s="83"/>
      <c r="I39" s="108"/>
      <c r="J39" s="64">
        <f>SUM(J36:J38)</f>
        <v>0</v>
      </c>
    </row>
    <row r="40" spans="1:10" s="9" customFormat="1" ht="4.5" customHeight="1">
      <c r="A40" s="103"/>
      <c r="B40" s="73"/>
      <c r="C40" s="59"/>
      <c r="D40" s="99"/>
      <c r="E40" s="75"/>
      <c r="F40" s="100"/>
      <c r="G40" s="77"/>
      <c r="H40" s="77"/>
      <c r="I40" s="68"/>
      <c r="J40" s="69"/>
    </row>
    <row r="41" spans="1:10" s="9" customFormat="1" ht="15">
      <c r="A41" s="37">
        <v>7</v>
      </c>
      <c r="B41" s="102"/>
      <c r="C41" s="61"/>
      <c r="D41" s="80" t="s">
        <v>54</v>
      </c>
      <c r="E41" s="81"/>
      <c r="F41" s="82"/>
      <c r="G41" s="83"/>
      <c r="H41" s="83"/>
      <c r="I41" s="84"/>
      <c r="J41" s="85"/>
    </row>
    <row r="42" spans="1:10" s="9" customFormat="1" ht="30">
      <c r="A42" s="122"/>
      <c r="B42" s="114" t="s">
        <v>93</v>
      </c>
      <c r="C42" s="123" t="s">
        <v>24</v>
      </c>
      <c r="D42" s="124" t="s">
        <v>91</v>
      </c>
      <c r="E42" s="117" t="s">
        <v>40</v>
      </c>
      <c r="F42" s="118">
        <v>1</v>
      </c>
      <c r="G42" s="125"/>
      <c r="H42" s="125"/>
      <c r="I42" s="125"/>
      <c r="J42" s="126">
        <f>I42*F42</f>
        <v>0</v>
      </c>
    </row>
    <row r="43" spans="1:10" ht="15">
      <c r="A43" s="28"/>
      <c r="B43" s="127"/>
      <c r="C43" s="59"/>
      <c r="D43" s="93" t="s">
        <v>94</v>
      </c>
      <c r="E43" s="94"/>
      <c r="F43" s="95"/>
      <c r="G43" s="96"/>
      <c r="H43" s="96"/>
      <c r="I43" s="97"/>
      <c r="J43" s="98">
        <f>SUM(J42:J42)</f>
        <v>0</v>
      </c>
    </row>
    <row r="44" spans="1:10" ht="4.5" customHeight="1">
      <c r="A44" s="28"/>
      <c r="B44" s="127"/>
      <c r="C44" s="59"/>
      <c r="D44" s="99"/>
      <c r="E44" s="75"/>
      <c r="F44" s="100"/>
      <c r="G44" s="101"/>
      <c r="H44" s="101"/>
      <c r="I44" s="68"/>
      <c r="J44" s="69"/>
    </row>
    <row r="45" spans="1:10" s="9" customFormat="1" ht="15">
      <c r="A45" s="37">
        <v>8</v>
      </c>
      <c r="B45" s="79"/>
      <c r="C45" s="61"/>
      <c r="D45" s="80" t="s">
        <v>148</v>
      </c>
      <c r="E45" s="81"/>
      <c r="F45" s="82"/>
      <c r="G45" s="83"/>
      <c r="H45" s="83"/>
      <c r="I45" s="84"/>
      <c r="J45" s="85"/>
    </row>
    <row r="46" spans="1:10" ht="15">
      <c r="A46" s="53"/>
      <c r="B46" s="128" t="s">
        <v>95</v>
      </c>
      <c r="C46" s="55" t="s">
        <v>55</v>
      </c>
      <c r="D46" s="19" t="s">
        <v>56</v>
      </c>
      <c r="E46" s="48" t="s">
        <v>40</v>
      </c>
      <c r="F46" s="49">
        <v>1</v>
      </c>
      <c r="G46" s="119"/>
      <c r="H46" s="119"/>
      <c r="I46" s="50">
        <f>SUM(G46+H46)</f>
        <v>0</v>
      </c>
      <c r="J46" s="51">
        <f>I46*F46</f>
        <v>0</v>
      </c>
    </row>
    <row r="47" spans="1:10" ht="30">
      <c r="A47" s="53"/>
      <c r="B47" s="128" t="s">
        <v>114</v>
      </c>
      <c r="C47" s="55" t="s">
        <v>57</v>
      </c>
      <c r="D47" s="19" t="s">
        <v>58</v>
      </c>
      <c r="E47" s="48" t="s">
        <v>40</v>
      </c>
      <c r="F47" s="49">
        <v>1</v>
      </c>
      <c r="G47" s="119"/>
      <c r="H47" s="119"/>
      <c r="I47" s="50">
        <f>SUM(G47+H47)</f>
        <v>0</v>
      </c>
      <c r="J47" s="51">
        <f>I47*F47</f>
        <v>0</v>
      </c>
    </row>
    <row r="48" spans="1:10" ht="30">
      <c r="A48" s="53"/>
      <c r="B48" s="128" t="s">
        <v>115</v>
      </c>
      <c r="C48" s="55" t="s">
        <v>59</v>
      </c>
      <c r="D48" s="19" t="s">
        <v>60</v>
      </c>
      <c r="E48" s="48" t="s">
        <v>40</v>
      </c>
      <c r="F48" s="49">
        <v>1</v>
      </c>
      <c r="G48" s="119"/>
      <c r="H48" s="119"/>
      <c r="I48" s="50">
        <f>SUM(G48+H48)</f>
        <v>0</v>
      </c>
      <c r="J48" s="51">
        <f>I48*F48</f>
        <v>0</v>
      </c>
    </row>
    <row r="49" spans="1:10" ht="45">
      <c r="A49" s="28"/>
      <c r="B49" s="128" t="s">
        <v>128</v>
      </c>
      <c r="C49" s="55" t="s">
        <v>47</v>
      </c>
      <c r="D49" s="19" t="s">
        <v>61</v>
      </c>
      <c r="E49" s="48" t="s">
        <v>15</v>
      </c>
      <c r="F49" s="49">
        <v>3.36</v>
      </c>
      <c r="G49" s="119"/>
      <c r="H49" s="119"/>
      <c r="I49" s="50">
        <f>SUM(G49+H49)</f>
        <v>0</v>
      </c>
      <c r="J49" s="51">
        <f>I49*F49</f>
        <v>0</v>
      </c>
    </row>
    <row r="50" spans="1:10" ht="15">
      <c r="A50" s="129"/>
      <c r="B50" s="29"/>
      <c r="C50" s="59"/>
      <c r="D50" s="130" t="s">
        <v>129</v>
      </c>
      <c r="E50" s="81"/>
      <c r="F50" s="82"/>
      <c r="G50" s="83"/>
      <c r="H50" s="83"/>
      <c r="I50" s="131"/>
      <c r="J50" s="64">
        <f>SUM(J46:J49)</f>
        <v>0</v>
      </c>
    </row>
    <row r="51" spans="1:10" ht="4.5" customHeight="1">
      <c r="A51" s="129"/>
      <c r="B51" s="29"/>
      <c r="C51" s="59"/>
      <c r="D51" s="99"/>
      <c r="E51" s="75"/>
      <c r="F51" s="100"/>
      <c r="G51" s="77"/>
      <c r="H51" s="77"/>
      <c r="I51" s="68"/>
      <c r="J51" s="69"/>
    </row>
    <row r="52" spans="1:10" s="9" customFormat="1" ht="15">
      <c r="A52" s="37">
        <v>9</v>
      </c>
      <c r="B52" s="79"/>
      <c r="C52" s="61"/>
      <c r="D52" s="80" t="s">
        <v>163</v>
      </c>
      <c r="E52" s="81"/>
      <c r="F52" s="82"/>
      <c r="G52" s="83"/>
      <c r="H52" s="83"/>
      <c r="I52" s="84"/>
      <c r="J52" s="85"/>
    </row>
    <row r="53" spans="1:10" ht="30">
      <c r="A53" s="28"/>
      <c r="B53" s="54" t="s">
        <v>130</v>
      </c>
      <c r="C53" s="132" t="s">
        <v>76</v>
      </c>
      <c r="D53" s="133" t="s">
        <v>77</v>
      </c>
      <c r="E53" s="132" t="s">
        <v>15</v>
      </c>
      <c r="F53" s="49">
        <v>22.12</v>
      </c>
      <c r="G53" s="119"/>
      <c r="H53" s="119"/>
      <c r="I53" s="50">
        <f>SUM(G53+H53)</f>
        <v>0</v>
      </c>
      <c r="J53" s="51">
        <f>I53*F53</f>
        <v>0</v>
      </c>
    </row>
    <row r="54" spans="1:10" ht="15">
      <c r="A54" s="28"/>
      <c r="B54" s="58"/>
      <c r="C54" s="59"/>
      <c r="D54" s="19" t="s">
        <v>106</v>
      </c>
      <c r="E54" s="48" t="s">
        <v>40</v>
      </c>
      <c r="F54" s="134">
        <v>8</v>
      </c>
      <c r="G54" s="135"/>
      <c r="H54" s="136"/>
      <c r="I54" s="136">
        <f>SUM(G54+H54)</f>
        <v>0</v>
      </c>
      <c r="J54" s="137">
        <f>I54*F54</f>
        <v>0</v>
      </c>
    </row>
    <row r="55" spans="1:10" ht="15">
      <c r="A55" s="28"/>
      <c r="B55" s="58"/>
      <c r="C55" s="59"/>
      <c r="D55" s="19" t="s">
        <v>107</v>
      </c>
      <c r="E55" s="48" t="s">
        <v>40</v>
      </c>
      <c r="F55" s="134">
        <v>1</v>
      </c>
      <c r="G55" s="138"/>
      <c r="H55" s="139"/>
      <c r="I55" s="139">
        <f>SUM(G55+H55)</f>
        <v>0</v>
      </c>
      <c r="J55" s="140">
        <f>I55*F55</f>
        <v>0</v>
      </c>
    </row>
    <row r="56" spans="1:10" ht="30">
      <c r="A56" s="28"/>
      <c r="B56" s="54" t="s">
        <v>131</v>
      </c>
      <c r="C56" s="141" t="s">
        <v>87</v>
      </c>
      <c r="D56" s="142" t="s">
        <v>88</v>
      </c>
      <c r="E56" s="141" t="s">
        <v>86</v>
      </c>
      <c r="F56" s="141">
        <v>8</v>
      </c>
      <c r="G56" s="119"/>
      <c r="H56" s="119"/>
      <c r="I56" s="50">
        <f>SUM(G56+H56)</f>
        <v>0</v>
      </c>
      <c r="J56" s="51">
        <f>I56*F56</f>
        <v>0</v>
      </c>
    </row>
    <row r="57" spans="1:10" ht="30">
      <c r="A57" s="28"/>
      <c r="B57" s="54" t="s">
        <v>132</v>
      </c>
      <c r="C57" s="132" t="s">
        <v>76</v>
      </c>
      <c r="D57" s="133" t="s">
        <v>113</v>
      </c>
      <c r="E57" s="132" t="s">
        <v>15</v>
      </c>
      <c r="F57" s="141">
        <v>22.8</v>
      </c>
      <c r="G57" s="119"/>
      <c r="H57" s="119"/>
      <c r="I57" s="50">
        <f>SUM(G57+H57)</f>
        <v>0</v>
      </c>
      <c r="J57" s="51">
        <f>I57*F57</f>
        <v>0</v>
      </c>
    </row>
    <row r="58" spans="1:10" ht="15">
      <c r="A58" s="28"/>
      <c r="B58" s="58"/>
      <c r="C58" s="59"/>
      <c r="D58" s="19" t="s">
        <v>108</v>
      </c>
      <c r="E58" s="48" t="s">
        <v>40</v>
      </c>
      <c r="F58" s="134">
        <v>4</v>
      </c>
      <c r="G58" s="135"/>
      <c r="H58" s="136"/>
      <c r="I58" s="136"/>
      <c r="J58" s="137"/>
    </row>
    <row r="59" spans="1:10" ht="15">
      <c r="A59" s="28"/>
      <c r="B59" s="58"/>
      <c r="C59" s="59"/>
      <c r="D59" s="19" t="s">
        <v>109</v>
      </c>
      <c r="E59" s="48" t="s">
        <v>40</v>
      </c>
      <c r="F59" s="134">
        <v>9</v>
      </c>
      <c r="G59" s="143"/>
      <c r="H59" s="144"/>
      <c r="I59" s="144"/>
      <c r="J59" s="35"/>
    </row>
    <row r="60" spans="1:10" ht="15">
      <c r="A60" s="28"/>
      <c r="B60" s="58"/>
      <c r="C60" s="59"/>
      <c r="D60" s="19" t="s">
        <v>110</v>
      </c>
      <c r="E60" s="48" t="s">
        <v>40</v>
      </c>
      <c r="F60" s="134">
        <v>3</v>
      </c>
      <c r="G60" s="143"/>
      <c r="H60" s="144"/>
      <c r="I60" s="144"/>
      <c r="J60" s="35"/>
    </row>
    <row r="61" spans="1:10" ht="15">
      <c r="A61" s="28"/>
      <c r="B61" s="58"/>
      <c r="C61" s="59"/>
      <c r="D61" s="19" t="s">
        <v>111</v>
      </c>
      <c r="E61" s="48" t="s">
        <v>40</v>
      </c>
      <c r="F61" s="134">
        <v>1</v>
      </c>
      <c r="G61" s="143"/>
      <c r="H61" s="144"/>
      <c r="I61" s="144"/>
      <c r="J61" s="35"/>
    </row>
    <row r="62" spans="1:10" ht="15">
      <c r="A62" s="28"/>
      <c r="B62" s="58"/>
      <c r="C62" s="59"/>
      <c r="D62" s="19" t="s">
        <v>112</v>
      </c>
      <c r="E62" s="48" t="s">
        <v>40</v>
      </c>
      <c r="F62" s="134">
        <v>2</v>
      </c>
      <c r="G62" s="138"/>
      <c r="H62" s="139"/>
      <c r="I62" s="139"/>
      <c r="J62" s="140"/>
    </row>
    <row r="63" spans="1:10" ht="30">
      <c r="A63" s="103"/>
      <c r="B63" s="128" t="s">
        <v>161</v>
      </c>
      <c r="C63" s="47" t="s">
        <v>164</v>
      </c>
      <c r="D63" s="145" t="s">
        <v>162</v>
      </c>
      <c r="E63" s="132" t="s">
        <v>15</v>
      </c>
      <c r="F63" s="49">
        <v>0.8</v>
      </c>
      <c r="G63" s="119"/>
      <c r="H63" s="119"/>
      <c r="I63" s="50">
        <f>SUM(G63+H63)</f>
        <v>0</v>
      </c>
      <c r="J63" s="51">
        <f>I63*F63</f>
        <v>0</v>
      </c>
    </row>
    <row r="64" spans="1:10" ht="15">
      <c r="A64" s="28"/>
      <c r="B64" s="58"/>
      <c r="C64" s="59"/>
      <c r="D64" s="93" t="s">
        <v>133</v>
      </c>
      <c r="E64" s="94"/>
      <c r="F64" s="95"/>
      <c r="G64" s="96"/>
      <c r="H64" s="96"/>
      <c r="I64" s="97" t="s">
        <v>14</v>
      </c>
      <c r="J64" s="98">
        <f>J57+J56+J53</f>
        <v>0</v>
      </c>
    </row>
    <row r="65" spans="1:10" ht="4.5" customHeight="1">
      <c r="A65" s="28"/>
      <c r="B65" s="58"/>
      <c r="C65" s="59"/>
      <c r="D65" s="99"/>
      <c r="E65" s="75"/>
      <c r="F65" s="100"/>
      <c r="G65" s="101"/>
      <c r="H65" s="101"/>
      <c r="I65" s="68"/>
      <c r="J65" s="69"/>
    </row>
    <row r="66" spans="1:10" s="9" customFormat="1" ht="15">
      <c r="A66" s="37">
        <v>10</v>
      </c>
      <c r="B66" s="79"/>
      <c r="C66" s="61"/>
      <c r="D66" s="80" t="s">
        <v>119</v>
      </c>
      <c r="E66" s="81"/>
      <c r="F66" s="82"/>
      <c r="G66" s="83"/>
      <c r="H66" s="83"/>
      <c r="I66" s="84"/>
      <c r="J66" s="85"/>
    </row>
    <row r="67" spans="1:10" ht="30">
      <c r="A67" s="28"/>
      <c r="B67" s="54" t="s">
        <v>134</v>
      </c>
      <c r="C67" s="55" t="s">
        <v>120</v>
      </c>
      <c r="D67" s="120" t="s">
        <v>121</v>
      </c>
      <c r="E67" s="48" t="s">
        <v>15</v>
      </c>
      <c r="F67" s="49">
        <v>1.42</v>
      </c>
      <c r="G67" s="119"/>
      <c r="H67" s="119"/>
      <c r="I67" s="50">
        <f>SUM(G67+H67)</f>
        <v>0</v>
      </c>
      <c r="J67" s="51">
        <f>I67*F67</f>
        <v>0</v>
      </c>
    </row>
    <row r="68" spans="1:10" ht="15">
      <c r="A68" s="28"/>
      <c r="B68" s="54" t="s">
        <v>135</v>
      </c>
      <c r="C68" s="55" t="s">
        <v>122</v>
      </c>
      <c r="D68" s="120" t="s">
        <v>123</v>
      </c>
      <c r="E68" s="48" t="s">
        <v>15</v>
      </c>
      <c r="F68" s="49">
        <v>1.42</v>
      </c>
      <c r="G68" s="119"/>
      <c r="H68" s="119"/>
      <c r="I68" s="89">
        <f>SUM(G68+H68)</f>
        <v>0</v>
      </c>
      <c r="J68" s="90">
        <f>I68*F68</f>
        <v>0</v>
      </c>
    </row>
    <row r="69" spans="1:10" ht="15">
      <c r="A69" s="28"/>
      <c r="B69" s="58"/>
      <c r="C69" s="59"/>
      <c r="D69" s="120" t="s">
        <v>126</v>
      </c>
      <c r="E69" s="48" t="s">
        <v>40</v>
      </c>
      <c r="F69" s="134">
        <v>2</v>
      </c>
      <c r="G69" s="226"/>
      <c r="H69" s="227"/>
      <c r="I69" s="136">
        <f>SUM(G69+H69)</f>
        <v>0</v>
      </c>
      <c r="J69" s="137">
        <f>I69*F69</f>
        <v>0</v>
      </c>
    </row>
    <row r="70" spans="1:10" ht="15">
      <c r="A70" s="28"/>
      <c r="B70" s="58"/>
      <c r="C70" s="59"/>
      <c r="D70" s="120" t="s">
        <v>127</v>
      </c>
      <c r="E70" s="48" t="s">
        <v>40</v>
      </c>
      <c r="F70" s="134">
        <v>2</v>
      </c>
      <c r="G70" s="228"/>
      <c r="H70" s="229"/>
      <c r="I70" s="139">
        <f>SUM(G70+H70)</f>
        <v>0</v>
      </c>
      <c r="J70" s="140">
        <f>I70*F70</f>
        <v>0</v>
      </c>
    </row>
    <row r="71" spans="1:10" ht="30">
      <c r="A71" s="28"/>
      <c r="B71" s="54" t="s">
        <v>136</v>
      </c>
      <c r="C71" s="55" t="s">
        <v>124</v>
      </c>
      <c r="D71" s="120" t="s">
        <v>125</v>
      </c>
      <c r="E71" s="48" t="s">
        <v>15</v>
      </c>
      <c r="F71" s="49">
        <v>1.42</v>
      </c>
      <c r="G71" s="119"/>
      <c r="H71" s="119"/>
      <c r="I71" s="125">
        <f>SUM(G71+H71)</f>
        <v>0</v>
      </c>
      <c r="J71" s="126">
        <f>I71*F71</f>
        <v>0</v>
      </c>
    </row>
    <row r="72" spans="1:10" ht="15">
      <c r="A72" s="28"/>
      <c r="B72" s="58"/>
      <c r="C72" s="59"/>
      <c r="D72" s="106" t="s">
        <v>81</v>
      </c>
      <c r="E72" s="81"/>
      <c r="F72" s="82"/>
      <c r="G72" s="107"/>
      <c r="H72" s="107"/>
      <c r="I72" s="108"/>
      <c r="J72" s="64">
        <f>J71+J68+J67</f>
        <v>0</v>
      </c>
    </row>
    <row r="73" spans="1:10" ht="4.5" customHeight="1">
      <c r="A73" s="28"/>
      <c r="B73" s="58"/>
      <c r="C73" s="59"/>
      <c r="D73" s="99"/>
      <c r="E73" s="75"/>
      <c r="F73" s="100"/>
      <c r="G73" s="101"/>
      <c r="H73" s="101"/>
      <c r="I73" s="68"/>
      <c r="J73" s="69"/>
    </row>
    <row r="74" spans="1:10" s="9" customFormat="1" ht="15">
      <c r="A74" s="122"/>
      <c r="B74" s="73"/>
      <c r="C74" s="59"/>
      <c r="D74" s="307" t="s">
        <v>62</v>
      </c>
      <c r="E74" s="308"/>
      <c r="F74" s="308"/>
      <c r="G74" s="308"/>
      <c r="H74" s="308"/>
      <c r="I74" s="309"/>
      <c r="J74" s="35"/>
    </row>
    <row r="75" spans="1:10" s="9" customFormat="1" ht="4.5" customHeight="1">
      <c r="A75" s="122"/>
      <c r="B75" s="73"/>
      <c r="C75" s="59"/>
      <c r="D75" s="146"/>
      <c r="E75" s="75"/>
      <c r="F75" s="100"/>
      <c r="G75" s="77"/>
      <c r="H75" s="77"/>
      <c r="I75" s="147"/>
      <c r="J75" s="35"/>
    </row>
    <row r="76" spans="1:10" s="17" customFormat="1" ht="15">
      <c r="A76" s="112">
        <v>11</v>
      </c>
      <c r="B76" s="148"/>
      <c r="C76" s="61"/>
      <c r="D76" s="80" t="s">
        <v>65</v>
      </c>
      <c r="E76" s="81"/>
      <c r="F76" s="82"/>
      <c r="G76" s="149"/>
      <c r="H76" s="63"/>
      <c r="I76" s="63"/>
      <c r="J76" s="64"/>
    </row>
    <row r="77" spans="1:10" s="9" customFormat="1" ht="45">
      <c r="A77" s="103"/>
      <c r="B77" s="128" t="s">
        <v>138</v>
      </c>
      <c r="C77" s="55" t="s">
        <v>63</v>
      </c>
      <c r="D77" s="19" t="s">
        <v>64</v>
      </c>
      <c r="E77" s="48" t="s">
        <v>15</v>
      </c>
      <c r="F77" s="49">
        <v>20</v>
      </c>
      <c r="G77" s="119"/>
      <c r="H77" s="119"/>
      <c r="I77" s="50">
        <f>SUM(G77+H77)</f>
        <v>0</v>
      </c>
      <c r="J77" s="51">
        <f>I77*F77</f>
        <v>0</v>
      </c>
    </row>
    <row r="78" spans="1:10" ht="15">
      <c r="A78" s="28"/>
      <c r="B78" s="58"/>
      <c r="C78" s="59"/>
      <c r="D78" s="130" t="s">
        <v>82</v>
      </c>
      <c r="E78" s="81"/>
      <c r="F78" s="82"/>
      <c r="G78" s="107"/>
      <c r="H78" s="107"/>
      <c r="I78" s="63"/>
      <c r="J78" s="64">
        <f>SUM(J77)</f>
        <v>0</v>
      </c>
    </row>
    <row r="79" spans="1:10" ht="4.5" customHeight="1">
      <c r="A79" s="28"/>
      <c r="B79" s="58"/>
      <c r="C79" s="59"/>
      <c r="D79" s="99"/>
      <c r="E79" s="75"/>
      <c r="F79" s="100"/>
      <c r="G79" s="101"/>
      <c r="H79" s="101"/>
      <c r="I79" s="68"/>
      <c r="J79" s="69"/>
    </row>
    <row r="80" spans="1:10" s="9" customFormat="1" ht="15">
      <c r="A80" s="37">
        <v>12</v>
      </c>
      <c r="B80" s="102"/>
      <c r="C80" s="61"/>
      <c r="D80" s="80" t="s">
        <v>166</v>
      </c>
      <c r="E80" s="81"/>
      <c r="F80" s="82"/>
      <c r="G80" s="83"/>
      <c r="H80" s="83"/>
      <c r="I80" s="84"/>
      <c r="J80" s="85"/>
    </row>
    <row r="81" spans="1:10" s="9" customFormat="1" ht="30">
      <c r="A81" s="103"/>
      <c r="B81" s="128" t="s">
        <v>66</v>
      </c>
      <c r="C81" s="55" t="s">
        <v>49</v>
      </c>
      <c r="D81" s="145" t="s">
        <v>160</v>
      </c>
      <c r="E81" s="48" t="s">
        <v>8</v>
      </c>
      <c r="F81" s="49">
        <v>150</v>
      </c>
      <c r="G81" s="150"/>
      <c r="H81" s="150"/>
      <c r="I81" s="50">
        <f>SUM(G81+H81)</f>
        <v>0</v>
      </c>
      <c r="J81" s="51">
        <f>I81*F81</f>
        <v>0</v>
      </c>
    </row>
    <row r="82" spans="1:10" s="9" customFormat="1" ht="15">
      <c r="A82" s="103"/>
      <c r="B82" s="70"/>
      <c r="C82" s="59"/>
      <c r="D82" s="106" t="s">
        <v>83</v>
      </c>
      <c r="E82" s="81"/>
      <c r="F82" s="82"/>
      <c r="G82" s="107"/>
      <c r="H82" s="107"/>
      <c r="I82" s="108"/>
      <c r="J82" s="151">
        <f>SUM(J81)</f>
        <v>0</v>
      </c>
    </row>
    <row r="83" spans="1:10" s="9" customFormat="1" ht="4.5" customHeight="1">
      <c r="A83" s="103"/>
      <c r="B83" s="70"/>
      <c r="C83" s="71"/>
      <c r="D83" s="152"/>
      <c r="E83" s="75"/>
      <c r="F83" s="100"/>
      <c r="G83" s="101"/>
      <c r="H83" s="101"/>
      <c r="I83" s="153"/>
      <c r="J83" s="154"/>
    </row>
    <row r="84" spans="1:10" s="9" customFormat="1" ht="15">
      <c r="A84" s="155">
        <v>13</v>
      </c>
      <c r="B84" s="148"/>
      <c r="C84" s="61"/>
      <c r="D84" s="80" t="s">
        <v>104</v>
      </c>
      <c r="E84" s="81"/>
      <c r="F84" s="82"/>
      <c r="G84" s="107"/>
      <c r="H84" s="107"/>
      <c r="I84" s="108"/>
      <c r="J84" s="151"/>
    </row>
    <row r="85" spans="1:10" s="9" customFormat="1" ht="45">
      <c r="A85" s="103"/>
      <c r="B85" s="128" t="s">
        <v>43</v>
      </c>
      <c r="C85" s="55" t="s">
        <v>49</v>
      </c>
      <c r="D85" s="19" t="s">
        <v>152</v>
      </c>
      <c r="E85" s="48" t="s">
        <v>7</v>
      </c>
      <c r="F85" s="49">
        <v>1</v>
      </c>
      <c r="G85" s="225"/>
      <c r="H85" s="225"/>
      <c r="I85" s="50"/>
      <c r="J85" s="51">
        <f>I85*F85</f>
        <v>0</v>
      </c>
    </row>
    <row r="86" spans="1:10" s="9" customFormat="1" ht="15">
      <c r="A86" s="103"/>
      <c r="B86" s="70"/>
      <c r="C86" s="71"/>
      <c r="D86" s="106" t="s">
        <v>84</v>
      </c>
      <c r="E86" s="81"/>
      <c r="F86" s="82"/>
      <c r="G86" s="107"/>
      <c r="H86" s="107"/>
      <c r="I86" s="108"/>
      <c r="J86" s="151">
        <f>SUM(J85)</f>
        <v>0</v>
      </c>
    </row>
    <row r="87" spans="1:10" s="9" customFormat="1" ht="4.5" customHeight="1">
      <c r="A87" s="156"/>
      <c r="B87" s="70"/>
      <c r="C87" s="71"/>
      <c r="D87" s="152"/>
      <c r="E87" s="75"/>
      <c r="F87" s="100"/>
      <c r="G87" s="101"/>
      <c r="H87" s="101"/>
      <c r="I87" s="153"/>
      <c r="J87" s="154"/>
    </row>
    <row r="88" spans="1:10" s="9" customFormat="1" ht="15">
      <c r="A88" s="37">
        <v>14</v>
      </c>
      <c r="B88" s="79"/>
      <c r="C88" s="61"/>
      <c r="D88" s="80" t="s">
        <v>105</v>
      </c>
      <c r="E88" s="81"/>
      <c r="F88" s="82"/>
      <c r="G88" s="83"/>
      <c r="H88" s="83"/>
      <c r="I88" s="84"/>
      <c r="J88" s="85"/>
    </row>
    <row r="89" spans="1:10" s="9" customFormat="1" ht="45">
      <c r="A89" s="103"/>
      <c r="B89" s="128" t="s">
        <v>67</v>
      </c>
      <c r="C89" s="47" t="s">
        <v>24</v>
      </c>
      <c r="D89" s="86" t="s">
        <v>137</v>
      </c>
      <c r="E89" s="87" t="s">
        <v>7</v>
      </c>
      <c r="F89" s="88">
        <v>1</v>
      </c>
      <c r="G89" s="89"/>
      <c r="H89" s="89"/>
      <c r="I89" s="89"/>
      <c r="J89" s="90">
        <f>I89*F89</f>
        <v>0</v>
      </c>
    </row>
    <row r="90" spans="1:10" s="9" customFormat="1" ht="15">
      <c r="A90" s="103"/>
      <c r="B90" s="70"/>
      <c r="C90" s="71"/>
      <c r="D90" s="106" t="s">
        <v>85</v>
      </c>
      <c r="E90" s="81"/>
      <c r="F90" s="82"/>
      <c r="G90" s="107"/>
      <c r="H90" s="107"/>
      <c r="I90" s="108"/>
      <c r="J90" s="151">
        <f>SUM(J89)</f>
        <v>0</v>
      </c>
    </row>
    <row r="91" spans="1:10" s="9" customFormat="1" ht="4.5" customHeight="1">
      <c r="A91" s="156"/>
      <c r="B91" s="70"/>
      <c r="C91" s="59"/>
      <c r="D91" s="157"/>
      <c r="E91" s="75"/>
      <c r="F91" s="100"/>
      <c r="G91" s="158"/>
      <c r="H91" s="158"/>
      <c r="I91" s="144"/>
      <c r="J91" s="159"/>
    </row>
    <row r="92" spans="1:10" s="9" customFormat="1" ht="15">
      <c r="A92" s="37">
        <v>15</v>
      </c>
      <c r="B92" s="79"/>
      <c r="C92" s="61"/>
      <c r="D92" s="80" t="s">
        <v>153</v>
      </c>
      <c r="E92" s="81"/>
      <c r="F92" s="82"/>
      <c r="G92" s="83"/>
      <c r="H92" s="83"/>
      <c r="I92" s="84"/>
      <c r="J92" s="85"/>
    </row>
    <row r="93" spans="1:10" s="9" customFormat="1" ht="30">
      <c r="A93" s="103"/>
      <c r="B93" s="128" t="s">
        <v>145</v>
      </c>
      <c r="C93" s="55" t="s">
        <v>59</v>
      </c>
      <c r="D93" s="19" t="s">
        <v>60</v>
      </c>
      <c r="E93" s="48" t="s">
        <v>40</v>
      </c>
      <c r="F93" s="49">
        <v>4</v>
      </c>
      <c r="G93" s="119"/>
      <c r="H93" s="119"/>
      <c r="I93" s="50">
        <f>SUM(G93+H93)</f>
        <v>0</v>
      </c>
      <c r="J93" s="51">
        <f>I93*F93</f>
        <v>0</v>
      </c>
    </row>
    <row r="94" spans="1:10" ht="15">
      <c r="A94" s="28"/>
      <c r="B94" s="58"/>
      <c r="C94" s="59"/>
      <c r="D94" s="110" t="s">
        <v>146</v>
      </c>
      <c r="E94" s="94"/>
      <c r="F94" s="95"/>
      <c r="G94" s="96"/>
      <c r="H94" s="96"/>
      <c r="I94" s="111"/>
      <c r="J94" s="98">
        <f>SUM(J93:J93)</f>
        <v>0</v>
      </c>
    </row>
    <row r="95" spans="1:10" ht="4.5" customHeight="1">
      <c r="A95" s="28"/>
      <c r="B95" s="29"/>
      <c r="C95" s="59"/>
      <c r="D95" s="160"/>
      <c r="E95" s="75"/>
      <c r="F95" s="100"/>
      <c r="G95" s="161"/>
      <c r="H95" s="161"/>
      <c r="I95" s="162"/>
      <c r="J95" s="163"/>
    </row>
    <row r="96" spans="1:10" s="9" customFormat="1" ht="15">
      <c r="A96" s="122"/>
      <c r="B96" s="73"/>
      <c r="C96" s="59"/>
      <c r="D96" s="307" t="s">
        <v>68</v>
      </c>
      <c r="E96" s="308"/>
      <c r="F96" s="308"/>
      <c r="G96" s="308"/>
      <c r="H96" s="308"/>
      <c r="I96" s="309"/>
      <c r="J96" s="35"/>
    </row>
    <row r="97" spans="1:10" ht="4.5" customHeight="1">
      <c r="A97" s="129"/>
      <c r="B97" s="164"/>
      <c r="C97" s="59"/>
      <c r="D97" s="165"/>
      <c r="E97" s="75"/>
      <c r="F97" s="100"/>
      <c r="G97" s="162"/>
      <c r="H97" s="162"/>
      <c r="I97" s="162"/>
      <c r="J97" s="163"/>
    </row>
    <row r="98" spans="1:10" s="9" customFormat="1" ht="15" customHeight="1">
      <c r="A98" s="37">
        <v>16</v>
      </c>
      <c r="B98" s="148"/>
      <c r="C98" s="61"/>
      <c r="D98" s="310" t="s">
        <v>141</v>
      </c>
      <c r="E98" s="310"/>
      <c r="F98" s="310"/>
      <c r="G98" s="310"/>
      <c r="H98" s="310"/>
      <c r="I98" s="310"/>
      <c r="J98" s="85"/>
    </row>
    <row r="99" spans="1:10" ht="30">
      <c r="A99" s="28"/>
      <c r="B99" s="54" t="s">
        <v>155</v>
      </c>
      <c r="C99" s="55" t="s">
        <v>24</v>
      </c>
      <c r="D99" s="19" t="s">
        <v>139</v>
      </c>
      <c r="E99" s="48" t="s">
        <v>7</v>
      </c>
      <c r="F99" s="49">
        <v>1</v>
      </c>
      <c r="G99" s="50"/>
      <c r="H99" s="50"/>
      <c r="I99" s="50"/>
      <c r="J99" s="51">
        <f>I99*F99</f>
        <v>0</v>
      </c>
    </row>
    <row r="100" spans="1:10" ht="30">
      <c r="A100" s="28"/>
      <c r="B100" s="54" t="s">
        <v>156</v>
      </c>
      <c r="C100" s="55" t="s">
        <v>24</v>
      </c>
      <c r="D100" s="19" t="s">
        <v>165</v>
      </c>
      <c r="E100" s="48" t="s">
        <v>7</v>
      </c>
      <c r="F100" s="49">
        <v>1</v>
      </c>
      <c r="G100" s="50"/>
      <c r="H100" s="50"/>
      <c r="I100" s="50"/>
      <c r="J100" s="51">
        <f>I100*F100</f>
        <v>0</v>
      </c>
    </row>
    <row r="101" spans="1:10" ht="15">
      <c r="A101" s="28"/>
      <c r="B101" s="58"/>
      <c r="C101" s="59"/>
      <c r="D101" s="106" t="s">
        <v>154</v>
      </c>
      <c r="E101" s="81"/>
      <c r="F101" s="82"/>
      <c r="G101" s="107"/>
      <c r="H101" s="107"/>
      <c r="I101" s="108"/>
      <c r="J101" s="64">
        <f>SUM(J99:J100)</f>
        <v>0</v>
      </c>
    </row>
    <row r="102" spans="1:10" s="9" customFormat="1" ht="4.5" customHeight="1">
      <c r="A102" s="103"/>
      <c r="B102" s="70"/>
      <c r="C102" s="71"/>
      <c r="D102" s="152"/>
      <c r="E102" s="75"/>
      <c r="F102" s="100"/>
      <c r="G102" s="101"/>
      <c r="H102" s="101"/>
      <c r="I102" s="153"/>
      <c r="J102" s="69"/>
    </row>
    <row r="103" spans="1:10" s="9" customFormat="1" ht="15" customHeight="1">
      <c r="A103" s="112">
        <v>17</v>
      </c>
      <c r="B103" s="148"/>
      <c r="C103" s="61"/>
      <c r="D103" s="166" t="s">
        <v>149</v>
      </c>
      <c r="E103" s="81"/>
      <c r="F103" s="82"/>
      <c r="G103" s="107"/>
      <c r="H103" s="107"/>
      <c r="I103" s="108"/>
      <c r="J103" s="64"/>
    </row>
    <row r="104" spans="1:10" s="9" customFormat="1" ht="15" customHeight="1">
      <c r="A104" s="103"/>
      <c r="B104" s="128" t="s">
        <v>157</v>
      </c>
      <c r="C104" s="115" t="s">
        <v>117</v>
      </c>
      <c r="D104" s="116" t="s">
        <v>118</v>
      </c>
      <c r="E104" s="117" t="s">
        <v>15</v>
      </c>
      <c r="F104" s="118">
        <v>694.8</v>
      </c>
      <c r="G104" s="119"/>
      <c r="H104" s="119"/>
      <c r="I104" s="50">
        <f>SUM(G104+H104)</f>
        <v>0</v>
      </c>
      <c r="J104" s="51">
        <f>I104*F104</f>
        <v>0</v>
      </c>
    </row>
    <row r="105" spans="1:10" s="9" customFormat="1" ht="15" customHeight="1">
      <c r="A105" s="103"/>
      <c r="B105" s="70"/>
      <c r="C105" s="71"/>
      <c r="D105" s="106" t="s">
        <v>158</v>
      </c>
      <c r="E105" s="81"/>
      <c r="F105" s="82"/>
      <c r="G105" s="107"/>
      <c r="H105" s="107"/>
      <c r="I105" s="108"/>
      <c r="J105" s="64">
        <f>SUM(J103:J104)</f>
        <v>0</v>
      </c>
    </row>
    <row r="106" spans="1:10" ht="9.75" customHeight="1" thickBot="1">
      <c r="A106" s="129"/>
      <c r="B106" s="164"/>
      <c r="C106" s="167"/>
      <c r="D106" s="165"/>
      <c r="E106" s="168"/>
      <c r="F106" s="169"/>
      <c r="G106" s="162"/>
      <c r="H106" s="162"/>
      <c r="I106" s="162"/>
      <c r="J106" s="163"/>
    </row>
    <row r="107" spans="1:10" ht="18.75">
      <c r="A107" s="129"/>
      <c r="B107" s="164"/>
      <c r="C107" s="170"/>
      <c r="D107" s="171" t="s">
        <v>23</v>
      </c>
      <c r="E107" s="172"/>
      <c r="F107" s="173"/>
      <c r="G107" s="174"/>
      <c r="H107" s="174"/>
      <c r="I107" s="174"/>
      <c r="J107" s="175">
        <f>J7+J16+J23+J28+J33+J39+J43+J50+J64+J72+J78+J82+J86+J90+J94+J101+J105</f>
        <v>0</v>
      </c>
    </row>
    <row r="108" spans="1:10" ht="15.75">
      <c r="A108" s="129"/>
      <c r="B108" s="164"/>
      <c r="C108" s="170"/>
      <c r="D108" s="176" t="s">
        <v>18</v>
      </c>
      <c r="E108" s="177"/>
      <c r="F108" s="178"/>
      <c r="G108" s="179"/>
      <c r="H108" s="179"/>
      <c r="I108" s="179"/>
      <c r="J108" s="180">
        <f>J107*0.3</f>
        <v>0</v>
      </c>
    </row>
    <row r="109" spans="1:10" ht="21.75" thickBot="1">
      <c r="A109" s="181"/>
      <c r="B109" s="182"/>
      <c r="C109" s="183"/>
      <c r="D109" s="184" t="s">
        <v>19</v>
      </c>
      <c r="E109" s="185"/>
      <c r="F109" s="186"/>
      <c r="G109" s="187"/>
      <c r="H109" s="187"/>
      <c r="I109" s="187"/>
      <c r="J109" s="188">
        <f>SUM(J107:J108)</f>
        <v>0</v>
      </c>
    </row>
  </sheetData>
  <sheetProtection/>
  <mergeCells count="4">
    <mergeCell ref="D9:I9"/>
    <mergeCell ref="D74:I74"/>
    <mergeCell ref="D96:I96"/>
    <mergeCell ref="D98:I98"/>
  </mergeCells>
  <printOptions gridLines="1" horizontalCentered="1"/>
  <pageMargins left="0.2362204724409449" right="0.2362204724409449" top="1.3779527559055118" bottom="0.7480314960629921" header="0.9448818897637796" footer="0.31496062992125984"/>
  <pageSetup horizontalDpi="600" verticalDpi="600" orientation="landscape" paperSize="9" scale="78" r:id="rId2"/>
  <headerFooter alignWithMargins="0">
    <oddHeader>&amp;LSECRETARIA DO MEIO AMBIENTE
FUNDAÇÃO FLORESTAL
SETOR DE ENGENHARIA E INFRAESTRUTURA&amp;CPARQUE ESTADUAL AGUAPEÍ
Manutenção Predial&amp;RPLANILHA QUANTITATIVA E ORÇAMENTÁRIA
data base:CPOS 177 Novembro/2019</oddHeader>
    <oddFooter>&amp;RPágina &amp;P de &amp;N</oddFooter>
  </headerFooter>
  <rowBreaks count="3" manualBreakCount="3">
    <brk id="29" max="9" man="1"/>
    <brk id="51" max="9" man="1"/>
    <brk id="7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</dc:creator>
  <cp:keywords/>
  <dc:description/>
  <cp:lastModifiedBy>Markus Vinicius Trevisan</cp:lastModifiedBy>
  <cp:lastPrinted>2020-02-20T13:25:44Z</cp:lastPrinted>
  <dcterms:created xsi:type="dcterms:W3CDTF">1998-09-21T12:27:11Z</dcterms:created>
  <dcterms:modified xsi:type="dcterms:W3CDTF">2020-03-09T10:50:54Z</dcterms:modified>
  <cp:category/>
  <cp:version/>
  <cp:contentType/>
  <cp:contentStatus/>
</cp:coreProperties>
</file>