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licitacoes\LICITAÇÕES 2023\PREGÃO ELETRÔNICO\262.000024552023-00 - PROCESSO DE CONTRATAÇÃO DE SERVIÇOS COMUNS - Telhado\"/>
    </mc:Choice>
  </mc:AlternateContent>
  <xr:revisionPtr revIDLastSave="0" documentId="13_ncr:1_{8F4B191E-BD7B-4A15-97BE-D9DEDB6AB2CB}" xr6:coauthVersionLast="47" xr6:coauthVersionMax="47" xr10:uidLastSave="{00000000-0000-0000-0000-000000000000}"/>
  <bookViews>
    <workbookView xWindow="-20610" yWindow="-120" windowWidth="20730" windowHeight="11160" firstSheet="1" activeTab="1" xr2:uid="{AC863AF5-5455-4333-AFD1-D7BDAE00A00E}"/>
  </bookViews>
  <sheets>
    <sheet name="RESUMO" sheetId="16" r:id="rId1"/>
    <sheet name="PLANILHA" sheetId="19" r:id="rId2"/>
    <sheet name="CRONOGRAMA" sheetId="14" r:id="rId3"/>
    <sheet name="Cálculo BDI TCU" sheetId="18" r:id="rId4"/>
    <sheet name="COMPOSIÇÃO" sheetId="17" r:id="rId5"/>
    <sheet name="MERCADO" sheetId="5" r:id="rId6"/>
  </sheets>
  <definedNames>
    <definedName name="___OI152">#REF!</definedName>
    <definedName name="__OI152">#REF!</definedName>
    <definedName name="_OI152">#REF!</definedName>
    <definedName name="A">#REF!</definedName>
    <definedName name="ABC">#REF!</definedName>
    <definedName name="AIR">#REF!</definedName>
    <definedName name="_xlnm.Print_Area" localSheetId="3">'Cálculo BDI TCU'!$B$2:$D$37</definedName>
    <definedName name="_xlnm.Print_Area" localSheetId="2">CRONOGRAMA!$A$1:$L$16</definedName>
    <definedName name="_xlnm.Print_Area" localSheetId="1">PLANILHA!$B$2:$J$43</definedName>
    <definedName name="_xlnm.Database">#REF!</definedName>
    <definedName name="BILLING">#REF!</definedName>
    <definedName name="BOMPRINT">#REF!</definedName>
    <definedName name="CalcReferencia" localSheetId="5">OFFSET(Lst.Top,#REF!,-1,1,1)</definedName>
    <definedName name="CalcReferencia">OFFSET(Lst.Top,#REF!,-1,1,1)</definedName>
    <definedName name="CalcReferencia1" localSheetId="5">OFFSET(Lst.Top1,#REF!,-1,1,1)</definedName>
    <definedName name="CalcReferencia1">OFFSET(Lst.Top1,#REF!,-1,1,1)</definedName>
    <definedName name="CHECKBOM">#REF!</definedName>
    <definedName name="_xlnm.Criteria">#REF!</definedName>
    <definedName name="CRONOGRMA">#N/A</definedName>
    <definedName name="DELETE1">#REF!</definedName>
    <definedName name="DELETE2">#REF!</definedName>
    <definedName name="DESCONTO">#REF!</definedName>
    <definedName name="DÓLAR">#REF!</definedName>
    <definedName name="E">#REF!</definedName>
    <definedName name="ENC.FINANC">#REF!</definedName>
    <definedName name="EWO">#REF!</definedName>
    <definedName name="FIND.PART">#REF!</definedName>
    <definedName name="FINSOCIAL">#REF!</definedName>
    <definedName name="FRETE">#REF!</definedName>
    <definedName name="IBO">#REF!</definedName>
    <definedName name="INFO">#REF!</definedName>
    <definedName name="insert1">#REF!</definedName>
    <definedName name="insert2">#REF!</definedName>
    <definedName name="IR">#REF!</definedName>
    <definedName name="ISS">#REF!</definedName>
    <definedName name="ITC_D_379">#REF!</definedName>
    <definedName name="IWO">#REF!</definedName>
    <definedName name="K">#REF!</definedName>
    <definedName name="Lst.MatServ">#REF!</definedName>
    <definedName name="Lst.Position">#REF!</definedName>
    <definedName name="Lst.Tipo">#REF!</definedName>
    <definedName name="Lst.Top">#REF!</definedName>
    <definedName name="Lst.Top1">#REF!</definedName>
    <definedName name="M">#REF!</definedName>
    <definedName name="MARGEM">#REF!</definedName>
    <definedName name="MARGEM_37">#REF!</definedName>
    <definedName name="MARGEM01">#REF!</definedName>
    <definedName name="MARGEM1">#REF!</definedName>
    <definedName name="MARGEM10">#REF!</definedName>
    <definedName name="MARGEM11">#REF!</definedName>
    <definedName name="MARGEM12">#REF!</definedName>
    <definedName name="MARGEM13">#REF!</definedName>
    <definedName name="MARGEM14">#REF!</definedName>
    <definedName name="MARGEM15">#REF!</definedName>
    <definedName name="MARGEM16">#REF!</definedName>
    <definedName name="MARGEM17">#REF!</definedName>
    <definedName name="MARGEM18">#REF!</definedName>
    <definedName name="MARGEM19">#REF!</definedName>
    <definedName name="MARGEM2">#REF!</definedName>
    <definedName name="MARGEM20">#REF!</definedName>
    <definedName name="MARGEM21">#REF!</definedName>
    <definedName name="MARGEM22">#REF!</definedName>
    <definedName name="MARGEM23">#REF!</definedName>
    <definedName name="MARGEM24">#REF!</definedName>
    <definedName name="MARGEM25">#REF!</definedName>
    <definedName name="MARGEM26">#REF!</definedName>
    <definedName name="MARGEM27">#REF!</definedName>
    <definedName name="MARGEM28">#REF!</definedName>
    <definedName name="MARGEM29">#REF!</definedName>
    <definedName name="MARGEM3">#REF!</definedName>
    <definedName name="MARGEM30">#REF!</definedName>
    <definedName name="MARGEM31">#REF!</definedName>
    <definedName name="MARGEM32">#REF!</definedName>
    <definedName name="MARGEM33">#REF!</definedName>
    <definedName name="MARGEM34">#REF!</definedName>
    <definedName name="MARGEM35">#REF!</definedName>
    <definedName name="MARGEM36">#REF!</definedName>
    <definedName name="MARGEM37">#REF!</definedName>
    <definedName name="MARGEM38">#REF!</definedName>
    <definedName name="MARGEM39">#REF!</definedName>
    <definedName name="MARGEM4">#REF!</definedName>
    <definedName name="MARGEM40">#REF!</definedName>
    <definedName name="MARGEM5">#REF!</definedName>
    <definedName name="MARGEM6">#REF!</definedName>
    <definedName name="MARGEM7">#REF!</definedName>
    <definedName name="MARGEM8">#REF!</definedName>
    <definedName name="MARGEM9">#REF!</definedName>
    <definedName name="NOV">#REF!</definedName>
    <definedName name="NOVO">#REF!</definedName>
    <definedName name="nylon" localSheetId="5">OFFSET(Lst.Top1,#REF!,-1,1,1)</definedName>
    <definedName name="nylon">OFFSET(Lst.Top1,#REF!,-1,1,1)</definedName>
    <definedName name="Ó">#REF!</definedName>
    <definedName name="OI">#REF!</definedName>
    <definedName name="Optico" localSheetId="5">OFFSET(Lst.Top,#REF!,-1,1,1)</definedName>
    <definedName name="Optico">OFFSET(Lst.Top,#REF!,-1,1,1)</definedName>
    <definedName name="paste1">#REF!</definedName>
    <definedName name="paste2">#REF!</definedName>
    <definedName name="paste3">#REF!</definedName>
    <definedName name="paste4">#REF!</definedName>
    <definedName name="PIS">#REF!</definedName>
    <definedName name="RecalcMatriz">#REF!</definedName>
    <definedName name="RMA">#REF!</definedName>
    <definedName name="S">#REF!</definedName>
    <definedName name="Serviços">#REF!</definedName>
    <definedName name="sound1">#REF!</definedName>
    <definedName name="sound2">#REF!</definedName>
    <definedName name="start">#REF!</definedName>
    <definedName name="T">#REF!</definedName>
    <definedName name="TABSERBO">#REF!</definedName>
    <definedName name="temp">#REF!</definedName>
    <definedName name="temp2">#REF!</definedName>
    <definedName name="_xlnm.Print_Titles" localSheetId="1">PLANILHA!$2:$3</definedName>
    <definedName name="X">#REF!</definedName>
    <definedName name="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9" l="1"/>
  <c r="I7" i="19"/>
  <c r="I8" i="19"/>
  <c r="I9" i="19"/>
  <c r="I10" i="19"/>
  <c r="I11" i="19"/>
  <c r="I12" i="19"/>
  <c r="I13" i="19"/>
  <c r="I14" i="19"/>
  <c r="I15" i="19"/>
  <c r="I18" i="19"/>
  <c r="I19" i="19"/>
  <c r="I20" i="19"/>
  <c r="I21" i="19"/>
  <c r="I22" i="19"/>
  <c r="J22" i="19" s="1"/>
  <c r="I23" i="19"/>
  <c r="I24" i="19"/>
  <c r="I26" i="19"/>
  <c r="I27" i="19"/>
  <c r="I28" i="19"/>
  <c r="I30" i="19"/>
  <c r="I31" i="19"/>
  <c r="I32" i="19"/>
  <c r="I34" i="19"/>
  <c r="I35" i="19"/>
  <c r="I36" i="19"/>
  <c r="I39" i="19"/>
  <c r="C8" i="14"/>
  <c r="C6" i="14"/>
  <c r="C7" i="14"/>
  <c r="C7" i="16"/>
  <c r="C6" i="16"/>
  <c r="C5" i="16"/>
  <c r="F8" i="5"/>
  <c r="F13" i="5"/>
  <c r="F20" i="19"/>
  <c r="F8" i="19"/>
  <c r="F19" i="19" s="1"/>
  <c r="F7" i="19"/>
  <c r="F18" i="19" s="1"/>
  <c r="H5" i="14"/>
  <c r="A18" i="5"/>
  <c r="D37" i="18"/>
  <c r="D15" i="18"/>
  <c r="D11" i="18"/>
  <c r="D27" i="18" s="1"/>
  <c r="F3" i="5" l="1"/>
  <c r="F18" i="5"/>
  <c r="J6" i="19"/>
  <c r="J14" i="19"/>
  <c r="J23" i="19"/>
  <c r="J8" i="19"/>
  <c r="J26" i="19"/>
  <c r="J13" i="19"/>
  <c r="J7" i="19"/>
  <c r="J27" i="19"/>
  <c r="J36" i="19"/>
  <c r="J12" i="19"/>
  <c r="J11" i="19"/>
  <c r="J21" i="19"/>
  <c r="J30" i="19"/>
  <c r="J39" i="19"/>
  <c r="J35" i="19"/>
  <c r="J10" i="19"/>
  <c r="J32" i="19"/>
  <c r="J34" i="19"/>
  <c r="J18" i="19"/>
  <c r="J28" i="19"/>
  <c r="J20" i="19"/>
  <c r="J19" i="19"/>
  <c r="J37" i="19" l="1"/>
  <c r="J38" i="19"/>
  <c r="J33" i="19"/>
  <c r="J9" i="19"/>
  <c r="J24" i="19"/>
  <c r="J17" i="19" s="1"/>
  <c r="J31" i="19"/>
  <c r="J29" i="19" s="1"/>
  <c r="J25" i="19"/>
  <c r="J15" i="19"/>
  <c r="I5" i="14"/>
  <c r="D7" i="16" l="1"/>
  <c r="E7" i="16" s="1"/>
  <c r="F7" i="16" s="1"/>
  <c r="F8" i="14"/>
  <c r="J5" i="19"/>
  <c r="J4" i="19" s="1"/>
  <c r="D6" i="14" s="1"/>
  <c r="G6" i="14" s="1"/>
  <c r="J16" i="19"/>
  <c r="A8" i="5"/>
  <c r="J40" i="19" l="1"/>
  <c r="J41" i="19" s="1"/>
  <c r="J42" i="19" s="1"/>
  <c r="H6" i="14"/>
  <c r="I6" i="14"/>
  <c r="E7" i="14"/>
  <c r="F7" i="14"/>
  <c r="D7" i="14"/>
  <c r="D5" i="16"/>
  <c r="E5" i="16" s="1"/>
  <c r="F5" i="16" s="1"/>
  <c r="D6" i="16"/>
  <c r="E6" i="16" s="1"/>
  <c r="F6" i="16" s="1"/>
  <c r="A13" i="5"/>
  <c r="G7" i="14" l="1"/>
  <c r="J43" i="19"/>
  <c r="H7" i="14" l="1"/>
  <c r="J6" i="14"/>
  <c r="G6" i="16"/>
  <c r="I7" i="14" l="1"/>
  <c r="J7" i="14" s="1"/>
  <c r="G8" i="14"/>
  <c r="G7" i="16"/>
  <c r="D9" i="14"/>
  <c r="D10" i="14" s="1"/>
  <c r="D11" i="14" s="1"/>
  <c r="H8" i="14" l="1"/>
  <c r="I8" i="14" s="1"/>
  <c r="G9" i="14"/>
  <c r="G10" i="14" s="1"/>
  <c r="G11" i="14" s="1"/>
  <c r="D8" i="16"/>
  <c r="E8" i="16"/>
  <c r="E9" i="14"/>
  <c r="E10" i="14" s="1"/>
  <c r="E11" i="14" s="1"/>
  <c r="F8" i="16"/>
  <c r="G5" i="16"/>
  <c r="G8" i="16" s="1"/>
  <c r="F9" i="14"/>
  <c r="F10" i="14" s="1"/>
  <c r="F11" i="14" s="1"/>
  <c r="J8" i="14" l="1"/>
  <c r="H9" i="14"/>
  <c r="I9" i="14" s="1"/>
  <c r="D12" i="14"/>
  <c r="J9" i="14" l="1"/>
  <c r="G12" i="14"/>
  <c r="D13" i="14" s="1"/>
  <c r="E12" i="14"/>
  <c r="F12" i="14"/>
  <c r="K8" i="14" l="1"/>
  <c r="K7" i="14"/>
  <c r="K6" i="14"/>
  <c r="F13" i="14"/>
  <c r="E13" i="14"/>
  <c r="K9" i="14" l="1"/>
  <c r="G13" i="14"/>
</calcChain>
</file>

<file path=xl/sharedStrings.xml><?xml version="1.0" encoding="utf-8"?>
<sst xmlns="http://schemas.openxmlformats.org/spreadsheetml/2006/main" count="250" uniqueCount="191">
  <si>
    <t>Item</t>
  </si>
  <si>
    <t>Serviços</t>
  </si>
  <si>
    <t>Un</t>
  </si>
  <si>
    <t>Qt</t>
  </si>
  <si>
    <t>Valores (R$)</t>
  </si>
  <si>
    <t>PUMat</t>
  </si>
  <si>
    <t>PUMO</t>
  </si>
  <si>
    <t>PServ</t>
  </si>
  <si>
    <t>Total</t>
  </si>
  <si>
    <t>Serviços inciais</t>
  </si>
  <si>
    <t>TOTAL</t>
  </si>
  <si>
    <t>TOTAL +BDI</t>
  </si>
  <si>
    <t>Administração Central</t>
  </si>
  <si>
    <t>Nº código</t>
  </si>
  <si>
    <t>Limpeza geral final</t>
  </si>
  <si>
    <t>CÓDIGO</t>
  </si>
  <si>
    <t>DESCRIÇÃO</t>
  </si>
  <si>
    <t>UNID</t>
  </si>
  <si>
    <t>UNIT (R$)</t>
  </si>
  <si>
    <t>Kg</t>
  </si>
  <si>
    <t>ITEM</t>
  </si>
  <si>
    <t>VALOR (R$)</t>
  </si>
  <si>
    <t xml:space="preserve">SERVIÇO </t>
  </si>
  <si>
    <t>VALORES EM R$</t>
  </si>
  <si>
    <t xml:space="preserve"> Mês 1</t>
  </si>
  <si>
    <t>Mês 2</t>
  </si>
  <si>
    <t>Mês 3</t>
  </si>
  <si>
    <t>Subtotal</t>
  </si>
  <si>
    <t>% Total</t>
  </si>
  <si>
    <t>Subtotal desembolso mensal</t>
  </si>
  <si>
    <t>Subtotal com ADM e BDI</t>
  </si>
  <si>
    <t>Percentual sobre total</t>
  </si>
  <si>
    <t xml:space="preserve">CRONOGRAMA FÍSICO FINANCEIRO </t>
  </si>
  <si>
    <t>SERVIÇO</t>
  </si>
  <si>
    <t>TOTAL (R$)</t>
  </si>
  <si>
    <t>02.08.020</t>
  </si>
  <si>
    <t>Placa de identificação para obra</t>
  </si>
  <si>
    <t>Recuperação</t>
  </si>
  <si>
    <t>Cobertura</t>
  </si>
  <si>
    <t>Mobilização e retiradas</t>
  </si>
  <si>
    <t>55.01.140</t>
  </si>
  <si>
    <t>Limpeza de superfície com hidrojateamento</t>
  </si>
  <si>
    <t>04.03.040</t>
  </si>
  <si>
    <t>Retirada de telhamento perfil e material qualquer, exceto barro (telhas translucidas)</t>
  </si>
  <si>
    <t>Manta líquida emborrachada mantatec</t>
  </si>
  <si>
    <t>Manta bidim vp50 tecido estruturante impermeabilizante para telhados</t>
  </si>
  <si>
    <t>MERCADO 01</t>
  </si>
  <si>
    <t>MERCADO 02</t>
  </si>
  <si>
    <t>MERCADO 03</t>
  </si>
  <si>
    <t>Eletricista</t>
  </si>
  <si>
    <t>B.01.000.010146</t>
  </si>
  <si>
    <t>Servente</t>
  </si>
  <si>
    <t>B.01.000.010140</t>
  </si>
  <si>
    <t>Pintor</t>
  </si>
  <si>
    <t>55.01.020</t>
  </si>
  <si>
    <t>Limpeza final da obra</t>
  </si>
  <si>
    <t>Tela manta impermeabilizante bidim vp50</t>
  </si>
  <si>
    <t>Manta bidim vp50 impermeabiliza telhados, lajes, telhas</t>
  </si>
  <si>
    <t>Manta bidim vp50 impermeabilizante para telhas</t>
  </si>
  <si>
    <t>m²</t>
  </si>
  <si>
    <t>Manta líquida emborrachada laje telha impermeável cinza</t>
  </si>
  <si>
    <t>Manta líquida emborrachada laje telha impermeável areia</t>
  </si>
  <si>
    <t>Fita asfáltica aluminizada para telhado</t>
  </si>
  <si>
    <t>Fita veda tudo</t>
  </si>
  <si>
    <t>Manta asfáltica auto adesiva</t>
  </si>
  <si>
    <t>Fita multiuso asfáltica autoadesiva</t>
  </si>
  <si>
    <t>16.32.070</t>
  </si>
  <si>
    <t>h</t>
  </si>
  <si>
    <t>Cobertura curva em chapa de policarbonato alveolar bronze de 6 mm (transparente)</t>
  </si>
  <si>
    <t>18kg</t>
  </si>
  <si>
    <t>1.1</t>
  </si>
  <si>
    <t>2.1</t>
  </si>
  <si>
    <t>Manta líquida emborrachada mantatec 18kg branca com rendimento de 32m². (aplicar três demãos)</t>
  </si>
  <si>
    <t>Composição 01</t>
  </si>
  <si>
    <t>H</t>
  </si>
  <si>
    <t>B.01.000.010101</t>
  </si>
  <si>
    <t>Ajudante geral</t>
  </si>
  <si>
    <t>un</t>
  </si>
  <si>
    <t>COMPOSIÇÃO 01</t>
  </si>
  <si>
    <t>05.07.040</t>
  </si>
  <si>
    <t>DEMONSTRATIVO DE COMPOSIÇÃO DO BDI</t>
  </si>
  <si>
    <t>Componentes do BDI indicado pelo Acordão TCU-Plenario nº2622/2013 para obras de "Construção de edificios"</t>
  </si>
  <si>
    <t>Quartil a ser adotado</t>
  </si>
  <si>
    <t>Descrição</t>
  </si>
  <si>
    <t>Percentual</t>
  </si>
  <si>
    <t>TAXA REPRESENTATIVA DO LUCRO</t>
  </si>
  <si>
    <t>Lucro estimado</t>
  </si>
  <si>
    <t>PARCELAS RELATIVAS A DESPESAS DE RATEIO DA ADM. CENTRAL</t>
  </si>
  <si>
    <t>PARCELAS RELATIVAS AS DESPESAS FINANCEIRAS</t>
  </si>
  <si>
    <t>3.1</t>
  </si>
  <si>
    <t>Despesas Financeiras</t>
  </si>
  <si>
    <t>PARCELAS RELATIVAS A SEGUROS, RISCOS E GARANTIAS DE OBRA</t>
  </si>
  <si>
    <t>4.1</t>
  </si>
  <si>
    <t>Seguros + Garantias</t>
  </si>
  <si>
    <t>4.2</t>
  </si>
  <si>
    <t>Riscos</t>
  </si>
  <si>
    <t>PARCELAS RELATIVAS À INCIDENCIA DE TRIBUTOS</t>
  </si>
  <si>
    <t>5.1</t>
  </si>
  <si>
    <t>Imposto sobre Serviços - ISS</t>
  </si>
  <si>
    <t>Inserir aliquota do Municipio</t>
  </si>
  <si>
    <t>5.2</t>
  </si>
  <si>
    <t>Impostos que incidem sobre faturamento - PIS</t>
  </si>
  <si>
    <t>5.3</t>
  </si>
  <si>
    <t>Impostos que incidem sobre faturamento - COFINS</t>
  </si>
  <si>
    <t>5.4</t>
  </si>
  <si>
    <t>Contribuição Previdenciaria</t>
  </si>
  <si>
    <r>
      <t xml:space="preserve">BDI = </t>
    </r>
    <r>
      <rPr>
        <u/>
        <sz val="11"/>
        <color theme="1"/>
        <rFont val="Calibri"/>
        <family val="2"/>
        <scheme val="minor"/>
      </rPr>
      <t>(1+("2.1"+"4.1"+"4.2"))x(1+"3.1")x(1+"1.1")</t>
    </r>
    <r>
      <rPr>
        <sz val="11"/>
        <color theme="1"/>
        <rFont val="Calibri"/>
        <family val="2"/>
        <scheme val="minor"/>
      </rPr>
      <t xml:space="preserve"> -1</t>
    </r>
  </si>
  <si>
    <t>(1-("5.1"+"5.2"+"5.3"+"5.4"))</t>
  </si>
  <si>
    <r>
      <rPr>
        <b/>
        <sz val="14"/>
        <color theme="1"/>
        <rFont val="Calibri"/>
        <family val="2"/>
        <scheme val="minor"/>
      </rPr>
      <t>BDI</t>
    </r>
    <r>
      <rPr>
        <sz val="11"/>
        <color theme="1"/>
        <rFont val="Calibri"/>
        <family val="2"/>
        <scheme val="minor"/>
      </rPr>
      <t xml:space="preserve"> adotado</t>
    </r>
  </si>
  <si>
    <t>DEMONSTRATIVO DE COMPOSIÇÃO DA ADMINISTRAÇÃO LOCAL</t>
  </si>
  <si>
    <t>Coeficiente de Adm. Local indicado pelo Acordão TCU-Plenario nº2622/2013 para obras de "Construção de edificios"</t>
  </si>
  <si>
    <t>Quartil Adotado</t>
  </si>
  <si>
    <r>
      <rPr>
        <b/>
        <sz val="14"/>
        <color theme="1"/>
        <rFont val="Calibri"/>
        <family val="2"/>
        <scheme val="minor"/>
      </rPr>
      <t>Taxa Administração local</t>
    </r>
    <r>
      <rPr>
        <sz val="11"/>
        <color theme="1"/>
        <rFont val="Calibri"/>
        <family val="2"/>
        <scheme val="minor"/>
      </rPr>
      <t xml:space="preserve"> adotada</t>
    </r>
  </si>
  <si>
    <t>04.22.110</t>
  </si>
  <si>
    <t>Remoção de tubulação elétrica aparente com diâmetro externo até 50 mm</t>
  </si>
  <si>
    <t>38.01.060</t>
  </si>
  <si>
    <t>2.1.1</t>
  </si>
  <si>
    <t>2.1.2</t>
  </si>
  <si>
    <t>2.1.3</t>
  </si>
  <si>
    <t>2.1.4</t>
  </si>
  <si>
    <t>2.1.5</t>
  </si>
  <si>
    <t>2.1.6</t>
  </si>
  <si>
    <t>2.1.7</t>
  </si>
  <si>
    <t>2.2.1</t>
  </si>
  <si>
    <t>Eletroduto de PVC rígido roscável de 1´ - com acessórios ( com curva 135º ou cabeçote tipo guarda chuva para entrada de condutores elétricos)</t>
  </si>
  <si>
    <t>1.1.1</t>
  </si>
  <si>
    <t>1.1.2</t>
  </si>
  <si>
    <t>1.1.3</t>
  </si>
  <si>
    <t>1.1.4</t>
  </si>
  <si>
    <t>1.1.5</t>
  </si>
  <si>
    <t>1.1.6</t>
  </si>
  <si>
    <t>1.1.7</t>
  </si>
  <si>
    <t>m³</t>
  </si>
  <si>
    <t>m</t>
  </si>
  <si>
    <t>S.04.000.080135</t>
  </si>
  <si>
    <t>Lixadeira elétrica</t>
  </si>
  <si>
    <t>B.01.000.010130</t>
  </si>
  <si>
    <t>Marceneiro</t>
  </si>
  <si>
    <t>J.02.000.037539</t>
  </si>
  <si>
    <t>Verniz fungicida Stain, para madeiras; ref. Osmocolor Montana / Verniz Satin Suvinil ou equivalente</t>
  </si>
  <si>
    <t>L</t>
  </si>
  <si>
    <t>2.2</t>
  </si>
  <si>
    <t>2.2.3</t>
  </si>
  <si>
    <t>2.2.4</t>
  </si>
  <si>
    <t>M2</t>
  </si>
  <si>
    <t>02.03.030</t>
  </si>
  <si>
    <t>Proteção de superfícies em geral com plástico bolha</t>
  </si>
  <si>
    <t>B.01.000.010116</t>
  </si>
  <si>
    <t>Ajudante eletricista</t>
  </si>
  <si>
    <t>1.1.8</t>
  </si>
  <si>
    <t>1.1.9</t>
  </si>
  <si>
    <t>1.1.10</t>
  </si>
  <si>
    <t>2.3</t>
  </si>
  <si>
    <t>2.4</t>
  </si>
  <si>
    <t>20.20.202</t>
  </si>
  <si>
    <t>Raspagem com calafetação e aplicação de verniz</t>
  </si>
  <si>
    <t>Escadas com proteção passiva anti incêndio</t>
  </si>
  <si>
    <t xml:space="preserve">Piso de madeira áreas de circulação, deck técnico, rampa </t>
  </si>
  <si>
    <t xml:space="preserve">Piso de madeira áreas internas como salas, escritórios, área de refeições </t>
  </si>
  <si>
    <t>2.3.1</t>
  </si>
  <si>
    <t>2.3.2</t>
  </si>
  <si>
    <t>2.3.3</t>
  </si>
  <si>
    <t>2.4.1</t>
  </si>
  <si>
    <t>2.4.2</t>
  </si>
  <si>
    <t>2.4.3</t>
  </si>
  <si>
    <t>MERCADO 04</t>
  </si>
  <si>
    <t>Verniz antichama para madeiras</t>
  </si>
  <si>
    <t>Litros</t>
  </si>
  <si>
    <t>Verniz antichamas SHE-602</t>
  </si>
  <si>
    <t>Verniz antichama para madeiras (rendimento teórico de 40m²/3,6L)</t>
  </si>
  <si>
    <t>CDHU 188</t>
  </si>
  <si>
    <t>Retirada e reinstalação de  placas solares</t>
  </si>
  <si>
    <t>Liko Chamas tintas industriais</t>
  </si>
  <si>
    <t>Manta líquida emborrachada acrílica telhado laje bidim - mantatec branca</t>
  </si>
  <si>
    <t>3.1.1</t>
  </si>
  <si>
    <t>Und</t>
  </si>
  <si>
    <t>Quant.</t>
  </si>
  <si>
    <t>Valor Unit</t>
  </si>
  <si>
    <t>UN</t>
  </si>
  <si>
    <t xml:space="preserve"> B.01.000.010101 </t>
  </si>
  <si>
    <t xml:space="preserve"> B.01.000.010115 </t>
  </si>
  <si>
    <t xml:space="preserve"> E.03.000.026653 </t>
  </si>
  <si>
    <t>Parafuso auto-atarraxante/auto-brocante em aço médio carbono, com acabamento zincado brando, de 12 x 38 mm - com arruela de vedação</t>
  </si>
  <si>
    <t>Remoção de entulho separado de obra com caçamba metálica - terra, alvenaria, concreto, argamassa, madeira, papel, plástico ou metal</t>
  </si>
  <si>
    <t>RECUPERAÇÃO COBERTURA, PISO E MANUTENÇÃO DE ESTAÇÃO ELEVATÓRIA SEDE MUCJI</t>
  </si>
  <si>
    <t>18 Kg</t>
  </si>
  <si>
    <t>BDI 26,59%</t>
  </si>
  <si>
    <t>ADM LOCAL 8,87%</t>
  </si>
  <si>
    <t>BDI 3º QUARTIL (26,59%)</t>
  </si>
  <si>
    <t>ADMINISTRAÇÃO LOCAL 3º QUARTIL (8,87%)</t>
  </si>
  <si>
    <t>Administração local 8,87%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</si>
</sst>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 * #,##0.00_)\ _R_$_ ;_ * \(#,##0.00\)\ _R_$_ ;_ * &quot;-&quot;??_)\ _R_$_ ;_ @_ "/>
    <numFmt numFmtId="166" formatCode="000"/>
    <numFmt numFmtId="167" formatCode="_-* #,##0_-;\-* #,##0_-;_-* &quot;-&quot;??_-;_-@_-"/>
    <numFmt numFmtId="168" formatCode="#,##0.0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Ecofont Vera Sans"/>
      <family val="2"/>
    </font>
    <font>
      <sz val="11"/>
      <color theme="1"/>
      <name val="Ecofont Vera Sans"/>
      <family val="2"/>
    </font>
    <font>
      <b/>
      <sz val="11"/>
      <name val="Ecofont Vera Sans"/>
      <family val="2"/>
    </font>
    <font>
      <sz val="11"/>
      <name val="Ecofont Vera Sans"/>
      <family val="2"/>
    </font>
    <font>
      <sz val="11"/>
      <color indexed="8"/>
      <name val="Ecofont Vera Sans"/>
      <family val="2"/>
    </font>
    <font>
      <b/>
      <sz val="11"/>
      <color indexed="8"/>
      <name val="Ecofont Vera Sans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Ecofont Vera Sans"/>
    </font>
    <font>
      <sz val="11"/>
      <color indexed="8"/>
      <name val="Ecofont Vera Sans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1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FF0D8"/>
      </patternFill>
    </fill>
    <fill>
      <patternFill patternType="solid">
        <fgColor rgb="FFEFEFEF"/>
      </patternFill>
    </fill>
  </fills>
  <borders count="5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16" fillId="0" borderId="0">
      <alignment vertical="top"/>
    </xf>
    <xf numFmtId="164" fontId="16" fillId="0" borderId="0" applyFont="0" applyFill="0" applyBorder="0" applyAlignment="0" applyProtection="0">
      <alignment vertical="top"/>
    </xf>
    <xf numFmtId="9" fontId="16" fillId="0" borderId="0" applyFont="0" applyFill="0" applyBorder="0" applyAlignment="0" applyProtection="0">
      <alignment vertical="top"/>
    </xf>
    <xf numFmtId="43" fontId="17" fillId="0" borderId="0" applyFont="0" applyFill="0" applyBorder="0" applyAlignment="0" applyProtection="0"/>
  </cellStyleXfs>
  <cellXfs count="18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6" fontId="0" fillId="0" borderId="0" xfId="0" applyNumberFormat="1"/>
    <xf numFmtId="0" fontId="13" fillId="6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67" fontId="18" fillId="5" borderId="26" xfId="16" applyNumberFormat="1" applyFont="1" applyFill="1" applyBorder="1" applyAlignment="1">
      <alignment horizontal="centerContinuous" vertical="center"/>
    </xf>
    <xf numFmtId="167" fontId="18" fillId="0" borderId="26" xfId="16" applyNumberFormat="1" applyFont="1" applyBorder="1" applyAlignment="1">
      <alignment horizontal="centerContinuous" vertical="center"/>
    </xf>
    <xf numFmtId="167" fontId="18" fillId="0" borderId="27" xfId="16" applyNumberFormat="1" applyFont="1" applyBorder="1" applyAlignment="1">
      <alignment horizontal="centerContinuous" vertical="center"/>
    </xf>
    <xf numFmtId="167" fontId="18" fillId="0" borderId="28" xfId="16" applyNumberFormat="1" applyFont="1" applyBorder="1" applyAlignment="1">
      <alignment horizontal="centerContinuous" vertical="center"/>
    </xf>
    <xf numFmtId="167" fontId="15" fillId="0" borderId="0" xfId="16" applyNumberFormat="1" applyFont="1" applyBorder="1" applyAlignment="1">
      <alignment vertical="center"/>
    </xf>
    <xf numFmtId="167" fontId="15" fillId="5" borderId="0" xfId="16" applyNumberFormat="1" applyFont="1" applyFill="1" applyBorder="1" applyAlignment="1">
      <alignment horizontal="center" vertical="center"/>
    </xf>
    <xf numFmtId="167" fontId="18" fillId="7" borderId="31" xfId="16" applyNumberFormat="1" applyFont="1" applyFill="1" applyBorder="1" applyAlignment="1">
      <alignment horizontal="center" vertical="center" wrapText="1"/>
    </xf>
    <xf numFmtId="167" fontId="18" fillId="7" borderId="32" xfId="16" applyNumberFormat="1" applyFont="1" applyFill="1" applyBorder="1" applyAlignment="1">
      <alignment horizontal="center" vertical="center" wrapText="1"/>
    </xf>
    <xf numFmtId="167" fontId="18" fillId="7" borderId="33" xfId="16" applyNumberFormat="1" applyFont="1" applyFill="1" applyBorder="1" applyAlignment="1">
      <alignment horizontal="center" vertical="center" wrapText="1"/>
    </xf>
    <xf numFmtId="167" fontId="18" fillId="7" borderId="34" xfId="16" applyNumberFormat="1" applyFont="1" applyFill="1" applyBorder="1" applyAlignment="1">
      <alignment horizontal="center" vertical="center" wrapText="1"/>
    </xf>
    <xf numFmtId="167" fontId="18" fillId="0" borderId="0" xfId="16" applyNumberFormat="1" applyFont="1" applyBorder="1" applyAlignment="1">
      <alignment horizontal="center" vertical="center" wrapText="1"/>
    </xf>
    <xf numFmtId="167" fontId="19" fillId="5" borderId="11" xfId="16" applyNumberFormat="1" applyFont="1" applyFill="1" applyBorder="1" applyAlignment="1">
      <alignment horizontal="center" vertical="center"/>
    </xf>
    <xf numFmtId="167" fontId="20" fillId="0" borderId="0" xfId="16" applyNumberFormat="1" applyFont="1" applyBorder="1" applyAlignment="1">
      <alignment vertical="center"/>
    </xf>
    <xf numFmtId="10" fontId="20" fillId="0" borderId="37" xfId="7" applyNumberFormat="1" applyFont="1" applyBorder="1" applyAlignment="1">
      <alignment vertical="center"/>
    </xf>
    <xf numFmtId="167" fontId="21" fillId="10" borderId="38" xfId="16" applyNumberFormat="1" applyFont="1" applyFill="1" applyBorder="1" applyAlignment="1">
      <alignment horizontal="center" vertical="center"/>
    </xf>
    <xf numFmtId="167" fontId="21" fillId="10" borderId="39" xfId="16" applyNumberFormat="1" applyFont="1" applyFill="1" applyBorder="1" applyAlignment="1">
      <alignment horizontal="left" vertical="center"/>
    </xf>
    <xf numFmtId="10" fontId="21" fillId="10" borderId="40" xfId="7" applyNumberFormat="1" applyFont="1" applyFill="1" applyBorder="1" applyAlignment="1">
      <alignment vertical="center"/>
    </xf>
    <xf numFmtId="167" fontId="20" fillId="5" borderId="41" xfId="16" applyNumberFormat="1" applyFont="1" applyFill="1" applyBorder="1" applyAlignment="1">
      <alignment horizontal="center" vertical="center"/>
    </xf>
    <xf numFmtId="167" fontId="21" fillId="0" borderId="42" xfId="16" applyNumberFormat="1" applyFont="1" applyBorder="1" applyAlignment="1">
      <alignment horizontal="left" vertical="center"/>
    </xf>
    <xf numFmtId="167" fontId="21" fillId="0" borderId="0" xfId="16" applyNumberFormat="1" applyFont="1" applyBorder="1" applyAlignment="1">
      <alignment vertical="center"/>
    </xf>
    <xf numFmtId="167" fontId="21" fillId="5" borderId="0" xfId="16" applyNumberFormat="1" applyFont="1" applyFill="1" applyBorder="1" applyAlignment="1">
      <alignment vertical="center"/>
    </xf>
    <xf numFmtId="167" fontId="21" fillId="5" borderId="17" xfId="16" applyNumberFormat="1" applyFont="1" applyFill="1" applyBorder="1" applyAlignment="1">
      <alignment vertical="center"/>
    </xf>
    <xf numFmtId="167" fontId="20" fillId="5" borderId="38" xfId="16" applyNumberFormat="1" applyFont="1" applyFill="1" applyBorder="1" applyAlignment="1">
      <alignment horizontal="center" vertical="center"/>
    </xf>
    <xf numFmtId="167" fontId="21" fillId="0" borderId="39" xfId="16" applyNumberFormat="1" applyFont="1" applyBorder="1" applyAlignment="1">
      <alignment horizontal="left" vertical="center"/>
    </xf>
    <xf numFmtId="167" fontId="21" fillId="0" borderId="22" xfId="16" applyNumberFormat="1" applyFont="1" applyBorder="1" applyAlignment="1">
      <alignment vertical="center"/>
    </xf>
    <xf numFmtId="167" fontId="21" fillId="5" borderId="22" xfId="16" applyNumberFormat="1" applyFont="1" applyFill="1" applyBorder="1" applyAlignment="1">
      <alignment vertical="center"/>
    </xf>
    <xf numFmtId="167" fontId="21" fillId="5" borderId="43" xfId="16" applyNumberFormat="1" applyFont="1" applyFill="1" applyBorder="1" applyAlignment="1">
      <alignment vertical="center"/>
    </xf>
    <xf numFmtId="167" fontId="21" fillId="7" borderId="44" xfId="16" applyNumberFormat="1" applyFont="1" applyFill="1" applyBorder="1" applyAlignment="1">
      <alignment horizontal="center" vertical="center"/>
    </xf>
    <xf numFmtId="167" fontId="21" fillId="7" borderId="45" xfId="16" applyNumberFormat="1" applyFont="1" applyFill="1" applyBorder="1" applyAlignment="1">
      <alignment horizontal="left" vertical="center"/>
    </xf>
    <xf numFmtId="167" fontId="21" fillId="7" borderId="10" xfId="16" applyNumberFormat="1" applyFont="1" applyFill="1" applyBorder="1" applyAlignment="1">
      <alignment vertical="center"/>
    </xf>
    <xf numFmtId="167" fontId="21" fillId="7" borderId="15" xfId="16" applyNumberFormat="1" applyFont="1" applyFill="1" applyBorder="1" applyAlignment="1">
      <alignment vertical="center"/>
    </xf>
    <xf numFmtId="167" fontId="20" fillId="5" borderId="46" xfId="16" applyNumberFormat="1" applyFont="1" applyFill="1" applyBorder="1" applyAlignment="1">
      <alignment horizontal="left" vertical="center"/>
    </xf>
    <xf numFmtId="167" fontId="20" fillId="0" borderId="47" xfId="16" applyNumberFormat="1" applyFont="1" applyBorder="1" applyAlignment="1">
      <alignment vertical="center"/>
    </xf>
    <xf numFmtId="10" fontId="20" fillId="0" borderId="18" xfId="7" applyNumberFormat="1" applyFont="1" applyBorder="1" applyAlignment="1">
      <alignment vertical="center"/>
    </xf>
    <xf numFmtId="167" fontId="20" fillId="0" borderId="18" xfId="16" applyNumberFormat="1" applyFont="1" applyBorder="1" applyAlignment="1">
      <alignment vertical="center"/>
    </xf>
    <xf numFmtId="167" fontId="20" fillId="0" borderId="19" xfId="16" applyNumberFormat="1" applyFont="1" applyBorder="1" applyAlignment="1">
      <alignment vertical="center"/>
    </xf>
    <xf numFmtId="0" fontId="22" fillId="0" borderId="27" xfId="0" applyFont="1" applyBorder="1" applyAlignment="1">
      <alignment horizontal="centerContinuous"/>
    </xf>
    <xf numFmtId="0" fontId="22" fillId="0" borderId="28" xfId="0" applyFont="1" applyBorder="1" applyAlignment="1">
      <alignment horizontal="centerContinuous"/>
    </xf>
    <xf numFmtId="0" fontId="22" fillId="0" borderId="26" xfId="0" applyFont="1" applyBorder="1" applyAlignment="1">
      <alignment horizontal="centerContinuous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" fontId="18" fillId="0" borderId="5" xfId="0" applyNumberFormat="1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4" fontId="18" fillId="0" borderId="49" xfId="0" applyNumberFormat="1" applyFont="1" applyBorder="1" applyAlignment="1">
      <alignment vertical="center"/>
    </xf>
    <xf numFmtId="44" fontId="0" fillId="0" borderId="11" xfId="10" applyFont="1" applyBorder="1" applyAlignment="1">
      <alignment vertical="center"/>
    </xf>
    <xf numFmtId="0" fontId="13" fillId="6" borderId="11" xfId="0" applyFont="1" applyFill="1" applyBorder="1" applyAlignment="1">
      <alignment horizontal="center" vertical="center"/>
    </xf>
    <xf numFmtId="44" fontId="13" fillId="6" borderId="11" xfId="0" applyNumberFormat="1" applyFont="1" applyFill="1" applyBorder="1" applyAlignment="1">
      <alignment vertical="center"/>
    </xf>
    <xf numFmtId="0" fontId="0" fillId="5" borderId="0" xfId="0" applyFill="1"/>
    <xf numFmtId="0" fontId="11" fillId="5" borderId="0" xfId="0" applyFont="1" applyFill="1" applyAlignment="1">
      <alignment horizontal="center" vertical="center" wrapText="1"/>
    </xf>
    <xf numFmtId="0" fontId="10" fillId="12" borderId="0" xfId="0" applyFont="1" applyFill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0" fillId="6" borderId="7" xfId="0" applyFill="1" applyBorder="1"/>
    <xf numFmtId="0" fontId="0" fillId="6" borderId="8" xfId="0" applyFill="1" applyBorder="1"/>
    <xf numFmtId="0" fontId="0" fillId="5" borderId="5" xfId="0" applyFill="1" applyBorder="1" applyAlignment="1">
      <alignment horizontal="center" vertical="center"/>
    </xf>
    <xf numFmtId="0" fontId="0" fillId="5" borderId="5" xfId="0" applyFill="1" applyBorder="1"/>
    <xf numFmtId="10" fontId="0" fillId="5" borderId="5" xfId="7" applyNumberFormat="1" applyFont="1" applyFill="1" applyBorder="1"/>
    <xf numFmtId="10" fontId="0" fillId="12" borderId="5" xfId="7" applyNumberFormat="1" applyFont="1" applyFill="1" applyBorder="1"/>
    <xf numFmtId="0" fontId="0" fillId="5" borderId="0" xfId="0" applyFill="1" applyAlignment="1">
      <alignment horizontal="center" vertical="center"/>
    </xf>
    <xf numFmtId="10" fontId="12" fillId="5" borderId="16" xfId="7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12" borderId="5" xfId="7" applyNumberFormat="1" applyFont="1" applyFill="1" applyBorder="1" applyAlignment="1">
      <alignment horizontal="center" vertical="center"/>
    </xf>
    <xf numFmtId="10" fontId="12" fillId="5" borderId="50" xfId="7" applyNumberFormat="1" applyFont="1" applyFill="1" applyBorder="1" applyAlignment="1">
      <alignment horizontal="center" vertical="center"/>
    </xf>
    <xf numFmtId="10" fontId="21" fillId="0" borderId="18" xfId="7" applyNumberFormat="1" applyFont="1" applyBorder="1" applyAlignment="1">
      <alignment vertical="center"/>
    </xf>
    <xf numFmtId="44" fontId="20" fillId="0" borderId="35" xfId="10" applyFont="1" applyFill="1" applyBorder="1" applyAlignment="1">
      <alignment vertical="center"/>
    </xf>
    <xf numFmtId="44" fontId="20" fillId="0" borderId="23" xfId="10" applyFont="1" applyFill="1" applyBorder="1" applyAlignment="1">
      <alignment vertical="center"/>
    </xf>
    <xf numFmtId="44" fontId="21" fillId="5" borderId="48" xfId="10" applyFont="1" applyFill="1" applyBorder="1" applyAlignment="1">
      <alignment vertical="center"/>
    </xf>
    <xf numFmtId="44" fontId="20" fillId="0" borderId="4" xfId="10" applyFont="1" applyFill="1" applyBorder="1" applyAlignment="1">
      <alignment vertical="center"/>
    </xf>
    <xf numFmtId="44" fontId="20" fillId="0" borderId="5" xfId="10" applyFont="1" applyFill="1" applyBorder="1" applyAlignment="1">
      <alignment vertical="center"/>
    </xf>
    <xf numFmtId="44" fontId="21" fillId="5" borderId="5" xfId="10" applyFont="1" applyFill="1" applyBorder="1" applyAlignment="1">
      <alignment vertical="center"/>
    </xf>
    <xf numFmtId="44" fontId="20" fillId="10" borderId="22" xfId="10" applyFont="1" applyFill="1" applyBorder="1" applyAlignment="1">
      <alignment vertical="center"/>
    </xf>
    <xf numFmtId="44" fontId="20" fillId="0" borderId="0" xfId="10" applyFont="1" applyBorder="1" applyAlignment="1">
      <alignment vertical="center"/>
    </xf>
    <xf numFmtId="44" fontId="20" fillId="0" borderId="22" xfId="10" applyFont="1" applyBorder="1" applyAlignment="1">
      <alignment vertical="center"/>
    </xf>
    <xf numFmtId="44" fontId="21" fillId="7" borderId="9" xfId="10" applyFont="1" applyFill="1" applyBorder="1" applyAlignment="1">
      <alignment vertical="center"/>
    </xf>
    <xf numFmtId="44" fontId="21" fillId="7" borderId="10" xfId="10" applyFont="1" applyFill="1" applyBorder="1" applyAlignment="1">
      <alignment vertical="center"/>
    </xf>
    <xf numFmtId="44" fontId="21" fillId="7" borderId="16" xfId="10" applyFont="1" applyFill="1" applyBorder="1" applyAlignment="1">
      <alignment vertical="center"/>
    </xf>
    <xf numFmtId="44" fontId="19" fillId="5" borderId="36" xfId="10" applyFont="1" applyFill="1" applyBorder="1" applyAlignment="1">
      <alignment horizontal="center" vertical="center"/>
    </xf>
    <xf numFmtId="44" fontId="20" fillId="5" borderId="36" xfId="10" applyFont="1" applyFill="1" applyBorder="1" applyAlignment="1">
      <alignment vertical="center"/>
    </xf>
    <xf numFmtId="44" fontId="21" fillId="5" borderId="36" xfId="10" applyFont="1" applyFill="1" applyBorder="1" applyAlignment="1">
      <alignment horizontal="right" vertical="center"/>
    </xf>
    <xf numFmtId="44" fontId="21" fillId="10" borderId="22" xfId="10" applyFont="1" applyFill="1" applyBorder="1" applyAlignment="1">
      <alignment vertical="center"/>
    </xf>
    <xf numFmtId="44" fontId="15" fillId="0" borderId="5" xfId="10" applyFont="1" applyBorder="1" applyAlignment="1">
      <alignment vertical="center"/>
    </xf>
    <xf numFmtId="44" fontId="18" fillId="0" borderId="6" xfId="10" applyFont="1" applyBorder="1" applyAlignment="1">
      <alignment vertical="center"/>
    </xf>
    <xf numFmtId="44" fontId="18" fillId="0" borderId="49" xfId="10" applyFont="1" applyBorder="1" applyAlignment="1">
      <alignment vertical="center"/>
    </xf>
    <xf numFmtId="44" fontId="18" fillId="9" borderId="25" xfId="10" applyFont="1" applyFill="1" applyBorder="1" applyAlignment="1">
      <alignment vertical="center"/>
    </xf>
    <xf numFmtId="0" fontId="6" fillId="4" borderId="11" xfId="2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center"/>
    </xf>
    <xf numFmtId="43" fontId="3" fillId="5" borderId="0" xfId="0" applyNumberFormat="1" applyFont="1" applyFill="1" applyAlignment="1">
      <alignment vertical="center"/>
    </xf>
    <xf numFmtId="43" fontId="3" fillId="5" borderId="0" xfId="0" applyNumberFormat="1" applyFont="1" applyFill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43" fontId="2" fillId="2" borderId="11" xfId="1" applyFont="1" applyFill="1" applyBorder="1" applyAlignment="1">
      <alignment horizontal="center" vertical="center"/>
    </xf>
    <xf numFmtId="43" fontId="4" fillId="2" borderId="11" xfId="1" applyFont="1" applyFill="1" applyBorder="1" applyAlignment="1">
      <alignment horizontal="center" vertical="center" wrapText="1"/>
    </xf>
    <xf numFmtId="0" fontId="4" fillId="8" borderId="11" xfId="0" applyFont="1" applyFill="1" applyBorder="1" applyAlignment="1" applyProtection="1">
      <alignment horizontal="left" vertical="center" wrapText="1"/>
      <protection locked="0"/>
    </xf>
    <xf numFmtId="0" fontId="5" fillId="8" borderId="1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vertical="center" wrapText="1"/>
    </xf>
    <xf numFmtId="0" fontId="6" fillId="8" borderId="11" xfId="0" applyFont="1" applyFill="1" applyBorder="1" applyAlignment="1">
      <alignment horizontal="center" vertical="center" wrapText="1"/>
    </xf>
    <xf numFmtId="44" fontId="7" fillId="8" borderId="11" xfId="10" applyFont="1" applyFill="1" applyBorder="1" applyAlignment="1">
      <alignment vertical="center" wrapText="1"/>
    </xf>
    <xf numFmtId="0" fontId="4" fillId="3" borderId="11" xfId="0" applyFont="1" applyFill="1" applyBorder="1" applyAlignment="1" applyProtection="1">
      <alignment horizontal="left" vertical="center" wrapText="1"/>
      <protection locked="0"/>
    </xf>
    <xf numFmtId="0" fontId="5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44" fontId="23" fillId="3" borderId="11" xfId="10" applyFont="1" applyFill="1" applyBorder="1" applyAlignment="1">
      <alignment horizontal="right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6" fillId="4" borderId="11" xfId="2" applyFont="1" applyFill="1" applyBorder="1" applyAlignment="1">
      <alignment horizontal="center" vertical="center" wrapText="1"/>
    </xf>
    <xf numFmtId="43" fontId="6" fillId="4" borderId="11" xfId="3" applyFont="1" applyFill="1" applyBorder="1" applyAlignment="1">
      <alignment horizontal="right" vertical="center" wrapText="1"/>
    </xf>
    <xf numFmtId="44" fontId="6" fillId="4" borderId="11" xfId="10" applyFont="1" applyFill="1" applyBorder="1" applyAlignment="1">
      <alignment horizontal="center" vertical="center" wrapText="1"/>
    </xf>
    <xf numFmtId="44" fontId="6" fillId="4" borderId="11" xfId="10" applyFont="1" applyFill="1" applyBorder="1" applyAlignment="1">
      <alignment horizontal="right" vertical="center" wrapText="1"/>
    </xf>
    <xf numFmtId="0" fontId="24" fillId="4" borderId="11" xfId="2" applyFont="1" applyFill="1" applyBorder="1" applyAlignment="1">
      <alignment horizontal="center" vertical="center" wrapText="1"/>
    </xf>
    <xf numFmtId="0" fontId="24" fillId="4" borderId="11" xfId="2" applyFont="1" applyFill="1" applyBorder="1" applyAlignment="1">
      <alignment horizontal="left" vertical="center" wrapText="1"/>
    </xf>
    <xf numFmtId="43" fontId="24" fillId="4" borderId="11" xfId="3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left" vertical="center" wrapText="1"/>
      <protection locked="0"/>
    </xf>
    <xf numFmtId="43" fontId="5" fillId="0" borderId="11" xfId="1" applyFont="1" applyFill="1" applyBorder="1" applyAlignment="1">
      <alignment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44" fontId="7" fillId="3" borderId="11" xfId="1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43" fontId="3" fillId="2" borderId="11" xfId="0" applyNumberFormat="1" applyFont="1" applyFill="1" applyBorder="1" applyAlignment="1">
      <alignment vertical="center"/>
    </xf>
    <xf numFmtId="43" fontId="2" fillId="2" borderId="11" xfId="0" applyNumberFormat="1" applyFont="1" applyFill="1" applyBorder="1" applyAlignment="1">
      <alignment vertical="center"/>
    </xf>
    <xf numFmtId="2" fontId="6" fillId="8" borderId="16" xfId="1" applyNumberFormat="1" applyFont="1" applyFill="1" applyBorder="1" applyAlignment="1">
      <alignment horizontal="right" vertical="center" wrapText="1"/>
    </xf>
    <xf numFmtId="2" fontId="6" fillId="3" borderId="16" xfId="1" applyNumberFormat="1" applyFont="1" applyFill="1" applyBorder="1" applyAlignment="1">
      <alignment horizontal="right" vertical="center" wrapText="1"/>
    </xf>
    <xf numFmtId="2" fontId="6" fillId="8" borderId="10" xfId="1" applyNumberFormat="1" applyFont="1" applyFill="1" applyBorder="1" applyAlignment="1">
      <alignment horizontal="right" vertical="center" wrapText="1"/>
    </xf>
    <xf numFmtId="2" fontId="6" fillId="3" borderId="10" xfId="1" applyNumberFormat="1" applyFont="1" applyFill="1" applyBorder="1" applyAlignment="1">
      <alignment horizontal="right" vertical="center" wrapText="1"/>
    </xf>
    <xf numFmtId="0" fontId="6" fillId="8" borderId="9" xfId="0" applyFont="1" applyFill="1" applyBorder="1" applyAlignment="1">
      <alignment horizontal="center" vertical="center" wrapText="1"/>
    </xf>
    <xf numFmtId="4" fontId="6" fillId="8" borderId="10" xfId="1" applyNumberFormat="1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horizontal="center" vertical="center" wrapText="1"/>
    </xf>
    <xf numFmtId="4" fontId="6" fillId="3" borderId="10" xfId="1" applyNumberFormat="1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43" fontId="6" fillId="8" borderId="16" xfId="1" applyFont="1" applyFill="1" applyBorder="1" applyAlignment="1">
      <alignment vertical="center" wrapText="1"/>
    </xf>
    <xf numFmtId="43" fontId="6" fillId="8" borderId="10" xfId="1" applyFont="1" applyFill="1" applyBorder="1" applyAlignment="1">
      <alignment vertical="center" wrapText="1"/>
    </xf>
    <xf numFmtId="43" fontId="6" fillId="3" borderId="16" xfId="1" applyFont="1" applyFill="1" applyBorder="1" applyAlignment="1">
      <alignment vertical="center" wrapText="1"/>
    </xf>
    <xf numFmtId="43" fontId="6" fillId="3" borderId="10" xfId="1" applyFont="1" applyFill="1" applyBorder="1" applyAlignment="1">
      <alignment vertical="center" wrapText="1"/>
    </xf>
    <xf numFmtId="43" fontId="6" fillId="8" borderId="9" xfId="1" applyFont="1" applyFill="1" applyBorder="1" applyAlignment="1">
      <alignment vertical="center" wrapText="1"/>
    </xf>
    <xf numFmtId="167" fontId="15" fillId="5" borderId="0" xfId="16" applyNumberFormat="1" applyFont="1" applyFill="1" applyBorder="1" applyAlignment="1">
      <alignment vertical="center"/>
    </xf>
    <xf numFmtId="167" fontId="18" fillId="5" borderId="0" xfId="16" applyNumberFormat="1" applyFont="1" applyFill="1" applyBorder="1" applyAlignment="1">
      <alignment horizontal="center" vertical="center" wrapText="1"/>
    </xf>
    <xf numFmtId="167" fontId="20" fillId="5" borderId="0" xfId="16" applyNumberFormat="1" applyFont="1" applyFill="1" applyBorder="1" applyAlignment="1">
      <alignment vertical="center"/>
    </xf>
    <xf numFmtId="167" fontId="20" fillId="5" borderId="5" xfId="16" applyNumberFormat="1" applyFont="1" applyFill="1" applyBorder="1" applyAlignment="1">
      <alignment vertical="center"/>
    </xf>
    <xf numFmtId="166" fontId="0" fillId="5" borderId="0" xfId="0" applyNumberFormat="1" applyFill="1"/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13" borderId="51" xfId="0" applyFont="1" applyFill="1" applyBorder="1" applyAlignment="1">
      <alignment horizontal="center" vertical="center" wrapText="1"/>
    </xf>
    <xf numFmtId="168" fontId="28" fillId="13" borderId="51" xfId="0" applyNumberFormat="1" applyFont="1" applyFill="1" applyBorder="1" applyAlignment="1">
      <alignment horizontal="center" vertical="center" wrapText="1"/>
    </xf>
    <xf numFmtId="4" fontId="28" fillId="13" borderId="51" xfId="0" applyNumberFormat="1" applyFont="1" applyFill="1" applyBorder="1" applyAlignment="1">
      <alignment horizontal="center" vertical="center" wrapText="1"/>
    </xf>
    <xf numFmtId="0" fontId="27" fillId="14" borderId="51" xfId="0" applyFont="1" applyFill="1" applyBorder="1" applyAlignment="1">
      <alignment horizontal="center" vertical="center" wrapText="1"/>
    </xf>
    <xf numFmtId="168" fontId="27" fillId="14" borderId="51" xfId="0" applyNumberFormat="1" applyFont="1" applyFill="1" applyBorder="1" applyAlignment="1">
      <alignment horizontal="center" vertical="center" wrapText="1"/>
    </xf>
    <xf numFmtId="4" fontId="27" fillId="14" borderId="51" xfId="0" applyNumberFormat="1" applyFont="1" applyFill="1" applyBorder="1" applyAlignment="1">
      <alignment horizontal="center" vertical="center" wrapText="1"/>
    </xf>
    <xf numFmtId="43" fontId="3" fillId="5" borderId="0" xfId="0" applyNumberFormat="1" applyFont="1" applyFill="1" applyAlignment="1">
      <alignment horizontal="center" vertical="center"/>
    </xf>
    <xf numFmtId="7" fontId="3" fillId="5" borderId="0" xfId="0" applyNumberFormat="1" applyFont="1" applyFill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43" fontId="2" fillId="2" borderId="11" xfId="0" applyNumberFormat="1" applyFont="1" applyFill="1" applyBorder="1" applyAlignment="1">
      <alignment horizontal="center" vertical="center"/>
    </xf>
    <xf numFmtId="43" fontId="2" fillId="2" borderId="11" xfId="1" applyFont="1" applyFill="1" applyBorder="1" applyAlignment="1">
      <alignment horizontal="center" vertical="center"/>
    </xf>
    <xf numFmtId="167" fontId="18" fillId="7" borderId="12" xfId="16" applyNumberFormat="1" applyFont="1" applyFill="1" applyBorder="1" applyAlignment="1">
      <alignment horizontal="center" vertical="center" wrapText="1"/>
    </xf>
    <xf numFmtId="167" fontId="18" fillId="7" borderId="14" xfId="16" applyNumberFormat="1" applyFont="1" applyFill="1" applyBorder="1" applyAlignment="1">
      <alignment horizontal="center" vertical="center" wrapText="1"/>
    </xf>
    <xf numFmtId="167" fontId="18" fillId="7" borderId="29" xfId="16" applyNumberFormat="1" applyFont="1" applyFill="1" applyBorder="1" applyAlignment="1">
      <alignment horizontal="center" vertical="center" wrapText="1"/>
    </xf>
    <xf numFmtId="167" fontId="18" fillId="7" borderId="30" xfId="16" applyNumberFormat="1" applyFont="1" applyFill="1" applyBorder="1" applyAlignment="1">
      <alignment horizontal="center" vertical="center" wrapText="1"/>
    </xf>
    <xf numFmtId="167" fontId="15" fillId="6" borderId="12" xfId="16" applyNumberFormat="1" applyFont="1" applyFill="1" applyBorder="1" applyAlignment="1">
      <alignment horizontal="center" vertical="center"/>
    </xf>
    <xf numFmtId="167" fontId="15" fillId="6" borderId="13" xfId="16" applyNumberFormat="1" applyFont="1" applyFill="1" applyBorder="1" applyAlignment="1">
      <alignment horizontal="center" vertical="center"/>
    </xf>
    <xf numFmtId="167" fontId="15" fillId="6" borderId="20" xfId="16" applyNumberFormat="1" applyFont="1" applyFill="1" applyBorder="1" applyAlignment="1">
      <alignment horizontal="center" vertical="center"/>
    </xf>
    <xf numFmtId="167" fontId="15" fillId="6" borderId="21" xfId="16" applyNumberFormat="1" applyFont="1" applyFill="1" applyBorder="1" applyAlignment="1">
      <alignment horizontal="center" vertical="center"/>
    </xf>
    <xf numFmtId="0" fontId="26" fillId="5" borderId="9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1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12" fillId="11" borderId="0" xfId="0" applyFont="1" applyFill="1" applyAlignment="1">
      <alignment horizontal="center"/>
    </xf>
    <xf numFmtId="0" fontId="13" fillId="5" borderId="0" xfId="0" applyFont="1" applyFill="1" applyAlignment="1">
      <alignment horizontal="right" vertical="center" wrapText="1"/>
    </xf>
    <xf numFmtId="0" fontId="0" fillId="5" borderId="0" xfId="0" applyFill="1" applyAlignment="1">
      <alignment horizontal="center"/>
    </xf>
  </cellXfs>
  <cellStyles count="17">
    <cellStyle name="Moeda" xfId="10" builtinId="4"/>
    <cellStyle name="Normal" xfId="0" builtinId="0"/>
    <cellStyle name="Normal 2" xfId="2" xr:uid="{00000000-0005-0000-0000-000003000000}"/>
    <cellStyle name="Normal 2 2" xfId="8" xr:uid="{00000000-0005-0000-0000-000004000000}"/>
    <cellStyle name="Normal 2 2 2" xfId="11" xr:uid="{00000000-0005-0000-0000-000005000000}"/>
    <cellStyle name="Normal 4" xfId="13" xr:uid="{00000000-0005-0000-0000-000006000000}"/>
    <cellStyle name="Normal 5" xfId="4" xr:uid="{00000000-0005-0000-0000-000007000000}"/>
    <cellStyle name="Porcentagem" xfId="7" builtinId="5"/>
    <cellStyle name="Porcentagem 2" xfId="15" xr:uid="{00000000-0005-0000-0000-000009000000}"/>
    <cellStyle name="Separador de milhares 2" xfId="16" xr:uid="{00000000-0005-0000-0000-00000A000000}"/>
    <cellStyle name="Separador de milhares 3" xfId="5" xr:uid="{00000000-0005-0000-0000-00000B000000}"/>
    <cellStyle name="Separador de milhares 3 2" xfId="9" xr:uid="{00000000-0005-0000-0000-00000C000000}"/>
    <cellStyle name="Vírgula" xfId="1" builtinId="3"/>
    <cellStyle name="Vírgula 2" xfId="3" xr:uid="{00000000-0005-0000-0000-00000E000000}"/>
    <cellStyle name="Vírgula 2 2" xfId="14" xr:uid="{00000000-0005-0000-0000-00000F000000}"/>
    <cellStyle name="Vírgula 4" xfId="6" xr:uid="{00000000-0005-0000-0000-000010000000}"/>
    <cellStyle name="Vírgula 4 2" xfId="12" xr:uid="{00000000-0005-0000-0000-000011000000}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A4F4EFAD-1E5A-41B6-BA69-99FCD8107BBF}"/>
            </a:ext>
          </a:extLst>
        </xdr:cNvPr>
        <xdr:cNvSpPr txBox="1"/>
      </xdr:nvSpPr>
      <xdr:spPr>
        <a:xfrm>
          <a:off x="8820150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5B1B49AF-36D8-426A-8A5E-B781B6489AA1}"/>
            </a:ext>
          </a:extLst>
        </xdr:cNvPr>
        <xdr:cNvSpPr txBox="1"/>
      </xdr:nvSpPr>
      <xdr:spPr>
        <a:xfrm>
          <a:off x="88201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1090EB18-0EF6-4375-B52C-B0F19C0FCB7A}"/>
            </a:ext>
          </a:extLst>
        </xdr:cNvPr>
        <xdr:cNvSpPr txBox="1"/>
      </xdr:nvSpPr>
      <xdr:spPr>
        <a:xfrm>
          <a:off x="88201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48224176-FDB3-4848-969F-90F9AA227EB5}"/>
            </a:ext>
          </a:extLst>
        </xdr:cNvPr>
        <xdr:cNvSpPr txBox="1"/>
      </xdr:nvSpPr>
      <xdr:spPr>
        <a:xfrm>
          <a:off x="88201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3203BA7E-211F-4EBB-B157-B436B9FE6D0A}"/>
            </a:ext>
          </a:extLst>
        </xdr:cNvPr>
        <xdr:cNvSpPr txBox="1"/>
      </xdr:nvSpPr>
      <xdr:spPr>
        <a:xfrm>
          <a:off x="88201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1D0928B4-FFF2-4E15-90D9-CA0F1B7C28C6}"/>
            </a:ext>
          </a:extLst>
        </xdr:cNvPr>
        <xdr:cNvSpPr txBox="1"/>
      </xdr:nvSpPr>
      <xdr:spPr>
        <a:xfrm>
          <a:off x="8820150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52E5CE26-1B91-45C3-BE35-15194B682C3B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ADA0DFAD-B553-45FD-A837-09DFC72146DB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9D56A2F-14C5-4FB3-BCFB-9DBF2B8E3688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B17C9142-2691-4AB6-914F-D2C58CB11E37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F2C2DE2D-6042-4C41-8A05-F3965709CED8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563C09D5-43C3-49EE-A74D-AA140CABD6DC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A3A1967B-A278-4741-96FE-3A773E7ACFCA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391F148C-08FA-40A9-9F9A-4F7B076555F1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79DBE731-D9AE-41DB-86BA-4859BC9C5DC3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40741AAA-6D05-4F94-9784-0E44F82F9839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58B4D756-DBA4-425D-8938-4AFDB6FDFF15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755D7325-38AF-4737-AA75-AC26220784EE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C4E15696-BF0D-4D01-9FBE-926B7ED3F7E9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F77B94AD-FBB1-43D2-80AC-67B7504B6F8E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9FE90BD2-F6DC-4E0C-8347-44EABD24CF20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1643D029-BB2F-40FC-90A0-F6F3C1EBA098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9DD6EBEF-49A7-4BD4-8944-A0E80C84133C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D4844888-6FDD-4A31-A650-FB109FFFD0BF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33744C20-5724-452F-873F-C6CB042FBAB5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A3BC93B3-4FD8-407C-9764-15618B687FF4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4B18CAF1-4C52-48AC-B99B-298DDA4C5C26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44CF1F1C-440B-423A-B0FB-486A7775CE2E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55F2D9AE-EFEF-4597-84E2-7E1263C61D00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AE76A95A-47C2-4E5E-8353-4AC8FB6FB75B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BA36D319-D13A-4596-8D98-F19786F3D78C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D40FC722-25F7-4F65-83B9-AA2206955291}"/>
            </a:ext>
          </a:extLst>
        </xdr:cNvPr>
        <xdr:cNvSpPr txBox="1"/>
      </xdr:nvSpPr>
      <xdr:spPr>
        <a:xfrm>
          <a:off x="88201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DD2BB6D-1EEB-4120-9998-973B0055640E}"/>
            </a:ext>
          </a:extLst>
        </xdr:cNvPr>
        <xdr:cNvSpPr txBox="1"/>
      </xdr:nvSpPr>
      <xdr:spPr>
        <a:xfrm>
          <a:off x="88201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328F3F5E-1341-43EF-87D1-0F40FCD6FA43}"/>
            </a:ext>
          </a:extLst>
        </xdr:cNvPr>
        <xdr:cNvSpPr txBox="1"/>
      </xdr:nvSpPr>
      <xdr:spPr>
        <a:xfrm>
          <a:off x="88201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C3D92CA4-031F-40B5-94CD-F5BCAEA0049C}"/>
            </a:ext>
          </a:extLst>
        </xdr:cNvPr>
        <xdr:cNvSpPr txBox="1"/>
      </xdr:nvSpPr>
      <xdr:spPr>
        <a:xfrm>
          <a:off x="8820150" y="765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52CE510-BC9D-4DDB-934B-4A6AA94303E1}"/>
            </a:ext>
          </a:extLst>
        </xdr:cNvPr>
        <xdr:cNvSpPr txBox="1"/>
      </xdr:nvSpPr>
      <xdr:spPr>
        <a:xfrm>
          <a:off x="8820150" y="765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EFEF5B00-E8A4-4BD4-A0E8-77B785C6AD33}"/>
            </a:ext>
          </a:extLst>
        </xdr:cNvPr>
        <xdr:cNvSpPr txBox="1"/>
      </xdr:nvSpPr>
      <xdr:spPr>
        <a:xfrm>
          <a:off x="8831036" y="80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C129EDB4-2045-46EC-A1FD-F690CF8B01E0}"/>
            </a:ext>
          </a:extLst>
        </xdr:cNvPr>
        <xdr:cNvSpPr txBox="1"/>
      </xdr:nvSpPr>
      <xdr:spPr>
        <a:xfrm>
          <a:off x="8831036" y="80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DBECA89B-DB5A-4D81-882E-2E416F699F06}"/>
            </a:ext>
          </a:extLst>
        </xdr:cNvPr>
        <xdr:cNvSpPr txBox="1"/>
      </xdr:nvSpPr>
      <xdr:spPr>
        <a:xfrm>
          <a:off x="9021536" y="7919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D69CF41D-F9EE-4FE4-AF13-44B32C2404A2}"/>
            </a:ext>
          </a:extLst>
        </xdr:cNvPr>
        <xdr:cNvSpPr txBox="1"/>
      </xdr:nvSpPr>
      <xdr:spPr>
        <a:xfrm>
          <a:off x="9021536" y="7919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D323C1D2-A2D5-484B-AFAA-85CBA101BC3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7BF97442-1187-47DB-8FC7-A4DCE249F3D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E1D2FD91-A0E2-49B0-A29A-5FE38D646A7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E449E632-A41D-42CD-A3DE-2243C98089B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7700F431-D167-40E3-9346-F42727865AF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11F1EEDD-FEB3-4BF4-B27F-371543252E2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29F777D2-2E33-446E-8DC3-F620BF07E0A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6C351E62-BC08-419B-BCF4-712BB557BDB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43F802B7-011B-47E8-9F1C-6CF09AAA5B5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25982D37-E4A1-4629-B343-507962CCC32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C68D4766-56C3-4816-940E-5C591ED7072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14D1B653-976A-441C-897A-D85F40589DD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90690C7-E053-401A-BB93-313C791E8D5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1810C021-9FAE-4016-BC5A-2B6B7B7ABD5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C26F60AD-D756-4DCB-9437-D12C6EBE96B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D2848780-F6A8-4428-9C1A-FAB56BA536C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35BC7383-B094-4D08-B667-DDAB245BD8B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25B74614-F860-4881-A4F1-247BD041DAF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BB837F4B-6C7F-4184-A36E-BBA8FDF1608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82D4D553-0B03-4EAF-BC32-FF0CBF350D7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40910BB8-1A46-4443-9D8A-8B72C7CD183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C8705158-8A77-4841-AF7C-0B6B40A5E46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924C7DA-FE19-4FB8-B9D9-2436F665F3E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FA603FA5-8672-4B01-87EA-892D7CD773B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23ABFB95-D5E9-40EE-9F6B-361A75D0011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6D55F2E4-5C6A-434D-B541-7E52BF2E009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8EF73395-028F-4D91-AE43-AE551853EA7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DF1811F3-8A28-4A1F-B49F-03B2D09179D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F4C211DA-CA6F-41B1-BF64-89DE9AA79DD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F77E8171-AEA3-4F22-98AC-447C525C799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8481B287-4751-4E53-8EC2-FDA701FC2CB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517CD635-D1F6-44CE-9969-EE453BD7451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AAD406A3-26E4-4C98-A64E-6F4877C2961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B33E34F9-DBBA-48AF-9999-4301D83AE26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3CDD533E-B6F4-4D0F-9C08-144E5507FA6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8657F9D7-E3B9-4879-93F0-549B6F477EB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5D1E600A-B691-4AEA-BBDD-6BBC097873E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2A69F737-217E-45A0-AF75-15E385D2815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3B912846-5765-4CB9-8FF8-11257BCF087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5E0C7B5F-4DBA-45AE-A136-49617ACB0E9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7A81AA26-8A7F-446A-A3AB-BFF22AF5930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9F5C1DA4-0FE4-4F2F-B756-0F1D486C369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EA375659-1A87-4468-8F0A-73DBE75A508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48D279C3-7208-403F-B9A0-C03E11635E3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68EB02FF-8CBF-4B1C-9EEB-A092DF3997E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DAC1B197-20B3-4E55-ADCF-57E6A0E63D8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108BFF3F-4A48-47D3-ABF5-9E995D50CE3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E007D014-C902-4C3E-B157-7B2BE2340FE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27C45E-8CEC-4527-8285-35190122967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DCA532EC-10C0-4CFD-8D77-41E4FF9C667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552C532B-06C2-4504-B40C-CA64EA770D3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79FE74E9-83EE-4ABD-9A8A-1FFF2CF6460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11A1A2D1-7F48-4756-85A7-BDA937FF90B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EB372066-4568-4E76-BED0-965B69F0549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F659D6C9-BF39-4A9E-B3F1-51B1E6E9162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159664AF-4C44-45D5-97B5-89F4DB5174A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003C5E60-BF17-4641-A016-BD38567D713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E7CF8DF5-97CB-4EB4-83E3-0B1DFE96703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DCD5C349-7633-44A5-9BEB-591D8C80BFB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3398E08D-80EE-4DE7-8F1A-60952B8CCD1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160E7701-4D90-47C3-9AD5-40EFE080EEA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310C4CFD-5B89-43E6-B8D5-4B5EABFF305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9D30549D-871D-4F70-8F81-4132ED2576D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5D98C82D-7AE7-442C-AB8E-926AFE5D15C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CBD39231-7D7E-4796-97E5-ECAB35396B3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187F918C-9285-4EC9-BE8E-BA9A006D5AB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9E3FCF37-1D28-42B4-964E-CDAB335937E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8AF16F82-2863-4F97-A779-C74807E69E3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135D5C4-6AEE-43E2-8DE7-8F8D42BC9C1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24B3169A-7C5B-4C4E-B991-6A16C49BD66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731AF6C2-7079-4A2C-94CC-74BC755B1C0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61DC1CC0-3C80-4149-BE93-3C6E1954850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D6AE6A46-C385-40D5-861B-77D5471D4CB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E1C01E9A-CA65-4F47-93B2-1DC16B80F66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7D001062-16F1-45C0-A9B6-14908472DD1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A3A96B08-A238-4F36-972F-064B3BBA136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4E22691D-4151-48AA-B5CC-FD5B7A29CEF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119A788C-8659-4DAF-9CBC-B75B883BBA5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1A9280D2-DB36-4F49-823F-5D0701610CC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7E3844C9-BAAB-489D-B932-3A7BA0590D3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975CA91B-AD9B-4D74-B2A5-E031BE48739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4F314A07-DD12-412E-A315-E37BF971992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359B15F3-DC87-476F-9911-FD16AA48FEC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99942122-EF77-47B6-B893-D1619747AB3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405118EA-90BE-4C81-BFE0-8A73EAB1DC2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A439F3A1-9D5A-4F27-B9C4-CB21E41EC58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98D61298-69B6-4879-A912-F212FEE097C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F10EF2D-0403-4141-8C18-BDC266D7367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58E8FCA8-6F0C-4FE4-90A3-B465B23FD61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DF63D43C-63F9-4942-A864-A5AC63F52E3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D590D395-4459-4255-AA6F-8518FFF7530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E401FE8D-F862-4D1C-AC1E-87EB5AAEB45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D68ECA58-7F8A-47E9-9EDC-7F84FAA45E3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27AB39EB-BEA4-4A7F-A92F-E15E86EC25C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34EBA51F-EABE-4187-9D8E-25D32CD9E18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E6A03254-4C01-4D7D-9DB6-E217CAC75C4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DAA05612-76C3-46DB-8B18-D7E5389F256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81BC3097-AF74-49A7-8FDF-DED18C109C1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9237CA6C-AA06-481D-B4D5-4F2B079987B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056D9999-5DD1-4ADB-9FFC-8233FECF7E7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74BF9167-C81F-439A-927F-5644C8DDB9C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FC55230E-6385-42A2-A12E-1F9EF1CF8BF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ADFA1349-EB9A-4D4B-AA9C-C982957FD47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EDD726D6-8452-4024-B3D2-F4123146D2E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6CDC00CB-2EAF-46D9-9CA4-7DA324223B0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29828006-7F0C-4EB0-BD54-ADAD1173910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FB106CE8-7DE7-4213-82C3-39DA4C36D25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9CF424E0-2628-4D39-89A8-04B3F2EE7D1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1CA3E41E-1E86-4FE9-804D-90A5B84265D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E76982AB-0B67-4C54-8CD3-9A9A95E0C21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E115DAFF-1383-4C27-9855-17056E61FF7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67BF9E2F-9913-4636-8990-7E033DC6888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E7CF9BE6-7B6F-4629-A7C6-D2C766AF111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12409417-98E5-43F5-AAA5-0123F8BF836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22ACD424-1892-475A-80A7-1E26E887C0D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5005C4B4-4BAE-47C7-B2BD-B31389388C5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7CA5F600-C0EB-4D1C-A20F-4AEF32BF92D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82D19037-5387-45BC-B53A-8A0D096D486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E37544DC-CF2E-4A55-9EF1-46F4549C0F2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DE73D0A1-F42C-44F8-B570-5D235BF9A27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EDB70BC6-95BA-4511-9BC6-F0D688A6B3D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7261D313-FF4A-422A-929D-9E3DC619E4B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4E8867DE-CB5E-409E-ADA7-E0D1AAB2EA1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0F813B4C-2048-4242-ADDF-CF3C138BE2D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A9F19977-293C-4E83-AFBD-423D2CD01F0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244C9A8-8E2B-4061-AC61-E143C0250CD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00949C29-7E87-42D7-A0BF-94B0B36830F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E7565A84-8341-4BEA-80D5-4A134D943DE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F256BA4D-E218-4CAA-9E6A-C476F0DEE6D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B3BD8379-BFEB-40AF-B76F-A46E10AC6F4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50A230B2-AB1C-419B-AAFE-F1F05EA31C3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37B01ACB-DFCB-4881-8AA7-025BA1B3CB9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6E0FED41-D812-4945-9B29-A21AB4F225A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341D88D9-E185-4357-AB80-969F4127687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BC4B661B-6B77-41D3-92B4-EABF6E1486A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A9ACF34C-3B7D-4AF6-9760-FF53C36FFAE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5712A016-6D42-42B2-9743-E8CB6ED539E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184A5BF8-F617-484A-B835-9A9779AF9E6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F526C83F-387D-4B94-A56F-2725B6247E6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198B4AC4-6028-4F56-B371-503A6DE040F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8EAB9233-1003-4CF6-A190-9F219E15111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A28C968A-6996-4590-9A07-8B79B45A352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55034132-F2E4-42AA-9E1D-BFAF2280910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8C95CCE0-8E79-4E8E-8541-DDD1CBD94CF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1F6D3657-2838-4613-95A3-77E29BC63F9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504D40C0-10BA-454E-AC23-0C6B56987EF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405C6B94-7D53-463C-A043-637C6497F2B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C46006F9-AD0C-415E-B87D-EE9BD5A382F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D1AD6BE8-DC0A-40E1-ACB8-57DAD0090E8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ECC5D175-F7BC-4C56-AA9A-2116FE0FFA3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9F6CDD77-9FF0-4367-AFFD-BFF334D5527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5D02E8D2-9CB7-4655-9DBE-2AB1C286833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D96D812A-D537-499E-81DB-8D7243D3D4D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CA4078E8-9588-4D54-B957-1566E05FD31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04824954-E2FC-4BD7-827C-AFA9CAA9E82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EA130C3B-A072-41BA-A4B1-643991E3CF8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EC3B15B4-75C5-41F4-A88C-EA652F450E0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4EE51298-F017-4F1E-9C2E-ACA368C9AF5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088D3425-D31A-4B2B-AFF4-2E810EA03EE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0FC6D555-218C-4A8D-AA25-93C6BFDA1B0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5FD88743-AC4A-4247-8F75-B1D9F47964A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F7AEE3B5-DEFD-49E7-863E-7BECAAC3746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557ECA7B-E574-4616-AFC1-679191036A1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344E224F-3EFE-4437-9D40-A18F905FF66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E3BDC3F4-929D-495B-AF96-B03D2A254DB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EC62D5AC-E2E9-4E86-9962-3FCF78F2D87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FA2FE469-1135-49EC-8DA5-1CC808C0780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F19FE40D-B66B-4CFB-ADDE-F1CD71EA404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8571690A-B8FB-4FFA-8120-C728CF0CD80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B90EF25D-4CB6-4017-996F-FA73067BE60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A154C516-28DF-4B75-BD57-33CFEC078B0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FC50D420-7C71-4FF9-AC07-7708E069A3D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F3828401-981E-470E-91E3-CE32B20B751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7C926726-5D08-4824-A374-969625D7CEB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37BA0C9B-9526-474B-B231-63C9F895908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572FBC62-80B3-41CE-A017-4D5146DA07D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85E06D4F-3CBC-469F-8578-13A146C5527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538E71A6-D628-43D7-ABE7-5D27D98AFCF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30C7AE83-0667-4873-B773-E1A881F35F3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09F9EB0F-6D0B-4329-BB4E-4705F8EA602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54BC2317-1CE0-474A-AAAC-2C3237D89BA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2FAB52E6-8D67-4DED-821A-B50EF5465DA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439D980F-7A69-4F49-B18B-CD98605B14F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B3F632A0-298F-4769-BD25-4E5784CDB95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584D09D1-6321-40F5-8779-5CDDC060985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AA5327BE-8F69-4EDF-98AE-3A5294C2C67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2B7371B2-C9A8-4095-8269-D3B5C9CC020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7E7B73E9-159E-4F6A-9AEC-0878EA021B0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1A5E24F6-F550-468E-9150-11F1BD1FFA2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971BB3A8-698F-4C9E-8FCB-978FD0CCA17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D866C850-EECC-447E-99E5-648E2672EFE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93" name="CaixaDeTexto 192">
          <a:extLst>
            <a:ext uri="{FF2B5EF4-FFF2-40B4-BE49-F238E27FC236}">
              <a16:creationId xmlns:a16="http://schemas.microsoft.com/office/drawing/2014/main" id="{A02ECD88-9BC7-4112-8CF5-8C3F766501E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94" name="CaixaDeTexto 193">
          <a:extLst>
            <a:ext uri="{FF2B5EF4-FFF2-40B4-BE49-F238E27FC236}">
              <a16:creationId xmlns:a16="http://schemas.microsoft.com/office/drawing/2014/main" id="{D57E62A4-0AF5-4EDF-AC65-37DDA21223D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95" name="CaixaDeTexto 194">
          <a:extLst>
            <a:ext uri="{FF2B5EF4-FFF2-40B4-BE49-F238E27FC236}">
              <a16:creationId xmlns:a16="http://schemas.microsoft.com/office/drawing/2014/main" id="{C6364555-47BE-47B2-80C3-565D58AF399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96" name="CaixaDeTexto 195">
          <a:extLst>
            <a:ext uri="{FF2B5EF4-FFF2-40B4-BE49-F238E27FC236}">
              <a16:creationId xmlns:a16="http://schemas.microsoft.com/office/drawing/2014/main" id="{599258DC-CB6B-4D81-A611-FAFF23897DC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97" name="CaixaDeTexto 196">
          <a:extLst>
            <a:ext uri="{FF2B5EF4-FFF2-40B4-BE49-F238E27FC236}">
              <a16:creationId xmlns:a16="http://schemas.microsoft.com/office/drawing/2014/main" id="{BF326BDC-2479-45DC-80E6-CF7B999FE1E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98" name="CaixaDeTexto 197">
          <a:extLst>
            <a:ext uri="{FF2B5EF4-FFF2-40B4-BE49-F238E27FC236}">
              <a16:creationId xmlns:a16="http://schemas.microsoft.com/office/drawing/2014/main" id="{B6A16618-F973-4827-9263-849DCE821BE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99" name="CaixaDeTexto 198">
          <a:extLst>
            <a:ext uri="{FF2B5EF4-FFF2-40B4-BE49-F238E27FC236}">
              <a16:creationId xmlns:a16="http://schemas.microsoft.com/office/drawing/2014/main" id="{778D4D75-C442-4CD5-821B-FA46B9F2D81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00" name="CaixaDeTexto 199">
          <a:extLst>
            <a:ext uri="{FF2B5EF4-FFF2-40B4-BE49-F238E27FC236}">
              <a16:creationId xmlns:a16="http://schemas.microsoft.com/office/drawing/2014/main" id="{648109F3-0E55-4001-9EB8-062C7BA29CC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01" name="CaixaDeTexto 200">
          <a:extLst>
            <a:ext uri="{FF2B5EF4-FFF2-40B4-BE49-F238E27FC236}">
              <a16:creationId xmlns:a16="http://schemas.microsoft.com/office/drawing/2014/main" id="{9674D06D-AC03-44D8-B577-5BBBCC3D2A7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02" name="CaixaDeTexto 201">
          <a:extLst>
            <a:ext uri="{FF2B5EF4-FFF2-40B4-BE49-F238E27FC236}">
              <a16:creationId xmlns:a16="http://schemas.microsoft.com/office/drawing/2014/main" id="{E1C81530-D775-47DE-ADD2-23C6EB89426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03" name="CaixaDeTexto 202">
          <a:extLst>
            <a:ext uri="{FF2B5EF4-FFF2-40B4-BE49-F238E27FC236}">
              <a16:creationId xmlns:a16="http://schemas.microsoft.com/office/drawing/2014/main" id="{7FAC10D0-C209-4A95-8563-5193C351FAA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04" name="CaixaDeTexto 203">
          <a:extLst>
            <a:ext uri="{FF2B5EF4-FFF2-40B4-BE49-F238E27FC236}">
              <a16:creationId xmlns:a16="http://schemas.microsoft.com/office/drawing/2014/main" id="{32C5F95D-CD13-4333-BBC8-306DE175EFB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05" name="CaixaDeTexto 204">
          <a:extLst>
            <a:ext uri="{FF2B5EF4-FFF2-40B4-BE49-F238E27FC236}">
              <a16:creationId xmlns:a16="http://schemas.microsoft.com/office/drawing/2014/main" id="{266F10F4-CCBE-47E2-85FF-955E388FA8B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06" name="CaixaDeTexto 205">
          <a:extLst>
            <a:ext uri="{FF2B5EF4-FFF2-40B4-BE49-F238E27FC236}">
              <a16:creationId xmlns:a16="http://schemas.microsoft.com/office/drawing/2014/main" id="{AC5BB752-46A8-402E-BEBD-6F7AA0836CC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91"/>
  <sheetViews>
    <sheetView workbookViewId="0">
      <selection activeCell="D26" sqref="D26"/>
    </sheetView>
  </sheetViews>
  <sheetFormatPr defaultRowHeight="15" x14ac:dyDescent="0.25"/>
  <cols>
    <col min="1" max="1" width="2.7109375" style="61" customWidth="1"/>
    <col min="3" max="3" width="36.7109375" customWidth="1"/>
    <col min="4" max="6" width="16.5703125" customWidth="1"/>
    <col min="7" max="7" width="18" bestFit="1" customWidth="1"/>
    <col min="8" max="84" width="9.140625" style="61"/>
  </cols>
  <sheetData>
    <row r="1" spans="2:7" s="61" customFormat="1" ht="15.75" thickBot="1" x14ac:dyDescent="0.3"/>
    <row r="2" spans="2:7" ht="30.75" customHeight="1" thickTop="1" thickBot="1" x14ac:dyDescent="0.3">
      <c r="B2" s="49" t="s">
        <v>184</v>
      </c>
      <c r="C2" s="47"/>
      <c r="D2" s="47"/>
      <c r="E2" s="47"/>
      <c r="F2" s="47"/>
      <c r="G2" s="48"/>
    </row>
    <row r="3" spans="2:7" s="61" customFormat="1" ht="15.75" thickTop="1" x14ac:dyDescent="0.25"/>
    <row r="4" spans="2:7" ht="37.5" customHeight="1" x14ac:dyDescent="0.25">
      <c r="B4" s="50" t="s">
        <v>20</v>
      </c>
      <c r="C4" s="51" t="s">
        <v>33</v>
      </c>
      <c r="D4" s="51" t="s">
        <v>21</v>
      </c>
      <c r="E4" s="52" t="s">
        <v>187</v>
      </c>
      <c r="F4" s="51" t="s">
        <v>186</v>
      </c>
      <c r="G4" s="53" t="s">
        <v>34</v>
      </c>
    </row>
    <row r="5" spans="2:7" ht="21.95" customHeight="1" x14ac:dyDescent="0.25">
      <c r="B5" s="54">
        <v>1</v>
      </c>
      <c r="C5" s="55" t="str">
        <f>PLANILHA!D5</f>
        <v>Mobilização e retiradas</v>
      </c>
      <c r="D5" s="94">
        <f>PLANILHA!J5</f>
        <v>0</v>
      </c>
      <c r="E5" s="94">
        <f>D5*0.0887</f>
        <v>0</v>
      </c>
      <c r="F5" s="94">
        <f>(E5+D5)*0.2659</f>
        <v>0</v>
      </c>
      <c r="G5" s="95">
        <f>SUM(D5:F5)</f>
        <v>0</v>
      </c>
    </row>
    <row r="6" spans="2:7" ht="21.95" customHeight="1" x14ac:dyDescent="0.25">
      <c r="B6" s="54">
        <v>2</v>
      </c>
      <c r="C6" s="55" t="str">
        <f>PLANILHA!D16</f>
        <v>Recuperação</v>
      </c>
      <c r="D6" s="94">
        <f>PLANILHA!J16</f>
        <v>0</v>
      </c>
      <c r="E6" s="94">
        <f t="shared" ref="E6:E7" si="0">D6*0.0887</f>
        <v>0</v>
      </c>
      <c r="F6" s="94">
        <f t="shared" ref="F6:F7" si="1">(E6+D6)*0.2659</f>
        <v>0</v>
      </c>
      <c r="G6" s="95">
        <f t="shared" ref="G6:G7" si="2">SUM(D6:F6)</f>
        <v>0</v>
      </c>
    </row>
    <row r="7" spans="2:7" ht="21.95" customHeight="1" x14ac:dyDescent="0.25">
      <c r="B7" s="54">
        <v>4</v>
      </c>
      <c r="C7" s="55" t="str">
        <f>PLANILHA!D37</f>
        <v>Limpeza geral final</v>
      </c>
      <c r="D7" s="94">
        <f>PLANILHA!J37</f>
        <v>0</v>
      </c>
      <c r="E7" s="94">
        <f t="shared" si="0"/>
        <v>0</v>
      </c>
      <c r="F7" s="94">
        <f t="shared" si="1"/>
        <v>0</v>
      </c>
      <c r="G7" s="95">
        <f t="shared" si="2"/>
        <v>0</v>
      </c>
    </row>
    <row r="8" spans="2:7" ht="21.95" customHeight="1" x14ac:dyDescent="0.25">
      <c r="B8" s="56"/>
      <c r="C8" s="57" t="s">
        <v>10</v>
      </c>
      <c r="D8" s="96">
        <f>SUM(D5:D7)</f>
        <v>0</v>
      </c>
      <c r="E8" s="96">
        <f>SUM(E5:E7)</f>
        <v>0</v>
      </c>
      <c r="F8" s="96">
        <f>SUM(F5:F7)</f>
        <v>0</v>
      </c>
      <c r="G8" s="97">
        <f>SUM(G5:G7)</f>
        <v>0</v>
      </c>
    </row>
    <row r="9" spans="2:7" s="61" customFormat="1" ht="21.95" customHeight="1" x14ac:dyDescent="0.25"/>
    <row r="10" spans="2:7" s="61" customFormat="1" x14ac:dyDescent="0.25"/>
    <row r="11" spans="2:7" s="61" customFormat="1" x14ac:dyDescent="0.25"/>
    <row r="12" spans="2:7" s="61" customFormat="1" x14ac:dyDescent="0.25"/>
    <row r="13" spans="2:7" s="61" customFormat="1" x14ac:dyDescent="0.25"/>
    <row r="14" spans="2:7" s="61" customFormat="1" x14ac:dyDescent="0.25"/>
    <row r="15" spans="2:7" s="61" customFormat="1" x14ac:dyDescent="0.25"/>
    <row r="16" spans="2:7" s="61" customFormat="1" x14ac:dyDescent="0.25"/>
    <row r="17" s="61" customFormat="1" x14ac:dyDescent="0.25"/>
    <row r="18" s="61" customFormat="1" x14ac:dyDescent="0.25"/>
    <row r="19" s="61" customFormat="1" x14ac:dyDescent="0.25"/>
    <row r="20" s="61" customFormat="1" x14ac:dyDescent="0.25"/>
    <row r="21" s="61" customFormat="1" x14ac:dyDescent="0.25"/>
    <row r="22" s="61" customFormat="1" x14ac:dyDescent="0.25"/>
    <row r="23" s="61" customFormat="1" x14ac:dyDescent="0.25"/>
    <row r="24" s="61" customFormat="1" x14ac:dyDescent="0.25"/>
    <row r="25" s="61" customFormat="1" x14ac:dyDescent="0.25"/>
    <row r="26" s="61" customFormat="1" x14ac:dyDescent="0.25"/>
    <row r="27" s="61" customFormat="1" x14ac:dyDescent="0.25"/>
    <row r="28" s="61" customFormat="1" x14ac:dyDescent="0.25"/>
    <row r="29" s="61" customFormat="1" x14ac:dyDescent="0.25"/>
    <row r="30" s="61" customFormat="1" x14ac:dyDescent="0.25"/>
    <row r="31" s="61" customFormat="1" x14ac:dyDescent="0.25"/>
    <row r="32" s="61" customFormat="1" x14ac:dyDescent="0.25"/>
    <row r="33" s="61" customFormat="1" x14ac:dyDescent="0.25"/>
    <row r="34" s="61" customFormat="1" x14ac:dyDescent="0.25"/>
    <row r="35" s="61" customFormat="1" x14ac:dyDescent="0.25"/>
    <row r="36" s="61" customFormat="1" x14ac:dyDescent="0.25"/>
    <row r="37" s="61" customFormat="1" x14ac:dyDescent="0.25"/>
    <row r="38" s="61" customFormat="1" x14ac:dyDescent="0.25"/>
    <row r="39" s="61" customFormat="1" x14ac:dyDescent="0.25"/>
    <row r="40" s="61" customFormat="1" x14ac:dyDescent="0.25"/>
    <row r="41" s="61" customFormat="1" x14ac:dyDescent="0.25"/>
    <row r="42" s="61" customFormat="1" x14ac:dyDescent="0.25"/>
    <row r="43" s="61" customFormat="1" x14ac:dyDescent="0.25"/>
    <row r="44" s="61" customFormat="1" x14ac:dyDescent="0.25"/>
    <row r="45" s="61" customFormat="1" x14ac:dyDescent="0.25"/>
    <row r="46" s="61" customFormat="1" x14ac:dyDescent="0.25"/>
    <row r="47" s="61" customFormat="1" x14ac:dyDescent="0.25"/>
    <row r="48" s="61" customFormat="1" x14ac:dyDescent="0.25"/>
    <row r="49" s="61" customFormat="1" x14ac:dyDescent="0.25"/>
    <row r="50" s="61" customFormat="1" x14ac:dyDescent="0.25"/>
    <row r="51" s="61" customFormat="1" x14ac:dyDescent="0.25"/>
    <row r="52" s="61" customFormat="1" x14ac:dyDescent="0.25"/>
    <row r="53" s="61" customFormat="1" x14ac:dyDescent="0.25"/>
    <row r="54" s="61" customFormat="1" x14ac:dyDescent="0.25"/>
    <row r="55" s="61" customFormat="1" x14ac:dyDescent="0.25"/>
    <row r="56" s="61" customFormat="1" x14ac:dyDescent="0.25"/>
    <row r="57" s="61" customFormat="1" x14ac:dyDescent="0.25"/>
    <row r="58" s="61" customFormat="1" x14ac:dyDescent="0.25"/>
    <row r="59" s="61" customFormat="1" x14ac:dyDescent="0.25"/>
    <row r="60" s="61" customFormat="1" x14ac:dyDescent="0.25"/>
    <row r="61" s="61" customFormat="1" x14ac:dyDescent="0.25"/>
    <row r="62" s="61" customFormat="1" x14ac:dyDescent="0.25"/>
    <row r="63" s="61" customFormat="1" x14ac:dyDescent="0.25"/>
    <row r="64" s="61" customFormat="1" x14ac:dyDescent="0.25"/>
    <row r="65" s="61" customFormat="1" x14ac:dyDescent="0.25"/>
    <row r="66" s="61" customFormat="1" x14ac:dyDescent="0.25"/>
    <row r="67" s="61" customFormat="1" x14ac:dyDescent="0.25"/>
    <row r="68" s="61" customFormat="1" x14ac:dyDescent="0.25"/>
    <row r="69" s="61" customFormat="1" x14ac:dyDescent="0.25"/>
    <row r="70" s="61" customFormat="1" x14ac:dyDescent="0.25"/>
    <row r="71" s="61" customFormat="1" x14ac:dyDescent="0.25"/>
    <row r="72" s="61" customFormat="1" x14ac:dyDescent="0.25"/>
    <row r="73" s="61" customFormat="1" x14ac:dyDescent="0.25"/>
    <row r="74" s="61" customFormat="1" x14ac:dyDescent="0.25"/>
    <row r="75" s="61" customFormat="1" x14ac:dyDescent="0.25"/>
    <row r="76" s="61" customFormat="1" x14ac:dyDescent="0.25"/>
    <row r="77" s="61" customFormat="1" x14ac:dyDescent="0.25"/>
    <row r="78" s="61" customFormat="1" x14ac:dyDescent="0.25"/>
    <row r="79" s="61" customFormat="1" x14ac:dyDescent="0.25"/>
    <row r="80" s="61" customFormat="1" x14ac:dyDescent="0.25"/>
    <row r="81" s="61" customFormat="1" x14ac:dyDescent="0.25"/>
    <row r="82" s="61" customFormat="1" x14ac:dyDescent="0.25"/>
    <row r="83" s="61" customFormat="1" x14ac:dyDescent="0.25"/>
    <row r="84" s="61" customFormat="1" x14ac:dyDescent="0.25"/>
    <row r="85" s="61" customFormat="1" x14ac:dyDescent="0.25"/>
    <row r="86" s="61" customFormat="1" x14ac:dyDescent="0.25"/>
    <row r="87" s="61" customFormat="1" x14ac:dyDescent="0.25"/>
    <row r="88" s="61" customFormat="1" x14ac:dyDescent="0.25"/>
    <row r="89" s="61" customFormat="1" x14ac:dyDescent="0.25"/>
    <row r="90" s="61" customFormat="1" x14ac:dyDescent="0.25"/>
    <row r="91" s="61" customFormat="1" x14ac:dyDescent="0.25"/>
    <row r="92" s="61" customFormat="1" x14ac:dyDescent="0.25"/>
    <row r="93" s="61" customFormat="1" x14ac:dyDescent="0.25"/>
    <row r="94" s="61" customFormat="1" x14ac:dyDescent="0.25"/>
    <row r="95" s="61" customFormat="1" x14ac:dyDescent="0.25"/>
    <row r="96" s="61" customFormat="1" x14ac:dyDescent="0.25"/>
    <row r="97" s="61" customFormat="1" x14ac:dyDescent="0.25"/>
    <row r="98" s="61" customFormat="1" x14ac:dyDescent="0.25"/>
    <row r="99" s="61" customFormat="1" x14ac:dyDescent="0.25"/>
    <row r="100" s="61" customFormat="1" x14ac:dyDescent="0.25"/>
    <row r="101" s="61" customFormat="1" x14ac:dyDescent="0.25"/>
    <row r="102" s="61" customFormat="1" x14ac:dyDescent="0.25"/>
    <row r="103" s="61" customFormat="1" x14ac:dyDescent="0.25"/>
    <row r="104" s="61" customFormat="1" x14ac:dyDescent="0.25"/>
    <row r="105" s="61" customFormat="1" x14ac:dyDescent="0.25"/>
    <row r="106" s="61" customFormat="1" x14ac:dyDescent="0.25"/>
    <row r="107" s="61" customFormat="1" x14ac:dyDescent="0.25"/>
    <row r="108" s="61" customFormat="1" x14ac:dyDescent="0.25"/>
    <row r="109" s="61" customFormat="1" x14ac:dyDescent="0.25"/>
    <row r="110" s="61" customFormat="1" x14ac:dyDescent="0.25"/>
    <row r="111" s="61" customFormat="1" x14ac:dyDescent="0.25"/>
    <row r="112" s="61" customFormat="1" x14ac:dyDescent="0.25"/>
    <row r="113" s="61" customFormat="1" x14ac:dyDescent="0.25"/>
    <row r="114" s="61" customFormat="1" x14ac:dyDescent="0.25"/>
    <row r="115" s="61" customFormat="1" x14ac:dyDescent="0.25"/>
    <row r="116" s="61" customFormat="1" x14ac:dyDescent="0.25"/>
    <row r="117" s="61" customFormat="1" x14ac:dyDescent="0.25"/>
    <row r="118" s="61" customFormat="1" x14ac:dyDescent="0.25"/>
    <row r="119" s="61" customFormat="1" x14ac:dyDescent="0.25"/>
    <row r="120" s="61" customFormat="1" x14ac:dyDescent="0.25"/>
    <row r="121" s="61" customFormat="1" x14ac:dyDescent="0.25"/>
    <row r="122" s="61" customFormat="1" x14ac:dyDescent="0.25"/>
    <row r="123" s="61" customFormat="1" x14ac:dyDescent="0.25"/>
    <row r="124" s="61" customFormat="1" x14ac:dyDescent="0.25"/>
    <row r="125" s="61" customFormat="1" x14ac:dyDescent="0.25"/>
    <row r="126" s="61" customFormat="1" x14ac:dyDescent="0.25"/>
    <row r="127" s="61" customFormat="1" x14ac:dyDescent="0.25"/>
    <row r="128" s="61" customFormat="1" x14ac:dyDescent="0.25"/>
    <row r="129" s="61" customFormat="1" x14ac:dyDescent="0.25"/>
    <row r="130" s="61" customFormat="1" x14ac:dyDescent="0.25"/>
    <row r="131" s="61" customFormat="1" x14ac:dyDescent="0.25"/>
    <row r="132" s="61" customFormat="1" x14ac:dyDescent="0.25"/>
    <row r="133" s="61" customFormat="1" x14ac:dyDescent="0.25"/>
    <row r="134" s="61" customFormat="1" x14ac:dyDescent="0.25"/>
    <row r="135" s="61" customFormat="1" x14ac:dyDescent="0.25"/>
    <row r="136" s="61" customFormat="1" x14ac:dyDescent="0.25"/>
    <row r="137" s="61" customFormat="1" x14ac:dyDescent="0.25"/>
    <row r="138" s="61" customFormat="1" x14ac:dyDescent="0.25"/>
    <row r="139" s="61" customFormat="1" x14ac:dyDescent="0.25"/>
    <row r="140" s="61" customFormat="1" x14ac:dyDescent="0.25"/>
    <row r="141" s="61" customFormat="1" x14ac:dyDescent="0.25"/>
    <row r="142" s="61" customFormat="1" x14ac:dyDescent="0.25"/>
    <row r="143" s="61" customFormat="1" x14ac:dyDescent="0.25"/>
    <row r="144" s="61" customFormat="1" x14ac:dyDescent="0.25"/>
    <row r="145" s="61" customFormat="1" x14ac:dyDescent="0.25"/>
    <row r="146" s="61" customFormat="1" x14ac:dyDescent="0.25"/>
    <row r="147" s="61" customFormat="1" x14ac:dyDescent="0.25"/>
    <row r="148" s="61" customFormat="1" x14ac:dyDescent="0.25"/>
    <row r="149" s="61" customFormat="1" x14ac:dyDescent="0.25"/>
    <row r="150" s="61" customFormat="1" x14ac:dyDescent="0.25"/>
    <row r="151" s="61" customFormat="1" x14ac:dyDescent="0.25"/>
    <row r="152" s="61" customFormat="1" x14ac:dyDescent="0.25"/>
    <row r="153" s="61" customFormat="1" x14ac:dyDescent="0.25"/>
    <row r="154" s="61" customFormat="1" x14ac:dyDescent="0.25"/>
    <row r="155" s="61" customFormat="1" x14ac:dyDescent="0.25"/>
    <row r="156" s="61" customFormat="1" x14ac:dyDescent="0.25"/>
    <row r="157" s="61" customFormat="1" x14ac:dyDescent="0.25"/>
    <row r="158" s="61" customFormat="1" x14ac:dyDescent="0.25"/>
    <row r="159" s="61" customFormat="1" x14ac:dyDescent="0.25"/>
    <row r="160" s="61" customFormat="1" x14ac:dyDescent="0.25"/>
    <row r="161" s="61" customFormat="1" x14ac:dyDescent="0.25"/>
    <row r="162" s="61" customFormat="1" x14ac:dyDescent="0.25"/>
    <row r="163" s="61" customFormat="1" x14ac:dyDescent="0.25"/>
    <row r="164" s="61" customFormat="1" x14ac:dyDescent="0.25"/>
    <row r="165" s="61" customFormat="1" x14ac:dyDescent="0.25"/>
    <row r="166" s="61" customFormat="1" x14ac:dyDescent="0.25"/>
    <row r="167" s="61" customFormat="1" x14ac:dyDescent="0.25"/>
    <row r="168" s="61" customFormat="1" x14ac:dyDescent="0.25"/>
    <row r="169" s="61" customFormat="1" x14ac:dyDescent="0.25"/>
    <row r="170" s="61" customFormat="1" x14ac:dyDescent="0.25"/>
    <row r="171" s="61" customFormat="1" x14ac:dyDescent="0.25"/>
    <row r="172" s="61" customFormat="1" x14ac:dyDescent="0.25"/>
    <row r="173" s="61" customFormat="1" x14ac:dyDescent="0.25"/>
    <row r="174" s="61" customFormat="1" x14ac:dyDescent="0.25"/>
    <row r="175" s="61" customFormat="1" x14ac:dyDescent="0.25"/>
    <row r="176" s="61" customFormat="1" x14ac:dyDescent="0.25"/>
    <row r="177" s="61" customFormat="1" x14ac:dyDescent="0.25"/>
    <row r="178" s="61" customFormat="1" x14ac:dyDescent="0.25"/>
    <row r="179" s="61" customFormat="1" x14ac:dyDescent="0.25"/>
    <row r="180" s="61" customFormat="1" x14ac:dyDescent="0.25"/>
    <row r="181" s="61" customFormat="1" x14ac:dyDescent="0.25"/>
    <row r="182" s="61" customFormat="1" x14ac:dyDescent="0.25"/>
    <row r="183" s="61" customFormat="1" x14ac:dyDescent="0.25"/>
    <row r="184" s="61" customFormat="1" x14ac:dyDescent="0.25"/>
    <row r="185" s="61" customFormat="1" x14ac:dyDescent="0.25"/>
    <row r="186" s="61" customFormat="1" x14ac:dyDescent="0.25"/>
    <row r="187" s="61" customFormat="1" x14ac:dyDescent="0.25"/>
    <row r="188" s="61" customFormat="1" x14ac:dyDescent="0.25"/>
    <row r="189" s="61" customFormat="1" x14ac:dyDescent="0.25"/>
    <row r="190" s="61" customFormat="1" x14ac:dyDescent="0.25"/>
    <row r="191" s="61" customFormat="1" x14ac:dyDescent="0.25"/>
  </sheetData>
  <pageMargins left="0.51181102362204722" right="0.51181102362204722" top="0.78740157480314965" bottom="0.78740157480314965" header="0.31496062992125984" footer="0.31496062992125984"/>
  <pageSetup paperSize="9" scale="82" orientation="portrait" r:id="rId1"/>
  <headerFooter>
    <oddHeader xml:space="preserve">&amp;CSEDE MUCJI
RECUPERAÇÃO DE COBERTURA E PISO&amp;R
Planilha de Custos
 CDHU - 08/2023
SBC - 09/2023
SINAPI - 08/2023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6EA36-F652-4508-8693-FDE018AE8306}">
  <sheetPr>
    <pageSetUpPr fitToPage="1"/>
  </sheetPr>
  <dimension ref="A1:ED208"/>
  <sheetViews>
    <sheetView tabSelected="1" zoomScale="60" zoomScaleNormal="60" workbookViewId="0">
      <selection activeCell="F5" sqref="F5"/>
    </sheetView>
  </sheetViews>
  <sheetFormatPr defaultColWidth="9.140625" defaultRowHeight="14.25" x14ac:dyDescent="0.2"/>
  <cols>
    <col min="1" max="1" width="2.85546875" style="99" customWidth="1"/>
    <col min="2" max="2" width="10.42578125" style="4" customWidth="1"/>
    <col min="3" max="3" width="21.140625" style="5" customWidth="1"/>
    <col min="4" max="4" width="100.7109375" style="1" customWidth="1"/>
    <col min="5" max="5" width="15.85546875" style="6" bestFit="1" customWidth="1"/>
    <col min="6" max="6" width="15.7109375" style="3" bestFit="1" customWidth="1"/>
    <col min="7" max="7" width="36.140625" style="3" customWidth="1"/>
    <col min="8" max="9" width="16.42578125" style="3" customWidth="1"/>
    <col min="10" max="10" width="20" style="3" bestFit="1" customWidth="1"/>
    <col min="11" max="11" width="12.85546875" style="99" bestFit="1" customWidth="1"/>
    <col min="12" max="134" width="9.140625" style="99"/>
    <col min="135" max="16384" width="9.140625" style="1"/>
  </cols>
  <sheetData>
    <row r="1" spans="2:10" s="99" customFormat="1" x14ac:dyDescent="0.2">
      <c r="B1" s="100"/>
      <c r="C1" s="101"/>
      <c r="E1" s="102"/>
      <c r="F1" s="103"/>
      <c r="G1" s="103"/>
      <c r="H1" s="103"/>
      <c r="I1" s="103"/>
      <c r="J1" s="103"/>
    </row>
    <row r="2" spans="2:10" ht="18" customHeight="1" x14ac:dyDescent="0.25">
      <c r="B2" s="165" t="s">
        <v>0</v>
      </c>
      <c r="C2" s="165"/>
      <c r="D2" s="165" t="s">
        <v>1</v>
      </c>
      <c r="E2" s="166" t="s">
        <v>2</v>
      </c>
      <c r="F2" s="167" t="s">
        <v>3</v>
      </c>
      <c r="G2" s="168" t="s">
        <v>4</v>
      </c>
      <c r="H2" s="168"/>
      <c r="I2" s="168"/>
      <c r="J2" s="168"/>
    </row>
    <row r="3" spans="2:10" ht="18" customHeight="1" x14ac:dyDescent="0.25">
      <c r="B3" s="165"/>
      <c r="C3" s="165"/>
      <c r="D3" s="165"/>
      <c r="E3" s="166"/>
      <c r="F3" s="167"/>
      <c r="G3" s="107" t="s">
        <v>5</v>
      </c>
      <c r="H3" s="107" t="s">
        <v>6</v>
      </c>
      <c r="I3" s="107" t="s">
        <v>7</v>
      </c>
      <c r="J3" s="106" t="s">
        <v>8</v>
      </c>
    </row>
    <row r="4" spans="2:10" ht="18" customHeight="1" x14ac:dyDescent="0.25">
      <c r="B4" s="108">
        <v>1</v>
      </c>
      <c r="C4" s="109" t="s">
        <v>13</v>
      </c>
      <c r="D4" s="110" t="s">
        <v>9</v>
      </c>
      <c r="E4" s="139"/>
      <c r="F4" s="140"/>
      <c r="G4" s="137"/>
      <c r="H4" s="137"/>
      <c r="I4" s="135"/>
      <c r="J4" s="112">
        <f>J5</f>
        <v>0</v>
      </c>
    </row>
    <row r="5" spans="2:10" ht="18" customHeight="1" x14ac:dyDescent="0.25">
      <c r="B5" s="113" t="s">
        <v>70</v>
      </c>
      <c r="C5" s="114" t="s">
        <v>170</v>
      </c>
      <c r="D5" s="144" t="s">
        <v>39</v>
      </c>
      <c r="E5" s="143"/>
      <c r="F5" s="142"/>
      <c r="G5" s="138"/>
      <c r="H5" s="138"/>
      <c r="I5" s="136"/>
      <c r="J5" s="117">
        <f>SUM(J6:J15)</f>
        <v>0</v>
      </c>
    </row>
    <row r="6" spans="2:10" x14ac:dyDescent="0.25">
      <c r="B6" s="118" t="s">
        <v>125</v>
      </c>
      <c r="C6" s="119" t="s">
        <v>35</v>
      </c>
      <c r="D6" s="98" t="s">
        <v>36</v>
      </c>
      <c r="E6" s="119" t="s">
        <v>59</v>
      </c>
      <c r="F6" s="120">
        <v>12</v>
      </c>
      <c r="G6" s="121"/>
      <c r="H6" s="121"/>
      <c r="I6" s="121">
        <f t="shared" ref="I6:I15" si="0">TRUNC((G6+H6),2)</f>
        <v>0</v>
      </c>
      <c r="J6" s="122">
        <f t="shared" ref="J6:J15" si="1">I6*F6</f>
        <v>0</v>
      </c>
    </row>
    <row r="7" spans="2:10" x14ac:dyDescent="0.25">
      <c r="B7" s="118" t="s">
        <v>126</v>
      </c>
      <c r="C7" s="119" t="s">
        <v>42</v>
      </c>
      <c r="D7" s="98" t="s">
        <v>43</v>
      </c>
      <c r="E7" s="119" t="s">
        <v>59</v>
      </c>
      <c r="F7" s="120">
        <f>(2.4)*(1.6*7)</f>
        <v>26.880000000000003</v>
      </c>
      <c r="G7" s="121"/>
      <c r="H7" s="121"/>
      <c r="I7" s="121">
        <f t="shared" si="0"/>
        <v>0</v>
      </c>
      <c r="J7" s="122">
        <f t="shared" si="1"/>
        <v>0</v>
      </c>
    </row>
    <row r="8" spans="2:10" x14ac:dyDescent="0.25">
      <c r="B8" s="118" t="s">
        <v>127</v>
      </c>
      <c r="C8" s="119" t="s">
        <v>40</v>
      </c>
      <c r="D8" s="98" t="s">
        <v>41</v>
      </c>
      <c r="E8" s="119" t="s">
        <v>59</v>
      </c>
      <c r="F8" s="120">
        <f>21.77*16.8</f>
        <v>365.73599999999999</v>
      </c>
      <c r="G8" s="121"/>
      <c r="H8" s="121"/>
      <c r="I8" s="121">
        <f t="shared" si="0"/>
        <v>0</v>
      </c>
      <c r="J8" s="122">
        <f t="shared" si="1"/>
        <v>0</v>
      </c>
    </row>
    <row r="9" spans="2:10" x14ac:dyDescent="0.25">
      <c r="B9" s="118" t="s">
        <v>128</v>
      </c>
      <c r="C9" s="119" t="s">
        <v>78</v>
      </c>
      <c r="D9" s="98" t="s">
        <v>171</v>
      </c>
      <c r="E9" s="119" t="s">
        <v>77</v>
      </c>
      <c r="F9" s="120">
        <v>48</v>
      </c>
      <c r="G9" s="121"/>
      <c r="H9" s="121"/>
      <c r="I9" s="121">
        <f t="shared" si="0"/>
        <v>0</v>
      </c>
      <c r="J9" s="122">
        <f t="shared" si="1"/>
        <v>0</v>
      </c>
    </row>
    <row r="10" spans="2:10" x14ac:dyDescent="0.25">
      <c r="B10" s="118" t="s">
        <v>129</v>
      </c>
      <c r="C10" s="119" t="s">
        <v>50</v>
      </c>
      <c r="D10" s="98" t="s">
        <v>51</v>
      </c>
      <c r="E10" s="119" t="s">
        <v>67</v>
      </c>
      <c r="F10" s="120">
        <v>72</v>
      </c>
      <c r="G10" s="121"/>
      <c r="H10" s="121"/>
      <c r="I10" s="121">
        <f t="shared" si="0"/>
        <v>0</v>
      </c>
      <c r="J10" s="122">
        <f t="shared" si="1"/>
        <v>0</v>
      </c>
    </row>
    <row r="11" spans="2:10" x14ac:dyDescent="0.25">
      <c r="B11" s="118" t="s">
        <v>130</v>
      </c>
      <c r="C11" s="119" t="s">
        <v>75</v>
      </c>
      <c r="D11" s="98" t="s">
        <v>76</v>
      </c>
      <c r="E11" s="119" t="s">
        <v>67</v>
      </c>
      <c r="F11" s="120">
        <v>72</v>
      </c>
      <c r="G11" s="121"/>
      <c r="H11" s="121"/>
      <c r="I11" s="121">
        <f t="shared" si="0"/>
        <v>0</v>
      </c>
      <c r="J11" s="122">
        <f t="shared" si="1"/>
        <v>0</v>
      </c>
    </row>
    <row r="12" spans="2:10" x14ac:dyDescent="0.25">
      <c r="B12" s="118" t="s">
        <v>131</v>
      </c>
      <c r="C12" s="119" t="s">
        <v>145</v>
      </c>
      <c r="D12" s="98" t="s">
        <v>146</v>
      </c>
      <c r="E12" s="119" t="s">
        <v>144</v>
      </c>
      <c r="F12" s="120">
        <v>100</v>
      </c>
      <c r="G12" s="121"/>
      <c r="H12" s="121"/>
      <c r="I12" s="121">
        <f t="shared" si="0"/>
        <v>0</v>
      </c>
      <c r="J12" s="122">
        <f t="shared" si="1"/>
        <v>0</v>
      </c>
    </row>
    <row r="13" spans="2:10" x14ac:dyDescent="0.25">
      <c r="B13" s="118" t="s">
        <v>149</v>
      </c>
      <c r="C13" s="119" t="s">
        <v>147</v>
      </c>
      <c r="D13" s="98" t="s">
        <v>148</v>
      </c>
      <c r="E13" s="119" t="s">
        <v>67</v>
      </c>
      <c r="F13" s="120">
        <v>72</v>
      </c>
      <c r="G13" s="121"/>
      <c r="H13" s="121"/>
      <c r="I13" s="121">
        <f t="shared" si="0"/>
        <v>0</v>
      </c>
      <c r="J13" s="122">
        <f t="shared" si="1"/>
        <v>0</v>
      </c>
    </row>
    <row r="14" spans="2:10" ht="28.5" x14ac:dyDescent="0.25">
      <c r="B14" s="118" t="s">
        <v>150</v>
      </c>
      <c r="C14" s="123" t="s">
        <v>79</v>
      </c>
      <c r="D14" s="124" t="s">
        <v>183</v>
      </c>
      <c r="E14" s="125" t="s">
        <v>132</v>
      </c>
      <c r="F14" s="125">
        <v>6</v>
      </c>
      <c r="G14" s="121"/>
      <c r="H14" s="121"/>
      <c r="I14" s="121">
        <f t="shared" si="0"/>
        <v>0</v>
      </c>
      <c r="J14" s="122">
        <f t="shared" si="1"/>
        <v>0</v>
      </c>
    </row>
    <row r="15" spans="2:10" x14ac:dyDescent="0.25">
      <c r="B15" s="118" t="s">
        <v>151</v>
      </c>
      <c r="C15" s="123" t="s">
        <v>113</v>
      </c>
      <c r="D15" s="124" t="s">
        <v>114</v>
      </c>
      <c r="E15" s="125" t="s">
        <v>133</v>
      </c>
      <c r="F15" s="125">
        <v>1</v>
      </c>
      <c r="G15" s="121"/>
      <c r="H15" s="121"/>
      <c r="I15" s="121">
        <f t="shared" si="0"/>
        <v>0</v>
      </c>
      <c r="J15" s="122">
        <f t="shared" si="1"/>
        <v>0</v>
      </c>
    </row>
    <row r="16" spans="2:10" ht="15" x14ac:dyDescent="0.25">
      <c r="B16" s="108">
        <v>2</v>
      </c>
      <c r="C16" s="128"/>
      <c r="D16" s="110" t="s">
        <v>37</v>
      </c>
      <c r="E16" s="139"/>
      <c r="F16" s="146"/>
      <c r="G16" s="146"/>
      <c r="H16" s="146"/>
      <c r="I16" s="145"/>
      <c r="J16" s="112">
        <f>J17+J25+J29+J33</f>
        <v>0</v>
      </c>
    </row>
    <row r="17" spans="2:10" ht="15" x14ac:dyDescent="0.25">
      <c r="B17" s="113" t="s">
        <v>71</v>
      </c>
      <c r="C17" s="129"/>
      <c r="D17" s="115" t="s">
        <v>38</v>
      </c>
      <c r="E17" s="141"/>
      <c r="F17" s="143"/>
      <c r="G17" s="148"/>
      <c r="H17" s="148"/>
      <c r="I17" s="147"/>
      <c r="J17" s="130">
        <f>SUM(J18:J24)</f>
        <v>0</v>
      </c>
    </row>
    <row r="18" spans="2:10" x14ac:dyDescent="0.25">
      <c r="B18" s="118" t="s">
        <v>116</v>
      </c>
      <c r="C18" s="119" t="s">
        <v>66</v>
      </c>
      <c r="D18" s="98" t="s">
        <v>68</v>
      </c>
      <c r="E18" s="119" t="s">
        <v>59</v>
      </c>
      <c r="F18" s="120">
        <f>F7</f>
        <v>26.880000000000003</v>
      </c>
      <c r="G18" s="121"/>
      <c r="H18" s="121"/>
      <c r="I18" s="121">
        <f t="shared" ref="I18:I24" si="2">TRUNC((G18+H18),2)</f>
        <v>0</v>
      </c>
      <c r="J18" s="122">
        <f t="shared" ref="J18:J24" si="3">I18*F18</f>
        <v>0</v>
      </c>
    </row>
    <row r="19" spans="2:10" x14ac:dyDescent="0.25">
      <c r="B19" s="118" t="s">
        <v>117</v>
      </c>
      <c r="C19" s="119" t="s">
        <v>46</v>
      </c>
      <c r="D19" s="98" t="s">
        <v>45</v>
      </c>
      <c r="E19" s="119" t="s">
        <v>59</v>
      </c>
      <c r="F19" s="120">
        <f>(F8)*1.15</f>
        <v>420.59639999999996</v>
      </c>
      <c r="G19" s="121"/>
      <c r="H19" s="121"/>
      <c r="I19" s="121">
        <f t="shared" si="2"/>
        <v>0</v>
      </c>
      <c r="J19" s="122">
        <f t="shared" si="3"/>
        <v>0</v>
      </c>
    </row>
    <row r="20" spans="2:10" x14ac:dyDescent="0.25">
      <c r="B20" s="118" t="s">
        <v>118</v>
      </c>
      <c r="C20" s="119" t="s">
        <v>47</v>
      </c>
      <c r="D20" s="98" t="s">
        <v>72</v>
      </c>
      <c r="E20" s="119" t="s">
        <v>69</v>
      </c>
      <c r="F20" s="120">
        <f>(365.74*3)/32</f>
        <v>34.288125000000001</v>
      </c>
      <c r="G20" s="121"/>
      <c r="H20" s="121"/>
      <c r="I20" s="121">
        <f t="shared" si="2"/>
        <v>0</v>
      </c>
      <c r="J20" s="122">
        <f t="shared" si="3"/>
        <v>0</v>
      </c>
    </row>
    <row r="21" spans="2:10" ht="28.5" x14ac:dyDescent="0.25">
      <c r="B21" s="118" t="s">
        <v>119</v>
      </c>
      <c r="C21" s="119" t="s">
        <v>115</v>
      </c>
      <c r="D21" s="98" t="s">
        <v>124</v>
      </c>
      <c r="E21" s="119" t="s">
        <v>133</v>
      </c>
      <c r="F21" s="120">
        <v>3</v>
      </c>
      <c r="G21" s="121"/>
      <c r="H21" s="121"/>
      <c r="I21" s="121">
        <f t="shared" si="2"/>
        <v>0</v>
      </c>
      <c r="J21" s="122">
        <f t="shared" si="3"/>
        <v>0</v>
      </c>
    </row>
    <row r="22" spans="2:10" x14ac:dyDescent="0.25">
      <c r="B22" s="118" t="s">
        <v>120</v>
      </c>
      <c r="C22" s="119" t="s">
        <v>48</v>
      </c>
      <c r="D22" s="98" t="s">
        <v>62</v>
      </c>
      <c r="E22" s="119" t="s">
        <v>59</v>
      </c>
      <c r="F22" s="120">
        <v>10</v>
      </c>
      <c r="G22" s="121"/>
      <c r="H22" s="121"/>
      <c r="I22" s="121">
        <f t="shared" si="2"/>
        <v>0</v>
      </c>
      <c r="J22" s="122">
        <f t="shared" si="3"/>
        <v>0</v>
      </c>
    </row>
    <row r="23" spans="2:10" x14ac:dyDescent="0.25">
      <c r="B23" s="118" t="s">
        <v>121</v>
      </c>
      <c r="C23" s="119" t="s">
        <v>52</v>
      </c>
      <c r="D23" s="98" t="s">
        <v>53</v>
      </c>
      <c r="E23" s="119" t="s">
        <v>67</v>
      </c>
      <c r="F23" s="120">
        <v>48</v>
      </c>
      <c r="G23" s="121"/>
      <c r="H23" s="121"/>
      <c r="I23" s="121">
        <f t="shared" si="2"/>
        <v>0</v>
      </c>
      <c r="J23" s="122">
        <f t="shared" si="3"/>
        <v>0</v>
      </c>
    </row>
    <row r="24" spans="2:10" x14ac:dyDescent="0.25">
      <c r="B24" s="118" t="s">
        <v>122</v>
      </c>
      <c r="C24" s="119" t="s">
        <v>50</v>
      </c>
      <c r="D24" s="98" t="s">
        <v>51</v>
      </c>
      <c r="E24" s="119" t="s">
        <v>67</v>
      </c>
      <c r="F24" s="120">
        <v>60</v>
      </c>
      <c r="G24" s="121"/>
      <c r="H24" s="121"/>
      <c r="I24" s="121">
        <f t="shared" si="2"/>
        <v>0</v>
      </c>
      <c r="J24" s="122">
        <f t="shared" si="3"/>
        <v>0</v>
      </c>
    </row>
    <row r="25" spans="2:10" ht="15" x14ac:dyDescent="0.25">
      <c r="B25" s="113" t="s">
        <v>141</v>
      </c>
      <c r="C25" s="129"/>
      <c r="D25" s="115" t="s">
        <v>157</v>
      </c>
      <c r="E25" s="141"/>
      <c r="F25" s="143"/>
      <c r="G25" s="148"/>
      <c r="H25" s="148"/>
      <c r="I25" s="147"/>
      <c r="J25" s="130">
        <f>SUM(J26:J28)</f>
        <v>0</v>
      </c>
    </row>
    <row r="26" spans="2:10" x14ac:dyDescent="0.25">
      <c r="B26" s="126" t="s">
        <v>123</v>
      </c>
      <c r="C26" s="119" t="s">
        <v>134</v>
      </c>
      <c r="D26" s="98" t="s">
        <v>135</v>
      </c>
      <c r="E26" s="119" t="s">
        <v>74</v>
      </c>
      <c r="F26" s="120">
        <v>31</v>
      </c>
      <c r="G26" s="121"/>
      <c r="H26" s="121"/>
      <c r="I26" s="121">
        <f>TRUNC((G26+H26),2)</f>
        <v>0</v>
      </c>
      <c r="J26" s="122">
        <f>I26*F26</f>
        <v>0</v>
      </c>
    </row>
    <row r="27" spans="2:10" x14ac:dyDescent="0.25">
      <c r="B27" s="126" t="s">
        <v>142</v>
      </c>
      <c r="C27" s="119" t="s">
        <v>136</v>
      </c>
      <c r="D27" s="98" t="s">
        <v>137</v>
      </c>
      <c r="E27" s="119" t="s">
        <v>74</v>
      </c>
      <c r="F27" s="120">
        <v>31</v>
      </c>
      <c r="G27" s="121"/>
      <c r="H27" s="121"/>
      <c r="I27" s="121">
        <f>TRUNC((G27+H27),2)</f>
        <v>0</v>
      </c>
      <c r="J27" s="122">
        <f>I27*F27</f>
        <v>0</v>
      </c>
    </row>
    <row r="28" spans="2:10" x14ac:dyDescent="0.25">
      <c r="B28" s="126" t="s">
        <v>143</v>
      </c>
      <c r="C28" s="119" t="s">
        <v>138</v>
      </c>
      <c r="D28" s="98" t="s">
        <v>139</v>
      </c>
      <c r="E28" s="119" t="s">
        <v>140</v>
      </c>
      <c r="F28" s="120">
        <v>43</v>
      </c>
      <c r="G28" s="121"/>
      <c r="H28" s="121"/>
      <c r="I28" s="121">
        <f>TRUNC((G28+H28),2)</f>
        <v>0</v>
      </c>
      <c r="J28" s="122">
        <f>I28*F28</f>
        <v>0</v>
      </c>
    </row>
    <row r="29" spans="2:10" ht="15" x14ac:dyDescent="0.25">
      <c r="B29" s="113" t="s">
        <v>152</v>
      </c>
      <c r="C29" s="129"/>
      <c r="D29" s="115" t="s">
        <v>158</v>
      </c>
      <c r="E29" s="141"/>
      <c r="F29" s="143"/>
      <c r="G29" s="148"/>
      <c r="H29" s="148"/>
      <c r="I29" s="147"/>
      <c r="J29" s="130">
        <f>SUM(J30:J32)</f>
        <v>0</v>
      </c>
    </row>
    <row r="30" spans="2:10" x14ac:dyDescent="0.25">
      <c r="B30" s="126" t="s">
        <v>159</v>
      </c>
      <c r="C30" s="119" t="s">
        <v>134</v>
      </c>
      <c r="D30" s="98" t="s">
        <v>135</v>
      </c>
      <c r="E30" s="119" t="s">
        <v>74</v>
      </c>
      <c r="F30" s="120">
        <v>34</v>
      </c>
      <c r="G30" s="121"/>
      <c r="H30" s="121"/>
      <c r="I30" s="121">
        <f>TRUNC((G30+H30),2)</f>
        <v>0</v>
      </c>
      <c r="J30" s="122">
        <f>I30*F30</f>
        <v>0</v>
      </c>
    </row>
    <row r="31" spans="2:10" x14ac:dyDescent="0.25">
      <c r="B31" s="126" t="s">
        <v>160</v>
      </c>
      <c r="C31" s="119" t="s">
        <v>136</v>
      </c>
      <c r="D31" s="98" t="s">
        <v>137</v>
      </c>
      <c r="E31" s="119" t="s">
        <v>74</v>
      </c>
      <c r="F31" s="120">
        <v>34</v>
      </c>
      <c r="G31" s="121"/>
      <c r="H31" s="121"/>
      <c r="I31" s="121">
        <f>TRUNC((G31+H31),2)</f>
        <v>0</v>
      </c>
      <c r="J31" s="122">
        <f>I31*F31</f>
        <v>0</v>
      </c>
    </row>
    <row r="32" spans="2:10" x14ac:dyDescent="0.25">
      <c r="B32" s="126" t="s">
        <v>161</v>
      </c>
      <c r="C32" s="119" t="s">
        <v>154</v>
      </c>
      <c r="D32" s="98" t="s">
        <v>155</v>
      </c>
      <c r="E32" s="119" t="s">
        <v>144</v>
      </c>
      <c r="F32" s="120">
        <v>150</v>
      </c>
      <c r="G32" s="121"/>
      <c r="H32" s="121"/>
      <c r="I32" s="121">
        <f>TRUNC((G32+H32),2)</f>
        <v>0</v>
      </c>
      <c r="J32" s="122">
        <f>I32*F32</f>
        <v>0</v>
      </c>
    </row>
    <row r="33" spans="2:11" ht="15" x14ac:dyDescent="0.25">
      <c r="B33" s="113" t="s">
        <v>153</v>
      </c>
      <c r="C33" s="129"/>
      <c r="D33" s="115" t="s">
        <v>156</v>
      </c>
      <c r="E33" s="116"/>
      <c r="F33" s="141"/>
      <c r="G33" s="148"/>
      <c r="H33" s="148"/>
      <c r="I33" s="147"/>
      <c r="J33" s="130">
        <f>SUM(J34:J36)</f>
        <v>0</v>
      </c>
    </row>
    <row r="34" spans="2:11" x14ac:dyDescent="0.25">
      <c r="B34" s="126" t="s">
        <v>162</v>
      </c>
      <c r="C34" s="119" t="s">
        <v>134</v>
      </c>
      <c r="D34" s="98" t="s">
        <v>135</v>
      </c>
      <c r="E34" s="119" t="s">
        <v>74</v>
      </c>
      <c r="F34" s="120">
        <v>16</v>
      </c>
      <c r="G34" s="121"/>
      <c r="H34" s="121"/>
      <c r="I34" s="121">
        <f>TRUNC((G34+H34),2)</f>
        <v>0</v>
      </c>
      <c r="J34" s="122">
        <f>I34*F34</f>
        <v>0</v>
      </c>
    </row>
    <row r="35" spans="2:11" x14ac:dyDescent="0.25">
      <c r="B35" s="126" t="s">
        <v>163</v>
      </c>
      <c r="C35" s="119" t="s">
        <v>165</v>
      </c>
      <c r="D35" s="98" t="s">
        <v>169</v>
      </c>
      <c r="E35" s="119" t="s">
        <v>167</v>
      </c>
      <c r="F35" s="120">
        <v>10.8</v>
      </c>
      <c r="G35" s="121"/>
      <c r="H35" s="121"/>
      <c r="I35" s="121">
        <f>TRUNC((G35+H35),2)</f>
        <v>0</v>
      </c>
      <c r="J35" s="122">
        <f>I35*F35</f>
        <v>0</v>
      </c>
    </row>
    <row r="36" spans="2:11" x14ac:dyDescent="0.25">
      <c r="B36" s="126" t="s">
        <v>164</v>
      </c>
      <c r="C36" s="119" t="s">
        <v>136</v>
      </c>
      <c r="D36" s="98" t="s">
        <v>137</v>
      </c>
      <c r="E36" s="119" t="s">
        <v>74</v>
      </c>
      <c r="F36" s="120">
        <v>16</v>
      </c>
      <c r="G36" s="121"/>
      <c r="H36" s="121"/>
      <c r="I36" s="121">
        <f>TRUNC((G36+H36),2)</f>
        <v>0</v>
      </c>
      <c r="J36" s="122">
        <f>I36*F36</f>
        <v>0</v>
      </c>
    </row>
    <row r="37" spans="2:11" ht="15" x14ac:dyDescent="0.25">
      <c r="B37" s="108">
        <v>3</v>
      </c>
      <c r="C37" s="128"/>
      <c r="D37" s="110" t="s">
        <v>14</v>
      </c>
      <c r="E37" s="111"/>
      <c r="F37" s="149"/>
      <c r="G37" s="146"/>
      <c r="H37" s="146"/>
      <c r="I37" s="145"/>
      <c r="J37" s="112">
        <f>SUM(J39)</f>
        <v>0</v>
      </c>
    </row>
    <row r="38" spans="2:11" ht="15" x14ac:dyDescent="0.25">
      <c r="B38" s="113" t="s">
        <v>89</v>
      </c>
      <c r="C38" s="129"/>
      <c r="D38" s="115" t="s">
        <v>14</v>
      </c>
      <c r="E38" s="116"/>
      <c r="F38" s="141"/>
      <c r="G38" s="148"/>
      <c r="H38" s="148"/>
      <c r="I38" s="147"/>
      <c r="J38" s="130">
        <f>SUM(J39)</f>
        <v>0</v>
      </c>
    </row>
    <row r="39" spans="2:11" x14ac:dyDescent="0.25">
      <c r="B39" s="126" t="s">
        <v>174</v>
      </c>
      <c r="C39" s="119" t="s">
        <v>54</v>
      </c>
      <c r="D39" s="98" t="s">
        <v>55</v>
      </c>
      <c r="E39" s="119" t="s">
        <v>59</v>
      </c>
      <c r="F39" s="127">
        <v>500</v>
      </c>
      <c r="G39" s="121"/>
      <c r="H39" s="121"/>
      <c r="I39" s="121">
        <f>TRUNC((G39+H39),2)</f>
        <v>0</v>
      </c>
      <c r="J39" s="122">
        <f>I39*F39</f>
        <v>0</v>
      </c>
    </row>
    <row r="40" spans="2:11" ht="15" x14ac:dyDescent="0.25">
      <c r="B40" s="131"/>
      <c r="C40" s="105"/>
      <c r="D40" s="105" t="s">
        <v>10</v>
      </c>
      <c r="E40" s="132"/>
      <c r="F40" s="133"/>
      <c r="G40" s="133"/>
      <c r="H40" s="133"/>
      <c r="I40" s="134"/>
      <c r="J40" s="134">
        <f>J16+J4+J37</f>
        <v>0</v>
      </c>
      <c r="K40" s="103"/>
    </row>
    <row r="41" spans="2:11" ht="15" x14ac:dyDescent="0.25">
      <c r="B41" s="131"/>
      <c r="C41" s="105"/>
      <c r="D41" s="105" t="s">
        <v>189</v>
      </c>
      <c r="E41" s="132"/>
      <c r="F41" s="133"/>
      <c r="G41" s="133"/>
      <c r="H41" s="133"/>
      <c r="I41" s="134"/>
      <c r="J41" s="134">
        <f>J40*0.0887</f>
        <v>0</v>
      </c>
    </row>
    <row r="42" spans="2:11" ht="15" x14ac:dyDescent="0.25">
      <c r="B42" s="131"/>
      <c r="C42" s="105"/>
      <c r="D42" s="105" t="s">
        <v>188</v>
      </c>
      <c r="E42" s="132"/>
      <c r="F42" s="133"/>
      <c r="G42" s="133"/>
      <c r="H42" s="133"/>
      <c r="I42" s="134"/>
      <c r="J42" s="134">
        <f>(J41+J40)*0.2659</f>
        <v>0</v>
      </c>
    </row>
    <row r="43" spans="2:11" ht="15" x14ac:dyDescent="0.25">
      <c r="B43" s="131"/>
      <c r="C43" s="105"/>
      <c r="D43" s="105" t="s">
        <v>11</v>
      </c>
      <c r="E43" s="132"/>
      <c r="F43" s="133"/>
      <c r="G43" s="133"/>
      <c r="H43" s="133"/>
      <c r="I43" s="134"/>
      <c r="J43" s="134">
        <f>SUM(J40:J42)</f>
        <v>0</v>
      </c>
    </row>
    <row r="44" spans="2:11" s="99" customFormat="1" x14ac:dyDescent="0.2">
      <c r="B44" s="100"/>
      <c r="C44" s="101"/>
      <c r="E44" s="102"/>
      <c r="F44" s="103"/>
      <c r="G44" s="103"/>
      <c r="H44" s="103"/>
      <c r="I44" s="103"/>
      <c r="J44" s="103"/>
    </row>
    <row r="45" spans="2:11" s="99" customFormat="1" x14ac:dyDescent="0.2">
      <c r="B45" s="100"/>
      <c r="C45" s="101"/>
      <c r="E45" s="102"/>
      <c r="F45" s="103"/>
      <c r="G45" s="103"/>
      <c r="H45" s="103"/>
      <c r="I45" s="103"/>
      <c r="J45" s="103"/>
    </row>
    <row r="46" spans="2:11" s="99" customFormat="1" x14ac:dyDescent="0.2">
      <c r="B46" s="100"/>
      <c r="C46" s="101"/>
      <c r="E46" s="102"/>
      <c r="F46" s="103"/>
      <c r="G46" s="103"/>
      <c r="H46" s="103"/>
      <c r="I46" s="163"/>
      <c r="J46" s="163"/>
    </row>
    <row r="47" spans="2:11" s="99" customFormat="1" x14ac:dyDescent="0.2">
      <c r="B47" s="100"/>
      <c r="C47" s="101"/>
      <c r="E47" s="102"/>
      <c r="F47" s="103"/>
      <c r="G47" s="103"/>
      <c r="H47" s="103"/>
      <c r="I47" s="164"/>
      <c r="J47" s="164"/>
    </row>
    <row r="48" spans="2:11" s="99" customFormat="1" x14ac:dyDescent="0.2">
      <c r="B48" s="100"/>
      <c r="C48" s="101"/>
      <c r="E48" s="102"/>
      <c r="F48" s="103"/>
      <c r="G48" s="103"/>
      <c r="H48" s="103"/>
      <c r="I48" s="103"/>
      <c r="J48" s="103"/>
    </row>
    <row r="49" spans="2:10" s="99" customFormat="1" x14ac:dyDescent="0.2">
      <c r="B49" s="100"/>
      <c r="C49" s="101"/>
      <c r="E49" s="102"/>
      <c r="F49" s="103"/>
      <c r="G49" s="103"/>
      <c r="H49" s="103"/>
      <c r="I49" s="103"/>
      <c r="J49" s="103"/>
    </row>
    <row r="50" spans="2:10" s="99" customFormat="1" x14ac:dyDescent="0.2">
      <c r="B50" s="100"/>
      <c r="C50" s="101"/>
      <c r="E50" s="102"/>
      <c r="F50" s="104"/>
      <c r="G50" s="103"/>
      <c r="H50" s="103"/>
      <c r="I50" s="103"/>
      <c r="J50" s="103"/>
    </row>
    <row r="51" spans="2:10" s="99" customFormat="1" x14ac:dyDescent="0.2">
      <c r="B51" s="100"/>
      <c r="C51" s="101"/>
      <c r="E51" s="102"/>
      <c r="F51" s="103"/>
      <c r="G51" s="103"/>
      <c r="H51" s="103"/>
      <c r="I51" s="103"/>
      <c r="J51" s="103"/>
    </row>
    <row r="52" spans="2:10" s="99" customFormat="1" x14ac:dyDescent="0.2">
      <c r="B52" s="100"/>
      <c r="C52" s="101"/>
      <c r="E52" s="102"/>
      <c r="F52" s="103"/>
      <c r="G52" s="103"/>
      <c r="H52" s="103"/>
      <c r="I52" s="103"/>
      <c r="J52" s="103"/>
    </row>
    <row r="53" spans="2:10" s="99" customFormat="1" x14ac:dyDescent="0.2">
      <c r="B53" s="100"/>
      <c r="C53" s="101"/>
      <c r="E53" s="102"/>
      <c r="F53" s="103"/>
      <c r="G53" s="103"/>
      <c r="H53" s="103"/>
      <c r="I53" s="103"/>
      <c r="J53" s="103"/>
    </row>
    <row r="54" spans="2:10" s="99" customFormat="1" x14ac:dyDescent="0.2">
      <c r="B54" s="100"/>
      <c r="C54" s="101"/>
      <c r="E54" s="102"/>
      <c r="F54" s="103"/>
      <c r="G54" s="103"/>
      <c r="H54" s="103"/>
      <c r="I54" s="103"/>
      <c r="J54" s="103"/>
    </row>
    <row r="55" spans="2:10" s="99" customFormat="1" x14ac:dyDescent="0.2">
      <c r="B55" s="100"/>
      <c r="C55" s="101"/>
      <c r="E55" s="102"/>
      <c r="F55" s="103"/>
      <c r="G55" s="103"/>
      <c r="H55" s="103"/>
      <c r="I55" s="103"/>
      <c r="J55" s="103"/>
    </row>
    <row r="56" spans="2:10" s="99" customFormat="1" x14ac:dyDescent="0.2">
      <c r="B56" s="100"/>
      <c r="C56" s="101"/>
      <c r="E56" s="102"/>
      <c r="F56" s="103"/>
      <c r="G56" s="103"/>
      <c r="H56" s="103"/>
      <c r="I56" s="103"/>
      <c r="J56" s="103"/>
    </row>
    <row r="57" spans="2:10" s="99" customFormat="1" x14ac:dyDescent="0.2">
      <c r="B57" s="100"/>
      <c r="C57" s="101"/>
      <c r="E57" s="102"/>
      <c r="F57" s="103"/>
      <c r="G57" s="103"/>
      <c r="H57" s="103"/>
      <c r="I57" s="103"/>
      <c r="J57" s="103"/>
    </row>
    <row r="58" spans="2:10" s="99" customFormat="1" x14ac:dyDescent="0.2">
      <c r="B58" s="100"/>
      <c r="C58" s="101"/>
      <c r="E58" s="102"/>
      <c r="F58" s="103"/>
      <c r="G58" s="103"/>
      <c r="H58" s="103"/>
      <c r="I58" s="103"/>
      <c r="J58" s="103"/>
    </row>
    <row r="59" spans="2:10" s="99" customFormat="1" x14ac:dyDescent="0.2">
      <c r="B59" s="100"/>
      <c r="C59" s="101"/>
      <c r="E59" s="102"/>
      <c r="F59" s="103"/>
      <c r="G59" s="103"/>
      <c r="H59" s="103"/>
      <c r="I59" s="103"/>
      <c r="J59" s="103"/>
    </row>
    <row r="60" spans="2:10" s="99" customFormat="1" x14ac:dyDescent="0.2">
      <c r="B60" s="100"/>
      <c r="C60" s="101"/>
      <c r="E60" s="102"/>
      <c r="F60" s="103"/>
      <c r="G60" s="103"/>
      <c r="H60" s="103"/>
      <c r="I60" s="103"/>
      <c r="J60" s="103"/>
    </row>
    <row r="61" spans="2:10" s="99" customFormat="1" x14ac:dyDescent="0.2">
      <c r="B61" s="100"/>
      <c r="C61" s="101"/>
      <c r="E61" s="102"/>
      <c r="F61" s="103"/>
      <c r="G61" s="103"/>
      <c r="H61" s="103"/>
      <c r="I61" s="103"/>
      <c r="J61" s="103"/>
    </row>
    <row r="62" spans="2:10" s="99" customFormat="1" x14ac:dyDescent="0.2">
      <c r="B62" s="100"/>
      <c r="C62" s="101"/>
      <c r="E62" s="102"/>
      <c r="F62" s="103"/>
      <c r="G62" s="103"/>
      <c r="H62" s="103"/>
      <c r="I62" s="103"/>
      <c r="J62" s="103"/>
    </row>
    <row r="63" spans="2:10" s="99" customFormat="1" x14ac:dyDescent="0.2">
      <c r="B63" s="100"/>
      <c r="C63" s="101"/>
      <c r="E63" s="102"/>
      <c r="F63" s="103"/>
      <c r="G63" s="103"/>
      <c r="H63" s="103"/>
      <c r="I63" s="103"/>
      <c r="J63" s="103"/>
    </row>
    <row r="64" spans="2:10" s="99" customFormat="1" x14ac:dyDescent="0.2">
      <c r="B64" s="100"/>
      <c r="C64" s="101"/>
      <c r="E64" s="102"/>
      <c r="F64" s="103"/>
      <c r="G64" s="103"/>
      <c r="H64" s="103"/>
      <c r="I64" s="103"/>
      <c r="J64" s="103"/>
    </row>
    <row r="65" spans="2:10" s="99" customFormat="1" x14ac:dyDescent="0.2">
      <c r="B65" s="100"/>
      <c r="C65" s="101"/>
      <c r="E65" s="102"/>
      <c r="F65" s="103"/>
      <c r="G65" s="103"/>
      <c r="H65" s="103"/>
      <c r="I65" s="103"/>
      <c r="J65" s="103"/>
    </row>
    <row r="66" spans="2:10" s="99" customFormat="1" x14ac:dyDescent="0.2">
      <c r="B66" s="100"/>
      <c r="C66" s="101"/>
      <c r="E66" s="102"/>
      <c r="F66" s="103"/>
      <c r="G66" s="103"/>
      <c r="H66" s="103"/>
      <c r="I66" s="103"/>
      <c r="J66" s="103"/>
    </row>
    <row r="67" spans="2:10" s="99" customFormat="1" x14ac:dyDescent="0.2">
      <c r="B67" s="100"/>
      <c r="C67" s="101"/>
      <c r="E67" s="102"/>
      <c r="F67" s="103"/>
      <c r="G67" s="103"/>
      <c r="H67" s="103"/>
      <c r="I67" s="103"/>
      <c r="J67" s="103"/>
    </row>
    <row r="68" spans="2:10" s="99" customFormat="1" x14ac:dyDescent="0.2">
      <c r="B68" s="100"/>
      <c r="C68" s="101"/>
      <c r="E68" s="102"/>
      <c r="F68" s="103"/>
      <c r="G68" s="103"/>
      <c r="H68" s="103"/>
      <c r="I68" s="103"/>
      <c r="J68" s="103"/>
    </row>
    <row r="69" spans="2:10" s="99" customFormat="1" x14ac:dyDescent="0.2">
      <c r="B69" s="100"/>
      <c r="C69" s="101"/>
      <c r="E69" s="102"/>
      <c r="F69" s="103"/>
      <c r="G69" s="103"/>
      <c r="H69" s="103"/>
      <c r="I69" s="103"/>
      <c r="J69" s="103"/>
    </row>
    <row r="70" spans="2:10" s="99" customFormat="1" x14ac:dyDescent="0.2">
      <c r="B70" s="100"/>
      <c r="C70" s="101"/>
      <c r="E70" s="102"/>
      <c r="F70" s="103"/>
      <c r="G70" s="103"/>
      <c r="H70" s="103"/>
      <c r="I70" s="103"/>
      <c r="J70" s="103"/>
    </row>
    <row r="71" spans="2:10" s="99" customFormat="1" x14ac:dyDescent="0.2">
      <c r="B71" s="100"/>
      <c r="C71" s="101"/>
      <c r="E71" s="102"/>
      <c r="F71" s="103"/>
      <c r="G71" s="103"/>
      <c r="H71" s="103"/>
      <c r="I71" s="103"/>
      <c r="J71" s="103"/>
    </row>
    <row r="72" spans="2:10" s="99" customFormat="1" x14ac:dyDescent="0.2">
      <c r="B72" s="100"/>
      <c r="C72" s="101"/>
      <c r="E72" s="102"/>
      <c r="F72" s="103"/>
      <c r="G72" s="103"/>
      <c r="H72" s="103"/>
      <c r="I72" s="103"/>
      <c r="J72" s="103"/>
    </row>
    <row r="73" spans="2:10" s="99" customFormat="1" x14ac:dyDescent="0.2">
      <c r="B73" s="100"/>
      <c r="C73" s="101"/>
      <c r="E73" s="102"/>
      <c r="F73" s="103"/>
      <c r="G73" s="103"/>
      <c r="H73" s="103"/>
      <c r="I73" s="103"/>
      <c r="J73" s="103"/>
    </row>
    <row r="74" spans="2:10" s="99" customFormat="1" x14ac:dyDescent="0.2">
      <c r="B74" s="100"/>
      <c r="C74" s="101"/>
      <c r="E74" s="102"/>
      <c r="F74" s="103"/>
      <c r="G74" s="103"/>
      <c r="H74" s="103"/>
      <c r="I74" s="103"/>
      <c r="J74" s="103"/>
    </row>
    <row r="75" spans="2:10" s="99" customFormat="1" x14ac:dyDescent="0.2">
      <c r="B75" s="100"/>
      <c r="C75" s="101"/>
      <c r="E75" s="102"/>
      <c r="F75" s="103"/>
      <c r="G75" s="103"/>
      <c r="H75" s="103"/>
      <c r="I75" s="103"/>
      <c r="J75" s="103"/>
    </row>
    <row r="76" spans="2:10" s="99" customFormat="1" x14ac:dyDescent="0.2">
      <c r="B76" s="100"/>
      <c r="C76" s="101"/>
      <c r="E76" s="102"/>
      <c r="F76" s="103"/>
      <c r="G76" s="103"/>
      <c r="H76" s="103"/>
      <c r="I76" s="103"/>
      <c r="J76" s="103"/>
    </row>
    <row r="77" spans="2:10" s="99" customFormat="1" x14ac:dyDescent="0.2">
      <c r="B77" s="100"/>
      <c r="C77" s="101"/>
      <c r="E77" s="102"/>
      <c r="F77" s="103"/>
      <c r="G77" s="103"/>
      <c r="H77" s="103"/>
      <c r="I77" s="103"/>
      <c r="J77" s="103"/>
    </row>
    <row r="78" spans="2:10" s="99" customFormat="1" x14ac:dyDescent="0.2">
      <c r="B78" s="100"/>
      <c r="C78" s="101"/>
      <c r="E78" s="102"/>
      <c r="F78" s="103"/>
      <c r="G78" s="103"/>
      <c r="H78" s="103"/>
      <c r="I78" s="103"/>
      <c r="J78" s="103"/>
    </row>
    <row r="79" spans="2:10" s="99" customFormat="1" x14ac:dyDescent="0.2">
      <c r="B79" s="100"/>
      <c r="C79" s="101"/>
      <c r="E79" s="102"/>
      <c r="F79" s="103"/>
      <c r="G79" s="103"/>
      <c r="H79" s="103"/>
      <c r="I79" s="103"/>
      <c r="J79" s="103"/>
    </row>
    <row r="80" spans="2:10" s="99" customFormat="1" x14ac:dyDescent="0.2">
      <c r="B80" s="100"/>
      <c r="C80" s="101"/>
      <c r="E80" s="102"/>
      <c r="F80" s="103"/>
      <c r="G80" s="103"/>
      <c r="H80" s="103"/>
      <c r="I80" s="103"/>
      <c r="J80" s="103"/>
    </row>
    <row r="81" spans="2:10" s="99" customFormat="1" x14ac:dyDescent="0.2">
      <c r="B81" s="100"/>
      <c r="C81" s="101"/>
      <c r="E81" s="102"/>
      <c r="F81" s="103"/>
      <c r="G81" s="103"/>
      <c r="H81" s="103"/>
      <c r="I81" s="103"/>
      <c r="J81" s="103"/>
    </row>
    <row r="82" spans="2:10" s="99" customFormat="1" x14ac:dyDescent="0.2">
      <c r="B82" s="100"/>
      <c r="C82" s="101"/>
      <c r="E82" s="102"/>
      <c r="F82" s="103"/>
      <c r="G82" s="103"/>
      <c r="H82" s="103"/>
      <c r="I82" s="103"/>
      <c r="J82" s="103"/>
    </row>
    <row r="83" spans="2:10" s="99" customFormat="1" x14ac:dyDescent="0.2">
      <c r="B83" s="100"/>
      <c r="C83" s="101"/>
      <c r="E83" s="102"/>
      <c r="F83" s="103"/>
      <c r="G83" s="103"/>
      <c r="H83" s="103"/>
      <c r="I83" s="103"/>
      <c r="J83" s="103"/>
    </row>
    <row r="84" spans="2:10" s="99" customFormat="1" x14ac:dyDescent="0.2">
      <c r="B84" s="100"/>
      <c r="C84" s="101"/>
      <c r="E84" s="102"/>
      <c r="F84" s="103"/>
      <c r="G84" s="103"/>
      <c r="H84" s="103"/>
      <c r="I84" s="103"/>
      <c r="J84" s="103"/>
    </row>
    <row r="85" spans="2:10" s="99" customFormat="1" x14ac:dyDescent="0.2">
      <c r="B85" s="100"/>
      <c r="C85" s="101"/>
      <c r="E85" s="102"/>
      <c r="F85" s="103"/>
      <c r="G85" s="103"/>
      <c r="H85" s="103"/>
      <c r="I85" s="103"/>
      <c r="J85" s="103"/>
    </row>
    <row r="86" spans="2:10" s="99" customFormat="1" x14ac:dyDescent="0.2">
      <c r="B86" s="100"/>
      <c r="C86" s="101"/>
      <c r="E86" s="102"/>
      <c r="F86" s="103"/>
      <c r="G86" s="103"/>
      <c r="H86" s="103"/>
      <c r="I86" s="103"/>
      <c r="J86" s="103"/>
    </row>
    <row r="87" spans="2:10" s="99" customFormat="1" x14ac:dyDescent="0.2">
      <c r="B87" s="100"/>
      <c r="C87" s="101"/>
      <c r="E87" s="102"/>
      <c r="F87" s="103"/>
      <c r="G87" s="103"/>
      <c r="H87" s="103"/>
      <c r="I87" s="103"/>
      <c r="J87" s="103"/>
    </row>
    <row r="88" spans="2:10" s="99" customFormat="1" x14ac:dyDescent="0.2">
      <c r="B88" s="100"/>
      <c r="C88" s="101"/>
      <c r="E88" s="102"/>
      <c r="F88" s="103"/>
      <c r="G88" s="103"/>
      <c r="H88" s="103"/>
      <c r="I88" s="103"/>
      <c r="J88" s="103"/>
    </row>
    <row r="89" spans="2:10" s="99" customFormat="1" x14ac:dyDescent="0.2">
      <c r="B89" s="100"/>
      <c r="C89" s="101"/>
      <c r="E89" s="102"/>
      <c r="F89" s="103"/>
      <c r="G89" s="103"/>
      <c r="H89" s="103"/>
      <c r="I89" s="103"/>
      <c r="J89" s="103"/>
    </row>
    <row r="90" spans="2:10" s="99" customFormat="1" x14ac:dyDescent="0.2">
      <c r="B90" s="100"/>
      <c r="C90" s="101"/>
      <c r="E90" s="102"/>
      <c r="F90" s="103"/>
      <c r="G90" s="103"/>
      <c r="H90" s="103"/>
      <c r="I90" s="103"/>
      <c r="J90" s="103"/>
    </row>
    <row r="91" spans="2:10" s="99" customFormat="1" x14ac:dyDescent="0.2">
      <c r="B91" s="100"/>
      <c r="C91" s="101"/>
      <c r="E91" s="102"/>
      <c r="F91" s="103"/>
      <c r="G91" s="103"/>
      <c r="H91" s="103"/>
      <c r="I91" s="103"/>
      <c r="J91" s="103"/>
    </row>
    <row r="92" spans="2:10" s="99" customFormat="1" x14ac:dyDescent="0.2">
      <c r="B92" s="100"/>
      <c r="C92" s="101"/>
      <c r="E92" s="102"/>
      <c r="F92" s="103"/>
      <c r="G92" s="103"/>
      <c r="H92" s="103"/>
      <c r="I92" s="103"/>
      <c r="J92" s="103"/>
    </row>
    <row r="93" spans="2:10" s="99" customFormat="1" x14ac:dyDescent="0.2">
      <c r="B93" s="100"/>
      <c r="C93" s="101"/>
      <c r="E93" s="102"/>
      <c r="F93" s="103"/>
      <c r="G93" s="103"/>
      <c r="H93" s="103"/>
      <c r="I93" s="103"/>
      <c r="J93" s="103"/>
    </row>
    <row r="94" spans="2:10" s="99" customFormat="1" x14ac:dyDescent="0.2">
      <c r="B94" s="100"/>
      <c r="C94" s="101"/>
      <c r="E94" s="102"/>
      <c r="F94" s="103"/>
      <c r="G94" s="103"/>
      <c r="H94" s="103"/>
      <c r="I94" s="103"/>
      <c r="J94" s="103"/>
    </row>
    <row r="95" spans="2:10" s="99" customFormat="1" x14ac:dyDescent="0.2">
      <c r="B95" s="100"/>
      <c r="C95" s="101"/>
      <c r="E95" s="102"/>
      <c r="F95" s="103"/>
      <c r="G95" s="103"/>
      <c r="H95" s="103"/>
      <c r="I95" s="103"/>
      <c r="J95" s="103"/>
    </row>
    <row r="96" spans="2:10" s="99" customFormat="1" x14ac:dyDescent="0.2">
      <c r="B96" s="100"/>
      <c r="C96" s="101"/>
      <c r="E96" s="102"/>
      <c r="F96" s="103"/>
      <c r="G96" s="103"/>
      <c r="H96" s="103"/>
      <c r="I96" s="103"/>
      <c r="J96" s="103"/>
    </row>
    <row r="97" spans="2:10" s="99" customFormat="1" x14ac:dyDescent="0.2">
      <c r="B97" s="100"/>
      <c r="C97" s="101"/>
      <c r="E97" s="102"/>
      <c r="F97" s="103"/>
      <c r="G97" s="103"/>
      <c r="H97" s="103"/>
      <c r="I97" s="103"/>
      <c r="J97" s="103"/>
    </row>
    <row r="98" spans="2:10" s="99" customFormat="1" x14ac:dyDescent="0.2">
      <c r="B98" s="100"/>
      <c r="C98" s="101"/>
      <c r="E98" s="102"/>
      <c r="F98" s="103"/>
      <c r="G98" s="103"/>
      <c r="H98" s="103"/>
      <c r="I98" s="103"/>
      <c r="J98" s="103"/>
    </row>
    <row r="99" spans="2:10" s="99" customFormat="1" x14ac:dyDescent="0.2">
      <c r="B99" s="100"/>
      <c r="C99" s="101"/>
      <c r="E99" s="102"/>
      <c r="F99" s="103"/>
      <c r="G99" s="103"/>
      <c r="H99" s="103"/>
      <c r="I99" s="103"/>
      <c r="J99" s="103"/>
    </row>
    <row r="100" spans="2:10" s="99" customFormat="1" x14ac:dyDescent="0.2">
      <c r="B100" s="100"/>
      <c r="C100" s="101"/>
      <c r="E100" s="102"/>
      <c r="F100" s="103"/>
      <c r="G100" s="103"/>
      <c r="H100" s="103"/>
      <c r="I100" s="103"/>
      <c r="J100" s="103"/>
    </row>
    <row r="101" spans="2:10" s="99" customFormat="1" x14ac:dyDescent="0.2">
      <c r="B101" s="100"/>
      <c r="C101" s="101"/>
      <c r="E101" s="102"/>
      <c r="F101" s="103"/>
      <c r="G101" s="103"/>
      <c r="H101" s="103"/>
      <c r="I101" s="103"/>
      <c r="J101" s="103"/>
    </row>
    <row r="102" spans="2:10" s="99" customFormat="1" x14ac:dyDescent="0.2">
      <c r="B102" s="100"/>
      <c r="C102" s="101"/>
      <c r="E102" s="102"/>
      <c r="F102" s="103"/>
      <c r="G102" s="103"/>
      <c r="H102" s="103"/>
      <c r="I102" s="103"/>
      <c r="J102" s="103"/>
    </row>
    <row r="103" spans="2:10" s="99" customFormat="1" x14ac:dyDescent="0.2">
      <c r="B103" s="100"/>
      <c r="C103" s="101"/>
      <c r="E103" s="102"/>
      <c r="F103" s="103"/>
      <c r="G103" s="103"/>
      <c r="H103" s="103"/>
      <c r="I103" s="103"/>
      <c r="J103" s="103"/>
    </row>
    <row r="104" spans="2:10" s="99" customFormat="1" x14ac:dyDescent="0.2">
      <c r="B104" s="100"/>
      <c r="C104" s="101"/>
      <c r="E104" s="102"/>
      <c r="F104" s="103"/>
      <c r="G104" s="103"/>
      <c r="H104" s="103"/>
      <c r="I104" s="103"/>
      <c r="J104" s="103"/>
    </row>
    <row r="105" spans="2:10" s="99" customFormat="1" x14ac:dyDescent="0.2">
      <c r="B105" s="100"/>
      <c r="C105" s="101"/>
      <c r="E105" s="102"/>
      <c r="F105" s="103"/>
      <c r="G105" s="103"/>
      <c r="H105" s="103"/>
      <c r="I105" s="103"/>
      <c r="J105" s="103"/>
    </row>
    <row r="106" spans="2:10" s="99" customFormat="1" x14ac:dyDescent="0.2">
      <c r="B106" s="100"/>
      <c r="C106" s="101"/>
      <c r="E106" s="102"/>
      <c r="F106" s="103"/>
      <c r="G106" s="103"/>
      <c r="H106" s="103"/>
      <c r="I106" s="103"/>
      <c r="J106" s="103"/>
    </row>
    <row r="107" spans="2:10" s="99" customFormat="1" x14ac:dyDescent="0.2">
      <c r="B107" s="100"/>
      <c r="C107" s="101"/>
      <c r="E107" s="102"/>
      <c r="F107" s="103"/>
      <c r="G107" s="103"/>
      <c r="H107" s="103"/>
      <c r="I107" s="103"/>
      <c r="J107" s="103"/>
    </row>
    <row r="108" spans="2:10" s="99" customFormat="1" x14ac:dyDescent="0.2">
      <c r="B108" s="100"/>
      <c r="C108" s="101"/>
      <c r="E108" s="102"/>
      <c r="F108" s="103"/>
      <c r="G108" s="103"/>
      <c r="H108" s="103"/>
      <c r="I108" s="103"/>
      <c r="J108" s="103"/>
    </row>
    <row r="109" spans="2:10" s="99" customFormat="1" x14ac:dyDescent="0.2">
      <c r="B109" s="100"/>
      <c r="C109" s="101"/>
      <c r="E109" s="102"/>
      <c r="F109" s="103"/>
      <c r="G109" s="103"/>
      <c r="H109" s="103"/>
      <c r="I109" s="103"/>
      <c r="J109" s="103"/>
    </row>
    <row r="110" spans="2:10" s="99" customFormat="1" x14ac:dyDescent="0.2">
      <c r="B110" s="100"/>
      <c r="C110" s="101"/>
      <c r="E110" s="102"/>
      <c r="F110" s="103"/>
      <c r="G110" s="103"/>
      <c r="H110" s="103"/>
      <c r="I110" s="103"/>
      <c r="J110" s="103"/>
    </row>
    <row r="111" spans="2:10" s="99" customFormat="1" x14ac:dyDescent="0.2">
      <c r="B111" s="100"/>
      <c r="C111" s="101"/>
      <c r="E111" s="102"/>
      <c r="F111" s="103"/>
      <c r="G111" s="103"/>
      <c r="H111" s="103"/>
      <c r="I111" s="103"/>
      <c r="J111" s="103"/>
    </row>
    <row r="112" spans="2:10" s="99" customFormat="1" x14ac:dyDescent="0.2">
      <c r="B112" s="100"/>
      <c r="C112" s="101"/>
      <c r="E112" s="102"/>
      <c r="F112" s="103"/>
      <c r="G112" s="103"/>
      <c r="H112" s="103"/>
      <c r="I112" s="103"/>
      <c r="J112" s="103"/>
    </row>
    <row r="113" spans="2:10" s="99" customFormat="1" x14ac:dyDescent="0.2">
      <c r="B113" s="100"/>
      <c r="C113" s="101"/>
      <c r="E113" s="102"/>
      <c r="F113" s="103"/>
      <c r="G113" s="103"/>
      <c r="H113" s="103"/>
      <c r="I113" s="103"/>
      <c r="J113" s="103"/>
    </row>
    <row r="114" spans="2:10" s="99" customFormat="1" x14ac:dyDescent="0.2">
      <c r="B114" s="100"/>
      <c r="C114" s="101"/>
      <c r="E114" s="102"/>
      <c r="F114" s="103"/>
      <c r="G114" s="103"/>
      <c r="H114" s="103"/>
      <c r="I114" s="103"/>
      <c r="J114" s="103"/>
    </row>
    <row r="115" spans="2:10" s="99" customFormat="1" x14ac:dyDescent="0.2">
      <c r="B115" s="100"/>
      <c r="C115" s="101"/>
      <c r="E115" s="102"/>
      <c r="F115" s="103"/>
      <c r="G115" s="103"/>
      <c r="H115" s="103"/>
      <c r="I115" s="103"/>
      <c r="J115" s="103"/>
    </row>
    <row r="116" spans="2:10" s="99" customFormat="1" x14ac:dyDescent="0.2">
      <c r="B116" s="100"/>
      <c r="C116" s="101"/>
      <c r="E116" s="102"/>
      <c r="F116" s="103"/>
      <c r="G116" s="103"/>
      <c r="H116" s="103"/>
      <c r="I116" s="103"/>
      <c r="J116" s="103"/>
    </row>
    <row r="117" spans="2:10" s="99" customFormat="1" x14ac:dyDescent="0.2">
      <c r="B117" s="100"/>
      <c r="C117" s="101"/>
      <c r="E117" s="102"/>
      <c r="F117" s="103"/>
      <c r="G117" s="103"/>
      <c r="H117" s="103"/>
      <c r="I117" s="103"/>
      <c r="J117" s="103"/>
    </row>
    <row r="118" spans="2:10" s="99" customFormat="1" x14ac:dyDescent="0.2">
      <c r="B118" s="100"/>
      <c r="C118" s="101"/>
      <c r="E118" s="102"/>
      <c r="F118" s="103"/>
      <c r="G118" s="103"/>
      <c r="H118" s="103"/>
      <c r="I118" s="103"/>
      <c r="J118" s="103"/>
    </row>
    <row r="119" spans="2:10" s="99" customFormat="1" x14ac:dyDescent="0.2">
      <c r="B119" s="100"/>
      <c r="C119" s="101"/>
      <c r="E119" s="102"/>
      <c r="F119" s="103"/>
      <c r="G119" s="103"/>
      <c r="H119" s="103"/>
      <c r="I119" s="103"/>
      <c r="J119" s="103"/>
    </row>
    <row r="120" spans="2:10" s="99" customFormat="1" x14ac:dyDescent="0.2">
      <c r="B120" s="100"/>
      <c r="C120" s="101"/>
      <c r="E120" s="102"/>
      <c r="F120" s="103"/>
      <c r="G120" s="103"/>
      <c r="H120" s="103"/>
      <c r="I120" s="103"/>
      <c r="J120" s="103"/>
    </row>
    <row r="121" spans="2:10" s="99" customFormat="1" x14ac:dyDescent="0.2">
      <c r="B121" s="100"/>
      <c r="C121" s="101"/>
      <c r="E121" s="102"/>
      <c r="F121" s="103"/>
      <c r="G121" s="103"/>
      <c r="H121" s="103"/>
      <c r="I121" s="103"/>
      <c r="J121" s="103"/>
    </row>
    <row r="122" spans="2:10" s="99" customFormat="1" x14ac:dyDescent="0.2">
      <c r="B122" s="100"/>
      <c r="C122" s="101"/>
      <c r="E122" s="102"/>
      <c r="F122" s="103"/>
      <c r="G122" s="103"/>
      <c r="H122" s="103"/>
      <c r="I122" s="103"/>
      <c r="J122" s="103"/>
    </row>
    <row r="123" spans="2:10" s="99" customFormat="1" x14ac:dyDescent="0.2">
      <c r="B123" s="100"/>
      <c r="C123" s="101"/>
      <c r="E123" s="102"/>
      <c r="F123" s="103"/>
      <c r="G123" s="103"/>
      <c r="H123" s="103"/>
      <c r="I123" s="103"/>
      <c r="J123" s="103"/>
    </row>
    <row r="124" spans="2:10" s="99" customFormat="1" x14ac:dyDescent="0.2">
      <c r="B124" s="100"/>
      <c r="C124" s="101"/>
      <c r="E124" s="102"/>
      <c r="F124" s="103"/>
      <c r="G124" s="103"/>
      <c r="H124" s="103"/>
      <c r="I124" s="103"/>
      <c r="J124" s="103"/>
    </row>
    <row r="125" spans="2:10" s="99" customFormat="1" x14ac:dyDescent="0.2">
      <c r="B125" s="100"/>
      <c r="C125" s="101"/>
      <c r="E125" s="102"/>
      <c r="F125" s="103"/>
      <c r="G125" s="103"/>
      <c r="H125" s="103"/>
      <c r="I125" s="103"/>
      <c r="J125" s="103"/>
    </row>
    <row r="126" spans="2:10" s="99" customFormat="1" x14ac:dyDescent="0.2">
      <c r="B126" s="100"/>
      <c r="C126" s="101"/>
      <c r="E126" s="102"/>
      <c r="F126" s="103"/>
      <c r="G126" s="103"/>
      <c r="H126" s="103"/>
      <c r="I126" s="103"/>
      <c r="J126" s="103"/>
    </row>
    <row r="127" spans="2:10" s="99" customFormat="1" x14ac:dyDescent="0.2">
      <c r="B127" s="100"/>
      <c r="C127" s="101"/>
      <c r="E127" s="102"/>
      <c r="F127" s="103"/>
      <c r="G127" s="103"/>
      <c r="H127" s="103"/>
      <c r="I127" s="103"/>
      <c r="J127" s="103"/>
    </row>
    <row r="128" spans="2:10" s="99" customFormat="1" x14ac:dyDescent="0.2">
      <c r="B128" s="100"/>
      <c r="C128" s="101"/>
      <c r="E128" s="102"/>
      <c r="F128" s="103"/>
      <c r="G128" s="103"/>
      <c r="H128" s="103"/>
      <c r="I128" s="103"/>
      <c r="J128" s="103"/>
    </row>
    <row r="129" spans="2:10" s="99" customFormat="1" x14ac:dyDescent="0.2">
      <c r="B129" s="100"/>
      <c r="C129" s="101"/>
      <c r="E129" s="102"/>
      <c r="F129" s="103"/>
      <c r="G129" s="103"/>
      <c r="H129" s="103"/>
      <c r="I129" s="103"/>
      <c r="J129" s="103"/>
    </row>
    <row r="130" spans="2:10" s="99" customFormat="1" x14ac:dyDescent="0.2">
      <c r="B130" s="100"/>
      <c r="C130" s="101"/>
      <c r="E130" s="102"/>
      <c r="F130" s="103"/>
      <c r="G130" s="103"/>
      <c r="H130" s="103"/>
      <c r="I130" s="103"/>
      <c r="J130" s="103"/>
    </row>
    <row r="131" spans="2:10" s="99" customFormat="1" x14ac:dyDescent="0.2">
      <c r="B131" s="100"/>
      <c r="C131" s="101"/>
      <c r="E131" s="102"/>
      <c r="F131" s="103"/>
      <c r="G131" s="103"/>
      <c r="H131" s="103"/>
      <c r="I131" s="103"/>
      <c r="J131" s="103"/>
    </row>
    <row r="132" spans="2:10" s="99" customFormat="1" x14ac:dyDescent="0.2">
      <c r="B132" s="100"/>
      <c r="C132" s="101"/>
      <c r="E132" s="102"/>
      <c r="F132" s="103"/>
      <c r="G132" s="103"/>
      <c r="H132" s="103"/>
      <c r="I132" s="103"/>
      <c r="J132" s="103"/>
    </row>
    <row r="133" spans="2:10" s="99" customFormat="1" x14ac:dyDescent="0.2">
      <c r="B133" s="100"/>
      <c r="C133" s="101"/>
      <c r="E133" s="102"/>
      <c r="F133" s="103"/>
      <c r="G133" s="103"/>
      <c r="H133" s="103"/>
      <c r="I133" s="103"/>
      <c r="J133" s="103"/>
    </row>
    <row r="134" spans="2:10" s="99" customFormat="1" x14ac:dyDescent="0.2">
      <c r="B134" s="100"/>
      <c r="C134" s="101"/>
      <c r="E134" s="102"/>
      <c r="F134" s="103"/>
      <c r="G134" s="103"/>
      <c r="H134" s="103"/>
      <c r="I134" s="103"/>
      <c r="J134" s="103"/>
    </row>
    <row r="135" spans="2:10" s="99" customFormat="1" x14ac:dyDescent="0.2">
      <c r="B135" s="100"/>
      <c r="C135" s="101"/>
      <c r="E135" s="102"/>
      <c r="F135" s="103"/>
      <c r="G135" s="103"/>
      <c r="H135" s="103"/>
      <c r="I135" s="103"/>
      <c r="J135" s="103"/>
    </row>
    <row r="136" spans="2:10" s="99" customFormat="1" x14ac:dyDescent="0.2">
      <c r="B136" s="100"/>
      <c r="C136" s="101"/>
      <c r="E136" s="102"/>
      <c r="F136" s="103"/>
      <c r="G136" s="103"/>
      <c r="H136" s="103"/>
      <c r="I136" s="103"/>
      <c r="J136" s="103"/>
    </row>
    <row r="137" spans="2:10" s="99" customFormat="1" x14ac:dyDescent="0.2">
      <c r="B137" s="100"/>
      <c r="C137" s="101"/>
      <c r="E137" s="102"/>
      <c r="F137" s="103"/>
      <c r="G137" s="103"/>
      <c r="H137" s="103"/>
      <c r="I137" s="103"/>
      <c r="J137" s="103"/>
    </row>
    <row r="138" spans="2:10" s="99" customFormat="1" x14ac:dyDescent="0.2">
      <c r="B138" s="100"/>
      <c r="C138" s="101"/>
      <c r="E138" s="102"/>
      <c r="F138" s="103"/>
      <c r="G138" s="103"/>
      <c r="H138" s="103"/>
      <c r="I138" s="103"/>
      <c r="J138" s="103"/>
    </row>
    <row r="139" spans="2:10" s="99" customFormat="1" x14ac:dyDescent="0.2">
      <c r="B139" s="100"/>
      <c r="C139" s="101"/>
      <c r="E139" s="102"/>
      <c r="F139" s="103"/>
      <c r="G139" s="103"/>
      <c r="H139" s="103"/>
      <c r="I139" s="103"/>
      <c r="J139" s="103"/>
    </row>
    <row r="140" spans="2:10" s="99" customFormat="1" x14ac:dyDescent="0.2">
      <c r="B140" s="100"/>
      <c r="C140" s="101"/>
      <c r="E140" s="102"/>
      <c r="F140" s="103"/>
      <c r="G140" s="103"/>
      <c r="H140" s="103"/>
      <c r="I140" s="103"/>
      <c r="J140" s="103"/>
    </row>
    <row r="141" spans="2:10" s="99" customFormat="1" x14ac:dyDescent="0.2">
      <c r="B141" s="100"/>
      <c r="C141" s="101"/>
      <c r="E141" s="102"/>
      <c r="F141" s="103"/>
      <c r="G141" s="103"/>
      <c r="H141" s="103"/>
      <c r="I141" s="103"/>
      <c r="J141" s="103"/>
    </row>
    <row r="142" spans="2:10" s="99" customFormat="1" x14ac:dyDescent="0.2">
      <c r="B142" s="100"/>
      <c r="C142" s="101"/>
      <c r="E142" s="102"/>
      <c r="F142" s="103"/>
      <c r="G142" s="103"/>
      <c r="H142" s="103"/>
      <c r="I142" s="103"/>
      <c r="J142" s="103"/>
    </row>
    <row r="143" spans="2:10" s="99" customFormat="1" x14ac:dyDescent="0.2">
      <c r="B143" s="100"/>
      <c r="C143" s="101"/>
      <c r="E143" s="102"/>
      <c r="F143" s="103"/>
      <c r="G143" s="103"/>
      <c r="H143" s="103"/>
      <c r="I143" s="103"/>
      <c r="J143" s="103"/>
    </row>
    <row r="144" spans="2:10" s="99" customFormat="1" x14ac:dyDescent="0.2">
      <c r="B144" s="100"/>
      <c r="C144" s="101"/>
      <c r="E144" s="102"/>
      <c r="F144" s="103"/>
      <c r="G144" s="103"/>
      <c r="H144" s="103"/>
      <c r="I144" s="103"/>
      <c r="J144" s="103"/>
    </row>
    <row r="145" spans="2:10" s="99" customFormat="1" x14ac:dyDescent="0.2">
      <c r="B145" s="100"/>
      <c r="C145" s="101"/>
      <c r="E145" s="102"/>
      <c r="F145" s="103"/>
      <c r="G145" s="103"/>
      <c r="H145" s="103"/>
      <c r="I145" s="103"/>
      <c r="J145" s="103"/>
    </row>
    <row r="146" spans="2:10" s="99" customFormat="1" x14ac:dyDescent="0.2">
      <c r="B146" s="100"/>
      <c r="C146" s="101"/>
      <c r="E146" s="102"/>
      <c r="F146" s="103"/>
      <c r="G146" s="103"/>
      <c r="H146" s="103"/>
      <c r="I146" s="103"/>
      <c r="J146" s="103"/>
    </row>
    <row r="147" spans="2:10" s="99" customFormat="1" x14ac:dyDescent="0.2">
      <c r="B147" s="100"/>
      <c r="C147" s="101"/>
      <c r="E147" s="102"/>
      <c r="F147" s="103"/>
      <c r="G147" s="103"/>
      <c r="H147" s="103"/>
      <c r="I147" s="103"/>
      <c r="J147" s="103"/>
    </row>
    <row r="148" spans="2:10" s="99" customFormat="1" x14ac:dyDescent="0.2">
      <c r="B148" s="100"/>
      <c r="C148" s="101"/>
      <c r="E148" s="102"/>
      <c r="F148" s="103"/>
      <c r="G148" s="103"/>
      <c r="H148" s="103"/>
      <c r="I148" s="103"/>
      <c r="J148" s="103"/>
    </row>
    <row r="149" spans="2:10" s="99" customFormat="1" x14ac:dyDescent="0.2">
      <c r="B149" s="100"/>
      <c r="C149" s="101"/>
      <c r="E149" s="102"/>
      <c r="F149" s="103"/>
      <c r="G149" s="103"/>
      <c r="H149" s="103"/>
      <c r="I149" s="103"/>
      <c r="J149" s="103"/>
    </row>
    <row r="150" spans="2:10" s="99" customFormat="1" x14ac:dyDescent="0.2">
      <c r="B150" s="100"/>
      <c r="C150" s="101"/>
      <c r="E150" s="102"/>
      <c r="F150" s="103"/>
      <c r="G150" s="103"/>
      <c r="H150" s="103"/>
      <c r="I150" s="103"/>
      <c r="J150" s="103"/>
    </row>
    <row r="151" spans="2:10" s="99" customFormat="1" x14ac:dyDescent="0.2">
      <c r="B151" s="100"/>
      <c r="C151" s="101"/>
      <c r="E151" s="102"/>
      <c r="F151" s="103"/>
      <c r="G151" s="103"/>
      <c r="H151" s="103"/>
      <c r="I151" s="103"/>
      <c r="J151" s="103"/>
    </row>
    <row r="152" spans="2:10" s="99" customFormat="1" x14ac:dyDescent="0.2">
      <c r="B152" s="100"/>
      <c r="C152" s="101"/>
      <c r="E152" s="102"/>
      <c r="F152" s="103"/>
      <c r="G152" s="103"/>
      <c r="H152" s="103"/>
      <c r="I152" s="103"/>
      <c r="J152" s="103"/>
    </row>
    <row r="153" spans="2:10" s="99" customFormat="1" x14ac:dyDescent="0.2">
      <c r="B153" s="100"/>
      <c r="C153" s="101"/>
      <c r="E153" s="102"/>
      <c r="F153" s="103"/>
      <c r="G153" s="103"/>
      <c r="H153" s="103"/>
      <c r="I153" s="103"/>
      <c r="J153" s="103"/>
    </row>
    <row r="154" spans="2:10" s="99" customFormat="1" x14ac:dyDescent="0.2">
      <c r="B154" s="100"/>
      <c r="C154" s="101"/>
      <c r="E154" s="102"/>
      <c r="F154" s="103"/>
      <c r="G154" s="103"/>
      <c r="H154" s="103"/>
      <c r="I154" s="103"/>
      <c r="J154" s="103"/>
    </row>
    <row r="155" spans="2:10" s="99" customFormat="1" x14ac:dyDescent="0.2">
      <c r="B155" s="100"/>
      <c r="C155" s="101"/>
      <c r="E155" s="102"/>
      <c r="F155" s="103"/>
      <c r="G155" s="103"/>
      <c r="H155" s="103"/>
      <c r="I155" s="103"/>
      <c r="J155" s="103"/>
    </row>
    <row r="156" spans="2:10" s="99" customFormat="1" x14ac:dyDescent="0.2">
      <c r="B156" s="100"/>
      <c r="C156" s="101"/>
      <c r="E156" s="102"/>
      <c r="F156" s="103"/>
      <c r="G156" s="103"/>
      <c r="H156" s="103"/>
      <c r="I156" s="103"/>
      <c r="J156" s="103"/>
    </row>
    <row r="157" spans="2:10" s="99" customFormat="1" x14ac:dyDescent="0.2">
      <c r="B157" s="100"/>
      <c r="C157" s="101"/>
      <c r="E157" s="102"/>
      <c r="F157" s="103"/>
      <c r="G157" s="103"/>
      <c r="H157" s="103"/>
      <c r="I157" s="103"/>
      <c r="J157" s="103"/>
    </row>
    <row r="158" spans="2:10" s="99" customFormat="1" x14ac:dyDescent="0.2">
      <c r="B158" s="100"/>
      <c r="C158" s="101"/>
      <c r="E158" s="102"/>
      <c r="F158" s="103"/>
      <c r="G158" s="103"/>
      <c r="H158" s="103"/>
      <c r="I158" s="103"/>
      <c r="J158" s="103"/>
    </row>
    <row r="159" spans="2:10" s="99" customFormat="1" x14ac:dyDescent="0.2">
      <c r="B159" s="100"/>
      <c r="C159" s="101"/>
      <c r="E159" s="102"/>
      <c r="F159" s="103"/>
      <c r="G159" s="103"/>
      <c r="H159" s="103"/>
      <c r="I159" s="103"/>
      <c r="J159" s="103"/>
    </row>
    <row r="160" spans="2:10" s="99" customFormat="1" x14ac:dyDescent="0.2">
      <c r="B160" s="100"/>
      <c r="C160" s="101"/>
      <c r="E160" s="102"/>
      <c r="F160" s="103"/>
      <c r="G160" s="103"/>
      <c r="H160" s="103"/>
      <c r="I160" s="103"/>
      <c r="J160" s="103"/>
    </row>
    <row r="161" spans="2:10" s="99" customFormat="1" x14ac:dyDescent="0.2">
      <c r="B161" s="100"/>
      <c r="C161" s="101"/>
      <c r="E161" s="102"/>
      <c r="F161" s="103"/>
      <c r="G161" s="103"/>
      <c r="H161" s="103"/>
      <c r="I161" s="103"/>
      <c r="J161" s="103"/>
    </row>
    <row r="162" spans="2:10" s="99" customFormat="1" x14ac:dyDescent="0.2">
      <c r="B162" s="100"/>
      <c r="C162" s="101"/>
      <c r="E162" s="102"/>
      <c r="F162" s="103"/>
      <c r="G162" s="103"/>
      <c r="H162" s="103"/>
      <c r="I162" s="103"/>
      <c r="J162" s="103"/>
    </row>
    <row r="163" spans="2:10" s="99" customFormat="1" x14ac:dyDescent="0.2">
      <c r="B163" s="100"/>
      <c r="C163" s="101"/>
      <c r="E163" s="102"/>
      <c r="F163" s="103"/>
      <c r="G163" s="103"/>
      <c r="H163" s="103"/>
      <c r="I163" s="103"/>
      <c r="J163" s="103"/>
    </row>
    <row r="164" spans="2:10" s="99" customFormat="1" x14ac:dyDescent="0.2">
      <c r="B164" s="100"/>
      <c r="C164" s="101"/>
      <c r="E164" s="102"/>
      <c r="F164" s="103"/>
      <c r="G164" s="103"/>
      <c r="H164" s="103"/>
      <c r="I164" s="103"/>
      <c r="J164" s="103"/>
    </row>
    <row r="165" spans="2:10" s="99" customFormat="1" x14ac:dyDescent="0.2">
      <c r="B165" s="100"/>
      <c r="C165" s="101"/>
      <c r="E165" s="102"/>
      <c r="F165" s="103"/>
      <c r="G165" s="103"/>
      <c r="H165" s="103"/>
      <c r="I165" s="103"/>
      <c r="J165" s="103"/>
    </row>
    <row r="166" spans="2:10" s="99" customFormat="1" x14ac:dyDescent="0.2">
      <c r="B166" s="100"/>
      <c r="C166" s="101"/>
      <c r="E166" s="102"/>
      <c r="F166" s="103"/>
      <c r="G166" s="103"/>
      <c r="H166" s="103"/>
      <c r="I166" s="103"/>
      <c r="J166" s="103"/>
    </row>
    <row r="167" spans="2:10" s="99" customFormat="1" x14ac:dyDescent="0.2">
      <c r="B167" s="100"/>
      <c r="C167" s="101"/>
      <c r="E167" s="102"/>
      <c r="F167" s="103"/>
      <c r="G167" s="103"/>
      <c r="H167" s="103"/>
      <c r="I167" s="103"/>
      <c r="J167" s="103"/>
    </row>
    <row r="168" spans="2:10" s="99" customFormat="1" x14ac:dyDescent="0.2">
      <c r="B168" s="100"/>
      <c r="C168" s="101"/>
      <c r="E168" s="102"/>
      <c r="F168" s="103"/>
      <c r="G168" s="103"/>
      <c r="H168" s="103"/>
      <c r="I168" s="103"/>
      <c r="J168" s="103"/>
    </row>
    <row r="169" spans="2:10" s="99" customFormat="1" x14ac:dyDescent="0.2">
      <c r="B169" s="100"/>
      <c r="C169" s="101"/>
      <c r="E169" s="102"/>
      <c r="F169" s="103"/>
      <c r="G169" s="103"/>
      <c r="H169" s="103"/>
      <c r="I169" s="103"/>
      <c r="J169" s="103"/>
    </row>
    <row r="170" spans="2:10" s="99" customFormat="1" x14ac:dyDescent="0.2">
      <c r="B170" s="100"/>
      <c r="C170" s="101"/>
      <c r="E170" s="102"/>
      <c r="F170" s="103"/>
      <c r="G170" s="103"/>
      <c r="H170" s="103"/>
      <c r="I170" s="103"/>
      <c r="J170" s="103"/>
    </row>
    <row r="171" spans="2:10" s="99" customFormat="1" x14ac:dyDescent="0.2">
      <c r="B171" s="100"/>
      <c r="C171" s="101"/>
      <c r="E171" s="102"/>
      <c r="F171" s="103"/>
      <c r="G171" s="103"/>
      <c r="H171" s="103"/>
      <c r="I171" s="103"/>
      <c r="J171" s="103"/>
    </row>
    <row r="172" spans="2:10" s="99" customFormat="1" x14ac:dyDescent="0.2">
      <c r="B172" s="100"/>
      <c r="C172" s="101"/>
      <c r="E172" s="102"/>
      <c r="F172" s="103"/>
      <c r="G172" s="103"/>
      <c r="H172" s="103"/>
      <c r="I172" s="103"/>
      <c r="J172" s="103"/>
    </row>
    <row r="173" spans="2:10" s="99" customFormat="1" x14ac:dyDescent="0.2">
      <c r="B173" s="100"/>
      <c r="C173" s="101"/>
      <c r="E173" s="102"/>
      <c r="F173" s="103"/>
      <c r="G173" s="103"/>
      <c r="H173" s="103"/>
      <c r="I173" s="103"/>
      <c r="J173" s="103"/>
    </row>
    <row r="174" spans="2:10" s="99" customFormat="1" x14ac:dyDescent="0.2">
      <c r="B174" s="100"/>
      <c r="C174" s="101"/>
      <c r="E174" s="102"/>
      <c r="F174" s="103"/>
      <c r="G174" s="103"/>
      <c r="H174" s="103"/>
      <c r="I174" s="103"/>
      <c r="J174" s="103"/>
    </row>
    <row r="175" spans="2:10" s="99" customFormat="1" x14ac:dyDescent="0.2">
      <c r="B175" s="100"/>
      <c r="C175" s="101"/>
      <c r="E175" s="102"/>
      <c r="F175" s="103"/>
      <c r="G175" s="103"/>
      <c r="H175" s="103"/>
      <c r="I175" s="103"/>
      <c r="J175" s="103"/>
    </row>
    <row r="176" spans="2:10" s="99" customFormat="1" x14ac:dyDescent="0.2">
      <c r="B176" s="100"/>
      <c r="C176" s="101"/>
      <c r="E176" s="102"/>
      <c r="F176" s="103"/>
      <c r="G176" s="103"/>
      <c r="H176" s="103"/>
      <c r="I176" s="103"/>
      <c r="J176" s="103"/>
    </row>
    <row r="177" spans="2:10" s="99" customFormat="1" x14ac:dyDescent="0.2">
      <c r="B177" s="100"/>
      <c r="C177" s="101"/>
      <c r="E177" s="102"/>
      <c r="F177" s="103"/>
      <c r="G177" s="103"/>
      <c r="H177" s="103"/>
      <c r="I177" s="103"/>
      <c r="J177" s="103"/>
    </row>
    <row r="178" spans="2:10" s="99" customFormat="1" x14ac:dyDescent="0.2">
      <c r="B178" s="100"/>
      <c r="C178" s="101"/>
      <c r="E178" s="102"/>
      <c r="F178" s="103"/>
      <c r="G178" s="103"/>
      <c r="H178" s="103"/>
      <c r="I178" s="103"/>
      <c r="J178" s="103"/>
    </row>
    <row r="179" spans="2:10" s="99" customFormat="1" x14ac:dyDescent="0.2">
      <c r="B179" s="100"/>
      <c r="C179" s="101"/>
      <c r="E179" s="102"/>
      <c r="F179" s="103"/>
      <c r="G179" s="103"/>
      <c r="H179" s="103"/>
      <c r="I179" s="103"/>
      <c r="J179" s="103"/>
    </row>
    <row r="180" spans="2:10" s="99" customFormat="1" x14ac:dyDescent="0.2">
      <c r="B180" s="100"/>
      <c r="C180" s="101"/>
      <c r="E180" s="102"/>
      <c r="F180" s="103"/>
      <c r="G180" s="103"/>
      <c r="H180" s="103"/>
      <c r="I180" s="103"/>
      <c r="J180" s="103"/>
    </row>
    <row r="181" spans="2:10" s="99" customFormat="1" x14ac:dyDescent="0.2">
      <c r="B181" s="100"/>
      <c r="C181" s="101"/>
      <c r="E181" s="102"/>
      <c r="F181" s="103"/>
      <c r="G181" s="103"/>
      <c r="H181" s="103"/>
      <c r="I181" s="103"/>
      <c r="J181" s="103"/>
    </row>
    <row r="182" spans="2:10" s="99" customFormat="1" x14ac:dyDescent="0.2">
      <c r="B182" s="100"/>
      <c r="C182" s="101"/>
      <c r="E182" s="102"/>
      <c r="F182" s="103"/>
      <c r="G182" s="103"/>
      <c r="H182" s="103"/>
      <c r="I182" s="103"/>
      <c r="J182" s="103"/>
    </row>
    <row r="183" spans="2:10" s="99" customFormat="1" x14ac:dyDescent="0.2">
      <c r="B183" s="100"/>
      <c r="C183" s="101"/>
      <c r="E183" s="102"/>
      <c r="F183" s="103"/>
      <c r="G183" s="103"/>
      <c r="H183" s="103"/>
      <c r="I183" s="103"/>
      <c r="J183" s="103"/>
    </row>
    <row r="184" spans="2:10" s="99" customFormat="1" x14ac:dyDescent="0.2">
      <c r="B184" s="100"/>
      <c r="C184" s="101"/>
      <c r="E184" s="102"/>
      <c r="F184" s="103"/>
      <c r="G184" s="103"/>
      <c r="H184" s="103"/>
      <c r="I184" s="103"/>
      <c r="J184" s="103"/>
    </row>
    <row r="185" spans="2:10" s="99" customFormat="1" x14ac:dyDescent="0.2">
      <c r="B185" s="100"/>
      <c r="C185" s="101"/>
      <c r="E185" s="102"/>
      <c r="F185" s="103"/>
      <c r="G185" s="103"/>
      <c r="H185" s="103"/>
      <c r="I185" s="103"/>
      <c r="J185" s="103"/>
    </row>
    <row r="186" spans="2:10" s="99" customFormat="1" x14ac:dyDescent="0.2">
      <c r="B186" s="100"/>
      <c r="C186" s="101"/>
      <c r="E186" s="102"/>
      <c r="F186" s="103"/>
      <c r="G186" s="103"/>
      <c r="H186" s="103"/>
      <c r="I186" s="103"/>
      <c r="J186" s="103"/>
    </row>
    <row r="187" spans="2:10" s="99" customFormat="1" x14ac:dyDescent="0.2">
      <c r="B187" s="100"/>
      <c r="C187" s="101"/>
      <c r="E187" s="102"/>
      <c r="F187" s="103"/>
      <c r="G187" s="103"/>
      <c r="H187" s="103"/>
      <c r="I187" s="103"/>
      <c r="J187" s="103"/>
    </row>
    <row r="188" spans="2:10" s="99" customFormat="1" x14ac:dyDescent="0.2">
      <c r="B188" s="100"/>
      <c r="C188" s="101"/>
      <c r="E188" s="102"/>
      <c r="F188" s="103"/>
      <c r="G188" s="103"/>
      <c r="H188" s="103"/>
      <c r="I188" s="103"/>
      <c r="J188" s="103"/>
    </row>
    <row r="189" spans="2:10" s="99" customFormat="1" x14ac:dyDescent="0.2">
      <c r="B189" s="100"/>
      <c r="C189" s="101"/>
      <c r="E189" s="102"/>
      <c r="F189" s="103"/>
      <c r="G189" s="103"/>
      <c r="H189" s="103"/>
      <c r="I189" s="103"/>
      <c r="J189" s="103"/>
    </row>
    <row r="190" spans="2:10" s="99" customFormat="1" x14ac:dyDescent="0.2">
      <c r="B190" s="100"/>
      <c r="C190" s="101"/>
      <c r="E190" s="102"/>
      <c r="F190" s="103"/>
      <c r="G190" s="103"/>
      <c r="H190" s="103"/>
      <c r="I190" s="103"/>
      <c r="J190" s="103"/>
    </row>
    <row r="191" spans="2:10" s="99" customFormat="1" x14ac:dyDescent="0.2">
      <c r="B191" s="100"/>
      <c r="C191" s="101"/>
      <c r="E191" s="102"/>
      <c r="F191" s="103"/>
      <c r="G191" s="103"/>
      <c r="H191" s="103"/>
      <c r="I191" s="103"/>
      <c r="J191" s="103"/>
    </row>
    <row r="192" spans="2:10" s="99" customFormat="1" x14ac:dyDescent="0.2">
      <c r="B192" s="100"/>
      <c r="C192" s="101"/>
      <c r="E192" s="102"/>
      <c r="F192" s="103"/>
      <c r="G192" s="103"/>
      <c r="H192" s="103"/>
      <c r="I192" s="103"/>
      <c r="J192" s="103"/>
    </row>
    <row r="193" spans="2:10" s="99" customFormat="1" x14ac:dyDescent="0.2">
      <c r="B193" s="100"/>
      <c r="C193" s="101"/>
      <c r="E193" s="102"/>
      <c r="F193" s="103"/>
      <c r="G193" s="103"/>
      <c r="H193" s="103"/>
      <c r="I193" s="103"/>
      <c r="J193" s="103"/>
    </row>
    <row r="194" spans="2:10" s="99" customFormat="1" x14ac:dyDescent="0.2">
      <c r="B194" s="100"/>
      <c r="C194" s="101"/>
      <c r="E194" s="102"/>
      <c r="F194" s="103"/>
      <c r="G194" s="103"/>
      <c r="H194" s="103"/>
      <c r="I194" s="103"/>
      <c r="J194" s="103"/>
    </row>
    <row r="195" spans="2:10" s="99" customFormat="1" x14ac:dyDescent="0.2">
      <c r="B195" s="100"/>
      <c r="C195" s="101"/>
      <c r="E195" s="102"/>
      <c r="F195" s="103"/>
      <c r="G195" s="103"/>
      <c r="H195" s="103"/>
      <c r="I195" s="103"/>
      <c r="J195" s="103"/>
    </row>
    <row r="196" spans="2:10" s="99" customFormat="1" x14ac:dyDescent="0.2">
      <c r="B196" s="100"/>
      <c r="C196" s="101"/>
      <c r="E196" s="102"/>
      <c r="F196" s="103"/>
      <c r="G196" s="103"/>
      <c r="H196" s="103"/>
      <c r="I196" s="103"/>
      <c r="J196" s="103"/>
    </row>
    <row r="197" spans="2:10" s="99" customFormat="1" x14ac:dyDescent="0.2">
      <c r="B197" s="100"/>
      <c r="C197" s="101"/>
      <c r="E197" s="102"/>
      <c r="F197" s="103"/>
      <c r="G197" s="103"/>
      <c r="H197" s="103"/>
      <c r="I197" s="103"/>
      <c r="J197" s="103"/>
    </row>
    <row r="198" spans="2:10" s="99" customFormat="1" x14ac:dyDescent="0.2">
      <c r="B198" s="100"/>
      <c r="C198" s="101"/>
      <c r="E198" s="102"/>
      <c r="F198" s="103"/>
      <c r="G198" s="103"/>
      <c r="H198" s="103"/>
      <c r="I198" s="103"/>
      <c r="J198" s="103"/>
    </row>
    <row r="199" spans="2:10" s="99" customFormat="1" x14ac:dyDescent="0.2">
      <c r="B199" s="100"/>
      <c r="C199" s="101"/>
      <c r="E199" s="102"/>
      <c r="F199" s="103"/>
      <c r="G199" s="103"/>
      <c r="H199" s="103"/>
      <c r="I199" s="103"/>
      <c r="J199" s="103"/>
    </row>
    <row r="200" spans="2:10" s="99" customFormat="1" x14ac:dyDescent="0.2">
      <c r="B200" s="100"/>
      <c r="C200" s="101"/>
      <c r="E200" s="102"/>
      <c r="F200" s="103"/>
      <c r="G200" s="103"/>
      <c r="H200" s="103"/>
      <c r="I200" s="103"/>
      <c r="J200" s="103"/>
    </row>
    <row r="201" spans="2:10" s="99" customFormat="1" x14ac:dyDescent="0.2">
      <c r="B201" s="100"/>
      <c r="C201" s="101"/>
      <c r="E201" s="102"/>
      <c r="F201" s="103"/>
      <c r="G201" s="103"/>
      <c r="H201" s="103"/>
      <c r="I201" s="103"/>
      <c r="J201" s="103"/>
    </row>
    <row r="202" spans="2:10" s="99" customFormat="1" x14ac:dyDescent="0.2">
      <c r="B202" s="100"/>
      <c r="C202" s="101"/>
      <c r="E202" s="102"/>
      <c r="F202" s="103"/>
      <c r="G202" s="103"/>
      <c r="H202" s="103"/>
      <c r="I202" s="103"/>
      <c r="J202" s="103"/>
    </row>
    <row r="203" spans="2:10" s="99" customFormat="1" x14ac:dyDescent="0.2">
      <c r="B203" s="100"/>
      <c r="C203" s="101"/>
      <c r="E203" s="102"/>
      <c r="F203" s="103"/>
      <c r="G203" s="103"/>
      <c r="H203" s="103"/>
      <c r="I203" s="103"/>
      <c r="J203" s="103"/>
    </row>
    <row r="204" spans="2:10" s="99" customFormat="1" x14ac:dyDescent="0.2">
      <c r="B204" s="100"/>
      <c r="C204" s="101"/>
      <c r="E204" s="102"/>
      <c r="F204" s="103"/>
      <c r="G204" s="103"/>
      <c r="H204" s="103"/>
      <c r="I204" s="103"/>
      <c r="J204" s="103"/>
    </row>
    <row r="205" spans="2:10" s="99" customFormat="1" x14ac:dyDescent="0.2">
      <c r="B205" s="100"/>
      <c r="C205" s="101"/>
      <c r="E205" s="102"/>
      <c r="F205" s="103"/>
      <c r="G205" s="103"/>
      <c r="H205" s="103"/>
      <c r="I205" s="103"/>
      <c r="J205" s="103"/>
    </row>
    <row r="206" spans="2:10" s="99" customFormat="1" x14ac:dyDescent="0.2">
      <c r="B206" s="100"/>
      <c r="C206" s="101"/>
      <c r="E206" s="102"/>
      <c r="F206" s="103"/>
      <c r="G206" s="103"/>
      <c r="H206" s="103"/>
      <c r="I206" s="103"/>
      <c r="J206" s="103"/>
    </row>
    <row r="207" spans="2:10" s="99" customFormat="1" x14ac:dyDescent="0.2">
      <c r="B207" s="100"/>
      <c r="C207" s="101"/>
      <c r="E207" s="102"/>
      <c r="F207" s="103"/>
      <c r="G207" s="103"/>
      <c r="H207" s="103"/>
      <c r="I207" s="103"/>
      <c r="J207" s="103"/>
    </row>
    <row r="208" spans="2:10" s="99" customFormat="1" x14ac:dyDescent="0.2">
      <c r="B208" s="100"/>
      <c r="C208" s="101"/>
      <c r="E208" s="102"/>
      <c r="F208" s="103"/>
      <c r="G208" s="103"/>
      <c r="H208" s="103"/>
      <c r="I208" s="103"/>
      <c r="J208" s="103"/>
    </row>
  </sheetData>
  <mergeCells count="8">
    <mergeCell ref="I46:J46"/>
    <mergeCell ref="I47:J47"/>
    <mergeCell ref="B2:B3"/>
    <mergeCell ref="C2:C3"/>
    <mergeCell ref="D2:D3"/>
    <mergeCell ref="E2:E3"/>
    <mergeCell ref="F2:F3"/>
    <mergeCell ref="G2:J2"/>
  </mergeCells>
  <conditionalFormatting sqref="G6:G15 G18:G24 G26:G28 G30:G32 G34:G36 G39">
    <cfRule type="expression" dxfId="1" priority="19" stopIfTrue="1">
      <formula>#REF!&lt;6</formula>
    </cfRule>
  </conditionalFormatting>
  <conditionalFormatting sqref="H6:H15 H18:H24 H26:H28 H30:H32 H34:H36 H39">
    <cfRule type="expression" dxfId="0" priority="26" stopIfTrue="1">
      <formula>#REF!&lt;6</formula>
    </cfRule>
  </conditionalFormatting>
  <printOptions horizontalCentered="1"/>
  <pageMargins left="0.19685039370078741" right="0.19685039370078741" top="1.3779527559055118" bottom="0.98425196850393704" header="0.19685039370078741" footer="0.19685039370078741"/>
  <pageSetup paperSize="9" scale="56" fitToHeight="0" orientation="landscape" r:id="rId1"/>
  <headerFooter>
    <oddHeader xml:space="preserve">&amp;L&amp;G&amp;C&amp;"Ecofont Vera Sans,Negrito"&amp;14
SEDE MUCJI
RECUPERAÇÃO DE COBERTURA, PISO E MANUTENÇÃO DE PLATAFORMA ELEVATÓRIA
&amp;R&amp;"Ecofont Vera Sans,Regular"
Planilha de Custos
 CDHU - 08/2023
SBC - 09/2023
SINAPI - 08/2023
</oddHeader>
    <oddFooter>&amp;C&amp;"Ecofont Vera Sans,Regular"&amp;10Av. Prof. Frederico Hermann Júnior, 345 - Prédio 12, 1° andar - Pinheiros - 05.459-010 São Paulo
(11) 2997-5000             www. fflorestal.sp.gov.br&amp;R&amp;"Ecofont Vera Sans,Negrito"&amp;12Folha 0&amp;P de 0&amp;N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164"/>
  <sheetViews>
    <sheetView zoomScale="70" zoomScaleNormal="70" workbookViewId="0">
      <selection activeCell="B2" sqref="B2:K13"/>
    </sheetView>
  </sheetViews>
  <sheetFormatPr defaultColWidth="9.140625" defaultRowHeight="15" x14ac:dyDescent="0.25"/>
  <cols>
    <col min="1" max="1" width="2.85546875" style="150" customWidth="1"/>
    <col min="2" max="2" width="6.140625" style="16" bestFit="1" customWidth="1"/>
    <col min="3" max="3" width="65.5703125" style="15" bestFit="1" customWidth="1"/>
    <col min="4" max="4" width="20" style="15" bestFit="1" customWidth="1"/>
    <col min="5" max="5" width="21.7109375" style="15" bestFit="1" customWidth="1"/>
    <col min="6" max="6" width="20" style="15" bestFit="1" customWidth="1"/>
    <col min="7" max="7" width="21.42578125" style="15" bestFit="1" customWidth="1"/>
    <col min="8" max="8" width="19.140625" style="15" customWidth="1"/>
    <col min="9" max="9" width="20" style="15" bestFit="1" customWidth="1"/>
    <col min="10" max="10" width="21.42578125" style="15" bestFit="1" customWidth="1"/>
    <col min="11" max="11" width="14.28515625" style="15" customWidth="1"/>
    <col min="12" max="12" width="6.140625" style="150" customWidth="1"/>
    <col min="13" max="46" width="9.140625" style="150"/>
    <col min="47" max="16384" width="9.140625" style="15"/>
  </cols>
  <sheetData>
    <row r="1" spans="1:46" s="150" customFormat="1" ht="15.75" thickBot="1" x14ac:dyDescent="0.3">
      <c r="B1" s="16"/>
    </row>
    <row r="2" spans="1:46" ht="26.45" customHeight="1" thickTop="1" thickBot="1" x14ac:dyDescent="0.3">
      <c r="B2" s="11" t="s">
        <v>32</v>
      </c>
      <c r="C2" s="12"/>
      <c r="D2" s="13"/>
      <c r="E2" s="13"/>
      <c r="F2" s="13"/>
      <c r="G2" s="14"/>
      <c r="H2" s="13"/>
      <c r="I2" s="13"/>
      <c r="J2" s="14"/>
      <c r="K2" s="14"/>
    </row>
    <row r="3" spans="1:46" s="150" customFormat="1" ht="16.5" thickTop="1" thickBot="1" x14ac:dyDescent="0.3">
      <c r="B3" s="16"/>
    </row>
    <row r="4" spans="1:46" ht="15.75" thickBot="1" x14ac:dyDescent="0.3">
      <c r="B4" s="169" t="s">
        <v>0</v>
      </c>
      <c r="C4" s="171" t="s">
        <v>22</v>
      </c>
      <c r="D4" s="173" t="s">
        <v>23</v>
      </c>
      <c r="E4" s="174"/>
      <c r="F4" s="174"/>
      <c r="G4" s="175"/>
      <c r="H4" s="175"/>
      <c r="I4" s="175"/>
      <c r="J4" s="175"/>
      <c r="K4" s="176"/>
    </row>
    <row r="5" spans="1:46" s="21" customFormat="1" ht="62.25" customHeight="1" thickBot="1" x14ac:dyDescent="0.3">
      <c r="A5" s="151"/>
      <c r="B5" s="170"/>
      <c r="C5" s="172"/>
      <c r="D5" s="17" t="s">
        <v>24</v>
      </c>
      <c r="E5" s="18" t="s">
        <v>25</v>
      </c>
      <c r="F5" s="18" t="s">
        <v>26</v>
      </c>
      <c r="G5" s="19" t="s">
        <v>27</v>
      </c>
      <c r="H5" s="18" t="str">
        <f>C10</f>
        <v>Administração local 8,87%</v>
      </c>
      <c r="I5" s="18" t="str">
        <f>C11</f>
        <v>BDI 26,59%</v>
      </c>
      <c r="J5" s="18" t="s">
        <v>8</v>
      </c>
      <c r="K5" s="20" t="s">
        <v>28</v>
      </c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</row>
    <row r="6" spans="1:46" s="23" customFormat="1" ht="24.95" customHeight="1" x14ac:dyDescent="0.25">
      <c r="A6" s="152"/>
      <c r="B6" s="22">
        <v>1</v>
      </c>
      <c r="C6" s="55" t="str">
        <f>PLANILHA!D4</f>
        <v>Serviços inciais</v>
      </c>
      <c r="D6" s="78">
        <f>PLANILHA!J4</f>
        <v>0</v>
      </c>
      <c r="E6" s="78"/>
      <c r="F6" s="79"/>
      <c r="G6" s="80">
        <f>SUM(D6:F6)</f>
        <v>0</v>
      </c>
      <c r="H6" s="90">
        <f>G6*0.0887</f>
        <v>0</v>
      </c>
      <c r="I6" s="91">
        <f>(G6+H6)*0.2659</f>
        <v>0</v>
      </c>
      <c r="J6" s="92">
        <f>SUM(G6:I6)</f>
        <v>0</v>
      </c>
      <c r="K6" s="24" t="e">
        <f>J6/$J$9</f>
        <v>#DIV/0!</v>
      </c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</row>
    <row r="7" spans="1:46" s="23" customFormat="1" ht="24.95" customHeight="1" x14ac:dyDescent="0.25">
      <c r="A7" s="152"/>
      <c r="B7" s="22">
        <v>2</v>
      </c>
      <c r="C7" s="55" t="str">
        <f>PLANILHA!D16</f>
        <v>Recuperação</v>
      </c>
      <c r="D7" s="81">
        <f>PLANILHA!J16*0.2</f>
        <v>0</v>
      </c>
      <c r="E7" s="82">
        <f>PLANILHA!J16*0.6</f>
        <v>0</v>
      </c>
      <c r="F7" s="82">
        <f>PLANILHA!J16*0.2</f>
        <v>0</v>
      </c>
      <c r="G7" s="83">
        <f>D7+E7+F7</f>
        <v>0</v>
      </c>
      <c r="H7" s="90">
        <f t="shared" ref="H7:H8" si="0">G7*0.0887</f>
        <v>0</v>
      </c>
      <c r="I7" s="91">
        <f t="shared" ref="I7:I8" si="1">(G7+H7)*0.2659</f>
        <v>0</v>
      </c>
      <c r="J7" s="92">
        <f t="shared" ref="J7:J9" si="2">SUM(G7:I7)</f>
        <v>0</v>
      </c>
      <c r="K7" s="24" t="e">
        <f>J7/$J$9</f>
        <v>#DIV/0!</v>
      </c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</row>
    <row r="8" spans="1:46" s="23" customFormat="1" ht="24.95" customHeight="1" x14ac:dyDescent="0.25">
      <c r="A8" s="152"/>
      <c r="B8" s="22">
        <v>3</v>
      </c>
      <c r="C8" s="55" t="str">
        <f>PLANILHA!D37</f>
        <v>Limpeza geral final</v>
      </c>
      <c r="D8" s="81"/>
      <c r="E8" s="82"/>
      <c r="F8" s="82">
        <f>PLANILHA!J37</f>
        <v>0</v>
      </c>
      <c r="G8" s="83">
        <f>F8</f>
        <v>0</v>
      </c>
      <c r="H8" s="90">
        <f t="shared" si="0"/>
        <v>0</v>
      </c>
      <c r="I8" s="91">
        <f t="shared" si="1"/>
        <v>0</v>
      </c>
      <c r="J8" s="92">
        <f t="shared" si="2"/>
        <v>0</v>
      </c>
      <c r="K8" s="24" t="e">
        <f>J8/$J$9</f>
        <v>#DIV/0!</v>
      </c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</row>
    <row r="9" spans="1:46" s="23" customFormat="1" ht="18" x14ac:dyDescent="0.25">
      <c r="A9" s="152"/>
      <c r="B9" s="25"/>
      <c r="C9" s="26" t="s">
        <v>29</v>
      </c>
      <c r="D9" s="84">
        <f>SUM(D6:D8)</f>
        <v>0</v>
      </c>
      <c r="E9" s="84">
        <f>SUM(E6:E8)</f>
        <v>0</v>
      </c>
      <c r="F9" s="84">
        <f>SUM(F6:F8)</f>
        <v>0</v>
      </c>
      <c r="G9" s="93">
        <f>SUM(G6:G8)</f>
        <v>0</v>
      </c>
      <c r="H9" s="93">
        <f>G9*0.0623</f>
        <v>0</v>
      </c>
      <c r="I9" s="93">
        <f>(G9+H9)*0.2141</f>
        <v>0</v>
      </c>
      <c r="J9" s="93">
        <f t="shared" si="2"/>
        <v>0</v>
      </c>
      <c r="K9" s="27" t="e">
        <f>SUM(K6:K8)</f>
        <v>#DIV/0!</v>
      </c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</row>
    <row r="10" spans="1:46" s="23" customFormat="1" ht="18" x14ac:dyDescent="0.25">
      <c r="A10" s="152"/>
      <c r="B10" s="28"/>
      <c r="C10" s="29" t="s">
        <v>190</v>
      </c>
      <c r="D10" s="85">
        <f>D9*0.0887</f>
        <v>0</v>
      </c>
      <c r="E10" s="85">
        <f t="shared" ref="E10:G10" si="3">E9*0.0887</f>
        <v>0</v>
      </c>
      <c r="F10" s="85">
        <f t="shared" si="3"/>
        <v>0</v>
      </c>
      <c r="G10" s="85">
        <f t="shared" si="3"/>
        <v>0</v>
      </c>
      <c r="H10" s="30"/>
      <c r="I10" s="30"/>
      <c r="J10" s="31"/>
      <c r="K10" s="3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</row>
    <row r="11" spans="1:46" s="23" customFormat="1" ht="18" x14ac:dyDescent="0.25">
      <c r="A11" s="152"/>
      <c r="B11" s="33"/>
      <c r="C11" s="34" t="s">
        <v>186</v>
      </c>
      <c r="D11" s="86">
        <f>(D10+D9)*0.2659</f>
        <v>0</v>
      </c>
      <c r="E11" s="86">
        <f t="shared" ref="E11:G11" si="4">(E10+E9)*0.2659</f>
        <v>0</v>
      </c>
      <c r="F11" s="86">
        <f t="shared" si="4"/>
        <v>0</v>
      </c>
      <c r="G11" s="86">
        <f t="shared" si="4"/>
        <v>0</v>
      </c>
      <c r="H11" s="35"/>
      <c r="I11" s="35"/>
      <c r="J11" s="36"/>
      <c r="K11" s="37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</row>
    <row r="12" spans="1:46" s="30" customFormat="1" ht="42.95" customHeight="1" x14ac:dyDescent="0.25">
      <c r="A12" s="31"/>
      <c r="B12" s="38"/>
      <c r="C12" s="39" t="s">
        <v>30</v>
      </c>
      <c r="D12" s="87">
        <f>SUM(D9:D11)</f>
        <v>0</v>
      </c>
      <c r="E12" s="88">
        <f t="shared" ref="E12:F12" si="5">SUM(E9:E11)</f>
        <v>0</v>
      </c>
      <c r="F12" s="88">
        <f t="shared" si="5"/>
        <v>0</v>
      </c>
      <c r="G12" s="89">
        <f>SUM(G9:G11)</f>
        <v>0</v>
      </c>
      <c r="H12" s="40"/>
      <c r="I12" s="40"/>
      <c r="J12" s="40"/>
      <c r="K12" s="4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</row>
    <row r="13" spans="1:46" s="23" customFormat="1" ht="18.75" thickBot="1" x14ac:dyDescent="0.3">
      <c r="A13" s="152"/>
      <c r="B13" s="42"/>
      <c r="C13" s="43" t="s">
        <v>31</v>
      </c>
      <c r="D13" s="44" t="e">
        <f>D12/$G$12</f>
        <v>#DIV/0!</v>
      </c>
      <c r="E13" s="44" t="e">
        <f t="shared" ref="E13:F13" si="6">E12/$G$12</f>
        <v>#DIV/0!</v>
      </c>
      <c r="F13" s="44" t="e">
        <f t="shared" si="6"/>
        <v>#DIV/0!</v>
      </c>
      <c r="G13" s="77" t="e">
        <f>SUM(D13:F13)</f>
        <v>#DIV/0!</v>
      </c>
      <c r="H13" s="44"/>
      <c r="I13" s="44"/>
      <c r="J13" s="45"/>
      <c r="K13" s="46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</row>
    <row r="14" spans="1:46" s="150" customFormat="1" x14ac:dyDescent="0.25">
      <c r="B14" s="16"/>
    </row>
    <row r="15" spans="1:46" s="150" customFormat="1" x14ac:dyDescent="0.25">
      <c r="B15" s="16"/>
    </row>
    <row r="16" spans="1:46" s="150" customFormat="1" x14ac:dyDescent="0.25">
      <c r="B16" s="16"/>
    </row>
    <row r="17" spans="2:7" s="150" customFormat="1" x14ac:dyDescent="0.25">
      <c r="B17" s="16"/>
    </row>
    <row r="18" spans="2:7" s="150" customFormat="1" x14ac:dyDescent="0.25">
      <c r="B18" s="16"/>
    </row>
    <row r="19" spans="2:7" s="150" customFormat="1" x14ac:dyDescent="0.25">
      <c r="B19" s="16"/>
    </row>
    <row r="20" spans="2:7" s="150" customFormat="1" x14ac:dyDescent="0.25">
      <c r="B20" s="16"/>
    </row>
    <row r="21" spans="2:7" s="150" customFormat="1" x14ac:dyDescent="0.25">
      <c r="B21" s="16"/>
    </row>
    <row r="22" spans="2:7" s="150" customFormat="1" x14ac:dyDescent="0.25">
      <c r="B22" s="16"/>
    </row>
    <row r="23" spans="2:7" s="150" customFormat="1" ht="18" x14ac:dyDescent="0.25">
      <c r="B23" s="16"/>
      <c r="G23" s="153"/>
    </row>
    <row r="24" spans="2:7" s="150" customFormat="1" x14ac:dyDescent="0.25">
      <c r="B24" s="16"/>
    </row>
    <row r="25" spans="2:7" s="150" customFormat="1" x14ac:dyDescent="0.25">
      <c r="B25" s="16"/>
    </row>
    <row r="26" spans="2:7" s="150" customFormat="1" x14ac:dyDescent="0.25">
      <c r="B26" s="16"/>
    </row>
    <row r="27" spans="2:7" s="150" customFormat="1" x14ac:dyDescent="0.25">
      <c r="B27" s="16"/>
    </row>
    <row r="28" spans="2:7" s="150" customFormat="1" x14ac:dyDescent="0.25">
      <c r="B28" s="16"/>
    </row>
    <row r="29" spans="2:7" s="150" customFormat="1" x14ac:dyDescent="0.25">
      <c r="B29" s="16"/>
    </row>
    <row r="30" spans="2:7" s="150" customFormat="1" x14ac:dyDescent="0.25">
      <c r="B30" s="16"/>
    </row>
    <row r="31" spans="2:7" s="150" customFormat="1" x14ac:dyDescent="0.25">
      <c r="B31" s="16"/>
    </row>
    <row r="32" spans="2:7" s="150" customFormat="1" x14ac:dyDescent="0.25">
      <c r="B32" s="16"/>
    </row>
    <row r="33" spans="2:2" s="150" customFormat="1" x14ac:dyDescent="0.25">
      <c r="B33" s="16"/>
    </row>
    <row r="34" spans="2:2" s="150" customFormat="1" x14ac:dyDescent="0.25">
      <c r="B34" s="16"/>
    </row>
    <row r="35" spans="2:2" s="150" customFormat="1" x14ac:dyDescent="0.25">
      <c r="B35" s="16"/>
    </row>
    <row r="36" spans="2:2" s="150" customFormat="1" x14ac:dyDescent="0.25">
      <c r="B36" s="16"/>
    </row>
    <row r="37" spans="2:2" s="150" customFormat="1" x14ac:dyDescent="0.25">
      <c r="B37" s="16"/>
    </row>
    <row r="38" spans="2:2" s="150" customFormat="1" x14ac:dyDescent="0.25">
      <c r="B38" s="16"/>
    </row>
    <row r="39" spans="2:2" s="150" customFormat="1" x14ac:dyDescent="0.25">
      <c r="B39" s="16"/>
    </row>
    <row r="40" spans="2:2" s="150" customFormat="1" x14ac:dyDescent="0.25">
      <c r="B40" s="16"/>
    </row>
    <row r="41" spans="2:2" s="150" customFormat="1" x14ac:dyDescent="0.25">
      <c r="B41" s="16"/>
    </row>
    <row r="42" spans="2:2" s="150" customFormat="1" x14ac:dyDescent="0.25">
      <c r="B42" s="16"/>
    </row>
    <row r="43" spans="2:2" s="150" customFormat="1" x14ac:dyDescent="0.25">
      <c r="B43" s="16"/>
    </row>
    <row r="44" spans="2:2" s="150" customFormat="1" x14ac:dyDescent="0.25">
      <c r="B44" s="16"/>
    </row>
    <row r="45" spans="2:2" s="150" customFormat="1" x14ac:dyDescent="0.25">
      <c r="B45" s="16"/>
    </row>
    <row r="46" spans="2:2" s="150" customFormat="1" x14ac:dyDescent="0.25">
      <c r="B46" s="16"/>
    </row>
    <row r="47" spans="2:2" s="150" customFormat="1" x14ac:dyDescent="0.25">
      <c r="B47" s="16"/>
    </row>
    <row r="48" spans="2:2" s="150" customFormat="1" x14ac:dyDescent="0.25">
      <c r="B48" s="16"/>
    </row>
    <row r="49" spans="2:2" s="150" customFormat="1" x14ac:dyDescent="0.25">
      <c r="B49" s="16"/>
    </row>
    <row r="50" spans="2:2" s="150" customFormat="1" x14ac:dyDescent="0.25">
      <c r="B50" s="16"/>
    </row>
    <row r="51" spans="2:2" s="150" customFormat="1" x14ac:dyDescent="0.25">
      <c r="B51" s="16"/>
    </row>
    <row r="52" spans="2:2" s="150" customFormat="1" x14ac:dyDescent="0.25">
      <c r="B52" s="16"/>
    </row>
    <row r="53" spans="2:2" s="150" customFormat="1" x14ac:dyDescent="0.25">
      <c r="B53" s="16"/>
    </row>
    <row r="54" spans="2:2" s="150" customFormat="1" x14ac:dyDescent="0.25">
      <c r="B54" s="16"/>
    </row>
    <row r="55" spans="2:2" s="150" customFormat="1" x14ac:dyDescent="0.25">
      <c r="B55" s="16"/>
    </row>
    <row r="56" spans="2:2" s="150" customFormat="1" x14ac:dyDescent="0.25">
      <c r="B56" s="16"/>
    </row>
    <row r="57" spans="2:2" s="150" customFormat="1" x14ac:dyDescent="0.25">
      <c r="B57" s="16"/>
    </row>
    <row r="58" spans="2:2" s="150" customFormat="1" x14ac:dyDescent="0.25">
      <c r="B58" s="16"/>
    </row>
    <row r="59" spans="2:2" s="150" customFormat="1" x14ac:dyDescent="0.25">
      <c r="B59" s="16"/>
    </row>
    <row r="60" spans="2:2" s="150" customFormat="1" x14ac:dyDescent="0.25">
      <c r="B60" s="16"/>
    </row>
    <row r="61" spans="2:2" s="150" customFormat="1" x14ac:dyDescent="0.25">
      <c r="B61" s="16"/>
    </row>
    <row r="62" spans="2:2" s="150" customFormat="1" x14ac:dyDescent="0.25">
      <c r="B62" s="16"/>
    </row>
    <row r="63" spans="2:2" s="150" customFormat="1" x14ac:dyDescent="0.25">
      <c r="B63" s="16"/>
    </row>
    <row r="64" spans="2:2" s="150" customFormat="1" x14ac:dyDescent="0.25">
      <c r="B64" s="16"/>
    </row>
    <row r="65" spans="2:2" s="150" customFormat="1" x14ac:dyDescent="0.25">
      <c r="B65" s="16"/>
    </row>
    <row r="66" spans="2:2" s="150" customFormat="1" x14ac:dyDescent="0.25">
      <c r="B66" s="16"/>
    </row>
    <row r="67" spans="2:2" s="150" customFormat="1" x14ac:dyDescent="0.25">
      <c r="B67" s="16"/>
    </row>
    <row r="68" spans="2:2" s="150" customFormat="1" x14ac:dyDescent="0.25">
      <c r="B68" s="16"/>
    </row>
    <row r="69" spans="2:2" s="150" customFormat="1" x14ac:dyDescent="0.25">
      <c r="B69" s="16"/>
    </row>
    <row r="70" spans="2:2" s="150" customFormat="1" x14ac:dyDescent="0.25">
      <c r="B70" s="16"/>
    </row>
    <row r="71" spans="2:2" s="150" customFormat="1" x14ac:dyDescent="0.25">
      <c r="B71" s="16"/>
    </row>
    <row r="72" spans="2:2" s="150" customFormat="1" x14ac:dyDescent="0.25">
      <c r="B72" s="16"/>
    </row>
    <row r="73" spans="2:2" s="150" customFormat="1" x14ac:dyDescent="0.25">
      <c r="B73" s="16"/>
    </row>
    <row r="74" spans="2:2" s="150" customFormat="1" x14ac:dyDescent="0.25">
      <c r="B74" s="16"/>
    </row>
    <row r="75" spans="2:2" s="150" customFormat="1" x14ac:dyDescent="0.25">
      <c r="B75" s="16"/>
    </row>
    <row r="76" spans="2:2" s="150" customFormat="1" x14ac:dyDescent="0.25">
      <c r="B76" s="16"/>
    </row>
    <row r="77" spans="2:2" s="150" customFormat="1" x14ac:dyDescent="0.25">
      <c r="B77" s="16"/>
    </row>
    <row r="78" spans="2:2" s="150" customFormat="1" x14ac:dyDescent="0.25">
      <c r="B78" s="16"/>
    </row>
    <row r="79" spans="2:2" s="150" customFormat="1" x14ac:dyDescent="0.25">
      <c r="B79" s="16"/>
    </row>
    <row r="80" spans="2:2" s="150" customFormat="1" x14ac:dyDescent="0.25">
      <c r="B80" s="16"/>
    </row>
    <row r="81" spans="2:2" s="150" customFormat="1" x14ac:dyDescent="0.25">
      <c r="B81" s="16"/>
    </row>
    <row r="82" spans="2:2" s="150" customFormat="1" x14ac:dyDescent="0.25">
      <c r="B82" s="16"/>
    </row>
    <row r="83" spans="2:2" s="150" customFormat="1" x14ac:dyDescent="0.25">
      <c r="B83" s="16"/>
    </row>
    <row r="84" spans="2:2" s="150" customFormat="1" x14ac:dyDescent="0.25">
      <c r="B84" s="16"/>
    </row>
    <row r="85" spans="2:2" s="150" customFormat="1" x14ac:dyDescent="0.25">
      <c r="B85" s="16"/>
    </row>
    <row r="86" spans="2:2" s="150" customFormat="1" x14ac:dyDescent="0.25">
      <c r="B86" s="16"/>
    </row>
    <row r="87" spans="2:2" s="150" customFormat="1" x14ac:dyDescent="0.25">
      <c r="B87" s="16"/>
    </row>
    <row r="88" spans="2:2" s="150" customFormat="1" x14ac:dyDescent="0.25">
      <c r="B88" s="16"/>
    </row>
    <row r="89" spans="2:2" s="150" customFormat="1" x14ac:dyDescent="0.25">
      <c r="B89" s="16"/>
    </row>
    <row r="90" spans="2:2" s="150" customFormat="1" x14ac:dyDescent="0.25">
      <c r="B90" s="16"/>
    </row>
    <row r="91" spans="2:2" s="150" customFormat="1" x14ac:dyDescent="0.25">
      <c r="B91" s="16"/>
    </row>
    <row r="92" spans="2:2" s="150" customFormat="1" x14ac:dyDescent="0.25">
      <c r="B92" s="16"/>
    </row>
    <row r="93" spans="2:2" s="150" customFormat="1" x14ac:dyDescent="0.25">
      <c r="B93" s="16"/>
    </row>
    <row r="94" spans="2:2" s="150" customFormat="1" x14ac:dyDescent="0.25">
      <c r="B94" s="16"/>
    </row>
    <row r="95" spans="2:2" s="150" customFormat="1" x14ac:dyDescent="0.25">
      <c r="B95" s="16"/>
    </row>
    <row r="96" spans="2:2" s="150" customFormat="1" x14ac:dyDescent="0.25">
      <c r="B96" s="16"/>
    </row>
    <row r="97" spans="2:2" s="150" customFormat="1" x14ac:dyDescent="0.25">
      <c r="B97" s="16"/>
    </row>
    <row r="98" spans="2:2" s="150" customFormat="1" x14ac:dyDescent="0.25">
      <c r="B98" s="16"/>
    </row>
    <row r="99" spans="2:2" s="150" customFormat="1" x14ac:dyDescent="0.25">
      <c r="B99" s="16"/>
    </row>
    <row r="100" spans="2:2" s="150" customFormat="1" x14ac:dyDescent="0.25">
      <c r="B100" s="16"/>
    </row>
    <row r="101" spans="2:2" s="150" customFormat="1" x14ac:dyDescent="0.25">
      <c r="B101" s="16"/>
    </row>
    <row r="102" spans="2:2" s="150" customFormat="1" x14ac:dyDescent="0.25">
      <c r="B102" s="16"/>
    </row>
    <row r="103" spans="2:2" s="150" customFormat="1" x14ac:dyDescent="0.25">
      <c r="B103" s="16"/>
    </row>
    <row r="104" spans="2:2" s="150" customFormat="1" x14ac:dyDescent="0.25">
      <c r="B104" s="16"/>
    </row>
    <row r="105" spans="2:2" s="150" customFormat="1" x14ac:dyDescent="0.25">
      <c r="B105" s="16"/>
    </row>
    <row r="106" spans="2:2" s="150" customFormat="1" x14ac:dyDescent="0.25">
      <c r="B106" s="16"/>
    </row>
    <row r="107" spans="2:2" s="150" customFormat="1" x14ac:dyDescent="0.25">
      <c r="B107" s="16"/>
    </row>
    <row r="108" spans="2:2" s="150" customFormat="1" x14ac:dyDescent="0.25">
      <c r="B108" s="16"/>
    </row>
    <row r="109" spans="2:2" s="150" customFormat="1" x14ac:dyDescent="0.25">
      <c r="B109" s="16"/>
    </row>
    <row r="110" spans="2:2" s="150" customFormat="1" x14ac:dyDescent="0.25">
      <c r="B110" s="16"/>
    </row>
    <row r="111" spans="2:2" s="150" customFormat="1" x14ac:dyDescent="0.25">
      <c r="B111" s="16"/>
    </row>
    <row r="112" spans="2:2" s="150" customFormat="1" x14ac:dyDescent="0.25">
      <c r="B112" s="16"/>
    </row>
    <row r="113" spans="2:2" s="150" customFormat="1" x14ac:dyDescent="0.25">
      <c r="B113" s="16"/>
    </row>
    <row r="114" spans="2:2" s="150" customFormat="1" x14ac:dyDescent="0.25">
      <c r="B114" s="16"/>
    </row>
    <row r="115" spans="2:2" s="150" customFormat="1" x14ac:dyDescent="0.25">
      <c r="B115" s="16"/>
    </row>
    <row r="116" spans="2:2" s="150" customFormat="1" x14ac:dyDescent="0.25">
      <c r="B116" s="16"/>
    </row>
    <row r="117" spans="2:2" s="150" customFormat="1" x14ac:dyDescent="0.25">
      <c r="B117" s="16"/>
    </row>
    <row r="118" spans="2:2" s="150" customFormat="1" x14ac:dyDescent="0.25">
      <c r="B118" s="16"/>
    </row>
    <row r="119" spans="2:2" s="150" customFormat="1" x14ac:dyDescent="0.25">
      <c r="B119" s="16"/>
    </row>
    <row r="120" spans="2:2" s="150" customFormat="1" x14ac:dyDescent="0.25">
      <c r="B120" s="16"/>
    </row>
    <row r="121" spans="2:2" s="150" customFormat="1" x14ac:dyDescent="0.25">
      <c r="B121" s="16"/>
    </row>
    <row r="122" spans="2:2" s="150" customFormat="1" x14ac:dyDescent="0.25">
      <c r="B122" s="16"/>
    </row>
    <row r="123" spans="2:2" s="150" customFormat="1" x14ac:dyDescent="0.25">
      <c r="B123" s="16"/>
    </row>
    <row r="124" spans="2:2" s="150" customFormat="1" x14ac:dyDescent="0.25">
      <c r="B124" s="16"/>
    </row>
    <row r="125" spans="2:2" s="150" customFormat="1" x14ac:dyDescent="0.25">
      <c r="B125" s="16"/>
    </row>
    <row r="126" spans="2:2" s="150" customFormat="1" x14ac:dyDescent="0.25">
      <c r="B126" s="16"/>
    </row>
    <row r="127" spans="2:2" s="150" customFormat="1" x14ac:dyDescent="0.25">
      <c r="B127" s="16"/>
    </row>
    <row r="128" spans="2:2" s="150" customFormat="1" x14ac:dyDescent="0.25">
      <c r="B128" s="16"/>
    </row>
    <row r="129" spans="2:2" s="150" customFormat="1" x14ac:dyDescent="0.25">
      <c r="B129" s="16"/>
    </row>
    <row r="130" spans="2:2" s="150" customFormat="1" x14ac:dyDescent="0.25">
      <c r="B130" s="16"/>
    </row>
    <row r="131" spans="2:2" s="150" customFormat="1" x14ac:dyDescent="0.25">
      <c r="B131" s="16"/>
    </row>
    <row r="132" spans="2:2" s="150" customFormat="1" x14ac:dyDescent="0.25">
      <c r="B132" s="16"/>
    </row>
    <row r="133" spans="2:2" s="150" customFormat="1" x14ac:dyDescent="0.25">
      <c r="B133" s="16"/>
    </row>
    <row r="134" spans="2:2" s="150" customFormat="1" x14ac:dyDescent="0.25">
      <c r="B134" s="16"/>
    </row>
    <row r="135" spans="2:2" s="150" customFormat="1" x14ac:dyDescent="0.25">
      <c r="B135" s="16"/>
    </row>
    <row r="136" spans="2:2" s="150" customFormat="1" x14ac:dyDescent="0.25">
      <c r="B136" s="16"/>
    </row>
    <row r="137" spans="2:2" s="150" customFormat="1" x14ac:dyDescent="0.25">
      <c r="B137" s="16"/>
    </row>
    <row r="138" spans="2:2" s="150" customFormat="1" x14ac:dyDescent="0.25">
      <c r="B138" s="16"/>
    </row>
    <row r="139" spans="2:2" s="150" customFormat="1" x14ac:dyDescent="0.25">
      <c r="B139" s="16"/>
    </row>
    <row r="140" spans="2:2" s="150" customFormat="1" x14ac:dyDescent="0.25">
      <c r="B140" s="16"/>
    </row>
    <row r="141" spans="2:2" s="150" customFormat="1" x14ac:dyDescent="0.25">
      <c r="B141" s="16"/>
    </row>
    <row r="142" spans="2:2" s="150" customFormat="1" x14ac:dyDescent="0.25">
      <c r="B142" s="16"/>
    </row>
    <row r="143" spans="2:2" s="150" customFormat="1" x14ac:dyDescent="0.25">
      <c r="B143" s="16"/>
    </row>
    <row r="144" spans="2:2" s="150" customFormat="1" x14ac:dyDescent="0.25">
      <c r="B144" s="16"/>
    </row>
    <row r="145" spans="2:2" s="150" customFormat="1" x14ac:dyDescent="0.25">
      <c r="B145" s="16"/>
    </row>
    <row r="146" spans="2:2" s="150" customFormat="1" x14ac:dyDescent="0.25">
      <c r="B146" s="16"/>
    </row>
    <row r="147" spans="2:2" s="150" customFormat="1" x14ac:dyDescent="0.25">
      <c r="B147" s="16"/>
    </row>
    <row r="148" spans="2:2" s="150" customFormat="1" x14ac:dyDescent="0.25">
      <c r="B148" s="16"/>
    </row>
    <row r="149" spans="2:2" s="150" customFormat="1" x14ac:dyDescent="0.25">
      <c r="B149" s="16"/>
    </row>
    <row r="150" spans="2:2" s="150" customFormat="1" x14ac:dyDescent="0.25">
      <c r="B150" s="16"/>
    </row>
    <row r="151" spans="2:2" s="150" customFormat="1" x14ac:dyDescent="0.25">
      <c r="B151" s="16"/>
    </row>
    <row r="152" spans="2:2" s="150" customFormat="1" x14ac:dyDescent="0.25">
      <c r="B152" s="16"/>
    </row>
    <row r="153" spans="2:2" s="150" customFormat="1" x14ac:dyDescent="0.25">
      <c r="B153" s="16"/>
    </row>
    <row r="154" spans="2:2" s="150" customFormat="1" x14ac:dyDescent="0.25">
      <c r="B154" s="16"/>
    </row>
    <row r="155" spans="2:2" s="150" customFormat="1" x14ac:dyDescent="0.25">
      <c r="B155" s="16"/>
    </row>
    <row r="156" spans="2:2" s="150" customFormat="1" x14ac:dyDescent="0.25">
      <c r="B156" s="16"/>
    </row>
    <row r="157" spans="2:2" s="150" customFormat="1" x14ac:dyDescent="0.25">
      <c r="B157" s="16"/>
    </row>
    <row r="158" spans="2:2" s="150" customFormat="1" x14ac:dyDescent="0.25">
      <c r="B158" s="16"/>
    </row>
    <row r="159" spans="2:2" s="150" customFormat="1" x14ac:dyDescent="0.25">
      <c r="B159" s="16"/>
    </row>
    <row r="160" spans="2:2" s="150" customFormat="1" x14ac:dyDescent="0.25">
      <c r="B160" s="16"/>
    </row>
    <row r="161" spans="2:2" s="150" customFormat="1" x14ac:dyDescent="0.25">
      <c r="B161" s="16"/>
    </row>
    <row r="162" spans="2:2" s="150" customFormat="1" x14ac:dyDescent="0.25">
      <c r="B162" s="16"/>
    </row>
    <row r="163" spans="2:2" s="150" customFormat="1" x14ac:dyDescent="0.25">
      <c r="B163" s="16"/>
    </row>
    <row r="164" spans="2:2" s="150" customFormat="1" x14ac:dyDescent="0.25">
      <c r="B164" s="16"/>
    </row>
  </sheetData>
  <mergeCells count="3">
    <mergeCell ref="B4:B5"/>
    <mergeCell ref="C4:C5"/>
    <mergeCell ref="D4:K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8" scale="82" fitToHeight="0" orientation="landscape" r:id="rId1"/>
  <headerFooter>
    <oddHeader xml:space="preserve">&amp;L&amp;G&amp;C&amp;"-,Negrito"&amp;14RECUPERAÇÃO COBERTURA, PISO E MANUTENÇÃO DE ESTAÇÃO ELEVATÓRIA MUCJI&amp;R
Planilha de Custos
 CDHU - 08/2023
SBC - 09/2023
SINAPI - 08/2023
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71B35-2598-41A4-BFAC-A4DD28CED2CB}">
  <dimension ref="B2:F37"/>
  <sheetViews>
    <sheetView zoomScale="70" zoomScaleNormal="70" workbookViewId="0">
      <selection activeCell="F18" sqref="F18"/>
    </sheetView>
  </sheetViews>
  <sheetFormatPr defaultRowHeight="15" x14ac:dyDescent="0.25"/>
  <cols>
    <col min="1" max="1" width="2.5703125" style="61" customWidth="1"/>
    <col min="2" max="2" width="6.140625" style="72" customWidth="1"/>
    <col min="3" max="3" width="62.7109375" style="61" customWidth="1"/>
    <col min="4" max="4" width="12.140625" style="61" customWidth="1"/>
    <col min="5" max="16384" width="9.140625" style="61"/>
  </cols>
  <sheetData>
    <row r="2" spans="2:6" ht="18.75" x14ac:dyDescent="0.3">
      <c r="B2" s="184" t="s">
        <v>80</v>
      </c>
      <c r="C2" s="184"/>
      <c r="D2" s="184"/>
    </row>
    <row r="3" spans="2:6" ht="30" customHeight="1" x14ac:dyDescent="0.25">
      <c r="B3" s="180" t="s">
        <v>81</v>
      </c>
      <c r="C3" s="180"/>
      <c r="D3" s="180"/>
    </row>
    <row r="4" spans="2:6" ht="5.0999999999999996" customHeight="1" x14ac:dyDescent="0.25">
      <c r="B4" s="62"/>
      <c r="C4" s="62"/>
      <c r="D4" s="62"/>
    </row>
    <row r="5" spans="2:6" ht="15" customHeight="1" x14ac:dyDescent="0.25">
      <c r="B5" s="185" t="s">
        <v>82</v>
      </c>
      <c r="C5" s="185"/>
      <c r="D5" s="63">
        <v>3</v>
      </c>
    </row>
    <row r="6" spans="2:6" ht="15" customHeight="1" x14ac:dyDescent="0.25">
      <c r="B6" s="62"/>
      <c r="C6" s="62"/>
      <c r="D6" s="62"/>
      <c r="E6" s="186"/>
      <c r="F6" s="186"/>
    </row>
    <row r="7" spans="2:6" ht="15" customHeight="1" x14ac:dyDescent="0.25">
      <c r="B7" s="64" t="s">
        <v>0</v>
      </c>
      <c r="C7" s="64" t="s">
        <v>83</v>
      </c>
      <c r="D7" s="64" t="s">
        <v>84</v>
      </c>
    </row>
    <row r="8" spans="2:6" x14ac:dyDescent="0.25">
      <c r="B8" s="65">
        <v>1</v>
      </c>
      <c r="C8" s="66" t="s">
        <v>85</v>
      </c>
      <c r="D8" s="67"/>
    </row>
    <row r="9" spans="2:6" x14ac:dyDescent="0.25">
      <c r="B9" s="68" t="s">
        <v>70</v>
      </c>
      <c r="C9" s="69" t="s">
        <v>86</v>
      </c>
      <c r="D9" s="70">
        <v>7.0000000000000007E-2</v>
      </c>
    </row>
    <row r="10" spans="2:6" x14ac:dyDescent="0.25">
      <c r="B10" s="65">
        <v>2</v>
      </c>
      <c r="C10" s="66" t="s">
        <v>87</v>
      </c>
      <c r="D10" s="67"/>
    </row>
    <row r="11" spans="2:6" x14ac:dyDescent="0.25">
      <c r="B11" s="68" t="s">
        <v>71</v>
      </c>
      <c r="C11" s="69" t="s">
        <v>12</v>
      </c>
      <c r="D11" s="70">
        <f>IF(D$5=1,3/100,IF(D$5=2,4/100,IF(D$5=3,5.5/100,"")))</f>
        <v>5.5E-2</v>
      </c>
    </row>
    <row r="12" spans="2:6" x14ac:dyDescent="0.25">
      <c r="B12" s="65">
        <v>3</v>
      </c>
      <c r="C12" s="66" t="s">
        <v>88</v>
      </c>
      <c r="D12" s="67"/>
    </row>
    <row r="13" spans="2:6" x14ac:dyDescent="0.25">
      <c r="B13" s="68" t="s">
        <v>89</v>
      </c>
      <c r="C13" s="69" t="s">
        <v>90</v>
      </c>
      <c r="D13" s="70">
        <v>6.0000000000000001E-3</v>
      </c>
    </row>
    <row r="14" spans="2:6" x14ac:dyDescent="0.25">
      <c r="B14" s="65">
        <v>4</v>
      </c>
      <c r="C14" s="66" t="s">
        <v>91</v>
      </c>
      <c r="D14" s="67"/>
    </row>
    <row r="15" spans="2:6" x14ac:dyDescent="0.25">
      <c r="B15" s="68" t="s">
        <v>92</v>
      </c>
      <c r="C15" s="69" t="s">
        <v>93</v>
      </c>
      <c r="D15" s="70">
        <f>IF(D$5=1,0.8/100,IF(D$5=2,0.8/100,IF(D$5=3,1/100,"")))</f>
        <v>0.01</v>
      </c>
    </row>
    <row r="16" spans="2:6" x14ac:dyDescent="0.25">
      <c r="B16" s="68" t="s">
        <v>94</v>
      </c>
      <c r="C16" s="69" t="s">
        <v>95</v>
      </c>
      <c r="D16" s="70">
        <v>0.04</v>
      </c>
    </row>
    <row r="17" spans="2:6" x14ac:dyDescent="0.25">
      <c r="B17" s="65">
        <v>5</v>
      </c>
      <c r="C17" s="66" t="s">
        <v>96</v>
      </c>
      <c r="D17" s="67"/>
    </row>
    <row r="18" spans="2:6" x14ac:dyDescent="0.25">
      <c r="B18" s="68" t="s">
        <v>97</v>
      </c>
      <c r="C18" s="69" t="s">
        <v>98</v>
      </c>
      <c r="D18" s="71">
        <v>0.03</v>
      </c>
      <c r="F18" s="61" t="s">
        <v>99</v>
      </c>
    </row>
    <row r="19" spans="2:6" x14ac:dyDescent="0.25">
      <c r="B19" s="68" t="s">
        <v>100</v>
      </c>
      <c r="C19" s="69" t="s">
        <v>101</v>
      </c>
      <c r="D19" s="70">
        <v>6.4999999999999997E-3</v>
      </c>
    </row>
    <row r="20" spans="2:6" x14ac:dyDescent="0.25">
      <c r="B20" s="68" t="s">
        <v>102</v>
      </c>
      <c r="C20" s="69" t="s">
        <v>103</v>
      </c>
      <c r="D20" s="70">
        <v>0.03</v>
      </c>
    </row>
    <row r="21" spans="2:6" x14ac:dyDescent="0.25">
      <c r="B21" s="68" t="s">
        <v>104</v>
      </c>
      <c r="C21" s="69" t="s">
        <v>105</v>
      </c>
      <c r="D21" s="69"/>
    </row>
    <row r="24" spans="2:6" x14ac:dyDescent="0.25">
      <c r="B24" s="181" t="s">
        <v>106</v>
      </c>
      <c r="C24" s="181"/>
      <c r="D24" s="181"/>
    </row>
    <row r="25" spans="2:6" x14ac:dyDescent="0.25">
      <c r="B25" s="181" t="s">
        <v>107</v>
      </c>
      <c r="C25" s="181"/>
      <c r="D25" s="181"/>
    </row>
    <row r="27" spans="2:6" ht="18.75" x14ac:dyDescent="0.25">
      <c r="B27" s="177" t="s">
        <v>108</v>
      </c>
      <c r="C27" s="178"/>
      <c r="D27" s="73">
        <f>ROUNDUP((((1+(D11+SUM(D15:D16)))*(1+D13)+(1*D9))/(1-SUM(D18:D21)))-1,4)</f>
        <v>0.26589999999999997</v>
      </c>
    </row>
    <row r="32" spans="2:6" ht="15.75" x14ac:dyDescent="0.25">
      <c r="B32" s="179" t="s">
        <v>109</v>
      </c>
      <c r="C32" s="179"/>
      <c r="D32" s="179"/>
    </row>
    <row r="33" spans="2:4" ht="30" customHeight="1" x14ac:dyDescent="0.25">
      <c r="B33" s="180" t="s">
        <v>110</v>
      </c>
      <c r="C33" s="180"/>
      <c r="D33" s="180"/>
    </row>
    <row r="34" spans="2:4" x14ac:dyDescent="0.25">
      <c r="B34" s="74"/>
      <c r="C34" s="74"/>
    </row>
    <row r="35" spans="2:4" x14ac:dyDescent="0.25">
      <c r="B35" s="181" t="s">
        <v>111</v>
      </c>
      <c r="C35" s="181"/>
      <c r="D35" s="75">
        <v>3</v>
      </c>
    </row>
    <row r="37" spans="2:4" ht="18.75" x14ac:dyDescent="0.25">
      <c r="B37" s="182" t="s">
        <v>112</v>
      </c>
      <c r="C37" s="183"/>
      <c r="D37" s="76">
        <f>IF(D35&lt;&gt;"",IF(D35=1,3.49,(IF(D35=2,6.23,IF(D35=3,8.87,""))))/100,"")</f>
        <v>8.8699999999999987E-2</v>
      </c>
    </row>
  </sheetData>
  <mergeCells count="11">
    <mergeCell ref="B25:D25"/>
    <mergeCell ref="B2:D2"/>
    <mergeCell ref="B3:D3"/>
    <mergeCell ref="B5:C5"/>
    <mergeCell ref="E6:F6"/>
    <mergeCell ref="B24:D24"/>
    <mergeCell ref="B27:C27"/>
    <mergeCell ref="B32:D32"/>
    <mergeCell ref="B33:D33"/>
    <mergeCell ref="B35:C35"/>
    <mergeCell ref="B37:C37"/>
  </mergeCells>
  <dataValidations count="1">
    <dataValidation type="list" allowBlank="1" showInputMessage="1" showErrorMessage="1" sqref="D5 D35" xr:uid="{F429BDE0-0CF4-44E1-9961-D0815ADDE65D}">
      <formula1>"1,2,3"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4B11C-B873-4A61-8292-D00C5FE8DBB7}">
  <sheetPr>
    <pageSetUpPr fitToPage="1"/>
  </sheetPr>
  <dimension ref="A1:AL26"/>
  <sheetViews>
    <sheetView workbookViewId="0">
      <selection activeCell="C7" sqref="C7"/>
    </sheetView>
  </sheetViews>
  <sheetFormatPr defaultRowHeight="15" x14ac:dyDescent="0.25"/>
  <cols>
    <col min="1" max="1" width="2.7109375" style="72" customWidth="1"/>
    <col min="2" max="2" width="15" style="156" bestFit="1" customWidth="1"/>
    <col min="3" max="3" width="98.5703125" style="156" customWidth="1"/>
    <col min="4" max="4" width="9.140625" style="156"/>
    <col min="5" max="5" width="10.5703125" style="156" bestFit="1" customWidth="1"/>
    <col min="6" max="6" width="9.5703125" style="156" bestFit="1" customWidth="1"/>
    <col min="7" max="38" width="9.140625" style="72"/>
    <col min="39" max="16384" width="9.140625" style="156"/>
  </cols>
  <sheetData>
    <row r="1" spans="2:6" s="72" customFormat="1" x14ac:dyDescent="0.25"/>
    <row r="2" spans="2:6" ht="33" customHeight="1" x14ac:dyDescent="0.25">
      <c r="B2" s="157" t="s">
        <v>73</v>
      </c>
      <c r="C2" s="157" t="s">
        <v>171</v>
      </c>
      <c r="D2" s="157" t="s">
        <v>175</v>
      </c>
      <c r="E2" s="158" t="s">
        <v>176</v>
      </c>
      <c r="F2" s="159" t="s">
        <v>177</v>
      </c>
    </row>
    <row r="3" spans="2:6" ht="24" customHeight="1" x14ac:dyDescent="0.25">
      <c r="B3" s="160" t="s">
        <v>179</v>
      </c>
      <c r="C3" s="160" t="s">
        <v>76</v>
      </c>
      <c r="D3" s="160" t="s">
        <v>74</v>
      </c>
      <c r="E3" s="161">
        <v>1</v>
      </c>
      <c r="F3" s="162"/>
    </row>
    <row r="4" spans="2:6" ht="24" customHeight="1" x14ac:dyDescent="0.25">
      <c r="B4" s="160" t="s">
        <v>180</v>
      </c>
      <c r="C4" s="160" t="s">
        <v>49</v>
      </c>
      <c r="D4" s="160" t="s">
        <v>74</v>
      </c>
      <c r="E4" s="161">
        <v>2</v>
      </c>
      <c r="F4" s="162"/>
    </row>
    <row r="5" spans="2:6" ht="38.25" x14ac:dyDescent="0.25">
      <c r="B5" s="160" t="s">
        <v>181</v>
      </c>
      <c r="C5" s="160" t="s">
        <v>182</v>
      </c>
      <c r="D5" s="160" t="s">
        <v>178</v>
      </c>
      <c r="E5" s="161">
        <v>16</v>
      </c>
      <c r="F5" s="162"/>
    </row>
    <row r="6" spans="2:6" s="72" customFormat="1" ht="29.25" customHeight="1" x14ac:dyDescent="0.25"/>
    <row r="7" spans="2:6" s="72" customFormat="1" x14ac:dyDescent="0.25"/>
    <row r="8" spans="2:6" s="72" customFormat="1" x14ac:dyDescent="0.25"/>
    <row r="9" spans="2:6" s="72" customFormat="1" x14ac:dyDescent="0.25"/>
    <row r="10" spans="2:6" s="72" customFormat="1" x14ac:dyDescent="0.25"/>
    <row r="11" spans="2:6" s="72" customFormat="1" x14ac:dyDescent="0.25"/>
    <row r="12" spans="2:6" s="72" customFormat="1" x14ac:dyDescent="0.25"/>
    <row r="13" spans="2:6" s="72" customFormat="1" x14ac:dyDescent="0.25"/>
    <row r="14" spans="2:6" s="72" customFormat="1" x14ac:dyDescent="0.25"/>
    <row r="15" spans="2:6" s="72" customFormat="1" x14ac:dyDescent="0.25"/>
    <row r="16" spans="2:6" s="72" customFormat="1" x14ac:dyDescent="0.25"/>
    <row r="17" s="72" customFormat="1" x14ac:dyDescent="0.25"/>
    <row r="18" s="72" customFormat="1" x14ac:dyDescent="0.25"/>
    <row r="19" s="72" customFormat="1" x14ac:dyDescent="0.25"/>
    <row r="20" s="72" customFormat="1" x14ac:dyDescent="0.25"/>
    <row r="21" s="72" customFormat="1" x14ac:dyDescent="0.25"/>
    <row r="22" s="72" customFormat="1" x14ac:dyDescent="0.25"/>
    <row r="23" s="72" customFormat="1" x14ac:dyDescent="0.25"/>
    <row r="24" s="72" customFormat="1" x14ac:dyDescent="0.25"/>
    <row r="25" s="72" customFormat="1" x14ac:dyDescent="0.25"/>
    <row r="26" s="72" customFormat="1" x14ac:dyDescent="0.25"/>
  </sheetData>
  <pageMargins left="0.511811024" right="0.511811024" top="0.78740157499999996" bottom="0.78740157499999996" header="0.31496062000000002" footer="0.31496062000000002"/>
  <pageSetup paperSize="9" scale="3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B152"/>
  <sheetViews>
    <sheetView topLeftCell="B1" zoomScale="80" zoomScaleNormal="80" workbookViewId="0">
      <selection activeCell="H11" sqref="H11"/>
    </sheetView>
  </sheetViews>
  <sheetFormatPr defaultColWidth="8.85546875" defaultRowHeight="15" x14ac:dyDescent="0.25"/>
  <cols>
    <col min="1" max="1" width="0" hidden="1" customWidth="1"/>
    <col min="2" max="2" width="3" style="61" customWidth="1"/>
    <col min="3" max="3" width="13.7109375" style="2" customWidth="1"/>
    <col min="4" max="4" width="65.85546875" style="2" customWidth="1"/>
    <col min="5" max="5" width="12.140625" style="2" customWidth="1"/>
    <col min="6" max="6" width="14" style="2" customWidth="1"/>
    <col min="7" max="7" width="8.85546875" style="61"/>
    <col min="8" max="8" width="10.42578125" style="61" bestFit="1" customWidth="1"/>
    <col min="9" max="9" width="35.85546875" style="61" bestFit="1" customWidth="1"/>
    <col min="10" max="10" width="4.85546875" style="61" bestFit="1" customWidth="1"/>
    <col min="11" max="11" width="10.42578125" style="61" bestFit="1" customWidth="1"/>
    <col min="12" max="12" width="15.140625" style="61" customWidth="1"/>
    <col min="13" max="54" width="8.85546875" style="61"/>
  </cols>
  <sheetData>
    <row r="1" spans="1:6" s="61" customFormat="1" x14ac:dyDescent="0.25">
      <c r="C1" s="74"/>
      <c r="D1" s="74"/>
      <c r="E1" s="74"/>
      <c r="F1" s="74"/>
    </row>
    <row r="2" spans="1:6" x14ac:dyDescent="0.25">
      <c r="C2" s="8" t="s">
        <v>15</v>
      </c>
      <c r="D2" s="8" t="s">
        <v>16</v>
      </c>
      <c r="E2" s="8" t="s">
        <v>17</v>
      </c>
      <c r="F2" s="8" t="s">
        <v>18</v>
      </c>
    </row>
    <row r="3" spans="1:6" x14ac:dyDescent="0.25">
      <c r="A3" s="7">
        <v>1</v>
      </c>
      <c r="B3" s="154"/>
      <c r="C3" s="8" t="s">
        <v>46</v>
      </c>
      <c r="D3" s="8" t="s">
        <v>45</v>
      </c>
      <c r="E3" s="59" t="s">
        <v>59</v>
      </c>
      <c r="F3" s="60" t="e">
        <f>AVERAGE(F4:F6)</f>
        <v>#DIV/0!</v>
      </c>
    </row>
    <row r="4" spans="1:6" x14ac:dyDescent="0.25">
      <c r="C4" s="10">
        <v>1</v>
      </c>
      <c r="D4" s="98" t="s">
        <v>56</v>
      </c>
      <c r="E4" s="10" t="s">
        <v>59</v>
      </c>
      <c r="F4" s="58"/>
    </row>
    <row r="5" spans="1:6" x14ac:dyDescent="0.25">
      <c r="C5" s="10">
        <v>2</v>
      </c>
      <c r="D5" s="98" t="s">
        <v>58</v>
      </c>
      <c r="E5" s="10" t="s">
        <v>59</v>
      </c>
      <c r="F5" s="58"/>
    </row>
    <row r="6" spans="1:6" x14ac:dyDescent="0.25">
      <c r="C6" s="10">
        <v>3</v>
      </c>
      <c r="D6" s="98" t="s">
        <v>57</v>
      </c>
      <c r="E6" s="10" t="s">
        <v>59</v>
      </c>
      <c r="F6" s="58"/>
    </row>
    <row r="7" spans="1:6" x14ac:dyDescent="0.25">
      <c r="C7" s="10"/>
      <c r="D7" s="9"/>
      <c r="E7" s="10"/>
      <c r="F7" s="58"/>
    </row>
    <row r="8" spans="1:6" x14ac:dyDescent="0.25">
      <c r="A8" s="7">
        <f>A3+1</f>
        <v>2</v>
      </c>
      <c r="B8" s="154"/>
      <c r="C8" s="8" t="s">
        <v>47</v>
      </c>
      <c r="D8" s="8" t="s">
        <v>44</v>
      </c>
      <c r="E8" s="59" t="s">
        <v>19</v>
      </c>
      <c r="F8" s="60" t="e">
        <f>AVERAGE(F9:F11)</f>
        <v>#DIV/0!</v>
      </c>
    </row>
    <row r="9" spans="1:6" ht="28.5" x14ac:dyDescent="0.25">
      <c r="C9" s="10">
        <v>1</v>
      </c>
      <c r="D9" s="98" t="s">
        <v>173</v>
      </c>
      <c r="E9" s="155" t="s">
        <v>185</v>
      </c>
      <c r="F9" s="58"/>
    </row>
    <row r="10" spans="1:6" x14ac:dyDescent="0.25">
      <c r="C10" s="10">
        <v>2</v>
      </c>
      <c r="D10" s="98" t="s">
        <v>60</v>
      </c>
      <c r="E10" s="155" t="s">
        <v>185</v>
      </c>
      <c r="F10" s="58"/>
    </row>
    <row r="11" spans="1:6" x14ac:dyDescent="0.25">
      <c r="C11" s="10">
        <v>3</v>
      </c>
      <c r="D11" s="98" t="s">
        <v>61</v>
      </c>
      <c r="E11" s="155" t="s">
        <v>185</v>
      </c>
      <c r="F11" s="58"/>
    </row>
    <row r="12" spans="1:6" x14ac:dyDescent="0.25">
      <c r="C12" s="10"/>
      <c r="D12" s="9"/>
      <c r="E12" s="10"/>
      <c r="F12" s="58"/>
    </row>
    <row r="13" spans="1:6" x14ac:dyDescent="0.25">
      <c r="A13" s="7">
        <f>A8+1</f>
        <v>3</v>
      </c>
      <c r="B13" s="154"/>
      <c r="C13" s="8" t="s">
        <v>48</v>
      </c>
      <c r="D13" s="8" t="s">
        <v>62</v>
      </c>
      <c r="E13" s="59" t="s">
        <v>59</v>
      </c>
      <c r="F13" s="60" t="e">
        <f>AVERAGE(F14:F16)</f>
        <v>#DIV/0!</v>
      </c>
    </row>
    <row r="14" spans="1:6" x14ac:dyDescent="0.25">
      <c r="C14" s="10">
        <v>1</v>
      </c>
      <c r="D14" s="9" t="s">
        <v>63</v>
      </c>
      <c r="E14" s="10" t="s">
        <v>59</v>
      </c>
      <c r="F14" s="58"/>
    </row>
    <row r="15" spans="1:6" x14ac:dyDescent="0.25">
      <c r="C15" s="10">
        <v>2</v>
      </c>
      <c r="D15" s="9" t="s">
        <v>64</v>
      </c>
      <c r="E15" s="10" t="s">
        <v>59</v>
      </c>
      <c r="F15" s="58"/>
    </row>
    <row r="16" spans="1:6" x14ac:dyDescent="0.25">
      <c r="C16" s="10">
        <v>3</v>
      </c>
      <c r="D16" s="9" t="s">
        <v>65</v>
      </c>
      <c r="E16" s="10" t="s">
        <v>59</v>
      </c>
      <c r="F16" s="58"/>
    </row>
    <row r="17" spans="1:6" x14ac:dyDescent="0.25">
      <c r="C17" s="10"/>
      <c r="D17" s="9"/>
      <c r="E17" s="10"/>
      <c r="F17" s="58"/>
    </row>
    <row r="18" spans="1:6" x14ac:dyDescent="0.25">
      <c r="A18" s="7">
        <f>A12+1</f>
        <v>1</v>
      </c>
      <c r="B18" s="154"/>
      <c r="C18" s="8" t="s">
        <v>165</v>
      </c>
      <c r="D18" s="8" t="s">
        <v>166</v>
      </c>
      <c r="E18" s="59" t="s">
        <v>167</v>
      </c>
      <c r="F18" s="60" t="e">
        <f>AVERAGE(F19:F20)</f>
        <v>#DIV/0!</v>
      </c>
    </row>
    <row r="19" spans="1:6" ht="36.75" customHeight="1" x14ac:dyDescent="0.25">
      <c r="C19" s="10">
        <v>1</v>
      </c>
      <c r="D19" s="9" t="s">
        <v>172</v>
      </c>
      <c r="E19" s="10" t="s">
        <v>167</v>
      </c>
      <c r="F19" s="58"/>
    </row>
    <row r="20" spans="1:6" ht="66" customHeight="1" x14ac:dyDescent="0.25">
      <c r="C20" s="10">
        <v>2</v>
      </c>
      <c r="D20" s="9" t="s">
        <v>168</v>
      </c>
      <c r="E20" s="10" t="s">
        <v>167</v>
      </c>
      <c r="F20" s="58"/>
    </row>
    <row r="21" spans="1:6" s="61" customFormat="1" x14ac:dyDescent="0.25">
      <c r="C21" s="74"/>
      <c r="D21" s="74"/>
      <c r="E21" s="74"/>
      <c r="F21" s="74"/>
    </row>
    <row r="22" spans="1:6" s="61" customFormat="1" x14ac:dyDescent="0.25">
      <c r="C22" s="74"/>
      <c r="D22" s="74"/>
      <c r="E22" s="74"/>
      <c r="F22" s="74"/>
    </row>
    <row r="23" spans="1:6" s="61" customFormat="1" x14ac:dyDescent="0.25">
      <c r="C23" s="74"/>
      <c r="D23" s="74"/>
      <c r="E23" s="74"/>
      <c r="F23" s="74"/>
    </row>
    <row r="24" spans="1:6" s="61" customFormat="1" x14ac:dyDescent="0.25">
      <c r="C24" s="74"/>
      <c r="D24" s="74"/>
      <c r="E24" s="74"/>
      <c r="F24" s="74"/>
    </row>
    <row r="25" spans="1:6" s="61" customFormat="1" x14ac:dyDescent="0.25">
      <c r="C25" s="74"/>
      <c r="D25" s="74"/>
      <c r="E25" s="74"/>
      <c r="F25" s="74"/>
    </row>
    <row r="26" spans="1:6" s="61" customFormat="1" x14ac:dyDescent="0.25">
      <c r="C26" s="74"/>
      <c r="D26" s="74"/>
      <c r="E26" s="74"/>
      <c r="F26" s="74"/>
    </row>
    <row r="27" spans="1:6" s="61" customFormat="1" x14ac:dyDescent="0.25">
      <c r="C27" s="74"/>
      <c r="D27" s="74"/>
      <c r="E27" s="74"/>
      <c r="F27" s="74"/>
    </row>
    <row r="28" spans="1:6" s="61" customFormat="1" x14ac:dyDescent="0.25">
      <c r="C28" s="74"/>
      <c r="D28" s="74"/>
      <c r="E28" s="74"/>
      <c r="F28" s="74"/>
    </row>
    <row r="29" spans="1:6" s="61" customFormat="1" x14ac:dyDescent="0.25">
      <c r="C29" s="74"/>
      <c r="D29" s="74"/>
      <c r="E29" s="74"/>
      <c r="F29" s="74"/>
    </row>
    <row r="30" spans="1:6" s="61" customFormat="1" x14ac:dyDescent="0.25">
      <c r="C30" s="74"/>
      <c r="D30" s="74"/>
      <c r="E30" s="74"/>
      <c r="F30" s="74"/>
    </row>
    <row r="31" spans="1:6" s="61" customFormat="1" x14ac:dyDescent="0.25">
      <c r="C31" s="74"/>
      <c r="D31" s="74"/>
      <c r="E31" s="74"/>
      <c r="F31" s="74"/>
    </row>
    <row r="32" spans="1:6" s="61" customFormat="1" x14ac:dyDescent="0.25">
      <c r="C32" s="74"/>
      <c r="D32" s="74"/>
      <c r="E32" s="74"/>
      <c r="F32" s="74"/>
    </row>
    <row r="33" spans="3:6" s="61" customFormat="1" x14ac:dyDescent="0.25">
      <c r="C33" s="74"/>
      <c r="D33" s="74"/>
      <c r="E33" s="74"/>
      <c r="F33" s="74"/>
    </row>
    <row r="34" spans="3:6" s="61" customFormat="1" x14ac:dyDescent="0.25">
      <c r="C34" s="74"/>
      <c r="D34" s="74"/>
      <c r="E34" s="74"/>
      <c r="F34" s="74"/>
    </row>
    <row r="35" spans="3:6" s="61" customFormat="1" x14ac:dyDescent="0.25">
      <c r="C35" s="74"/>
      <c r="D35" s="74"/>
      <c r="E35" s="74"/>
      <c r="F35" s="74"/>
    </row>
    <row r="36" spans="3:6" s="61" customFormat="1" x14ac:dyDescent="0.25">
      <c r="C36" s="74"/>
      <c r="D36" s="74"/>
      <c r="E36" s="74"/>
      <c r="F36" s="74"/>
    </row>
    <row r="37" spans="3:6" s="61" customFormat="1" x14ac:dyDescent="0.25">
      <c r="C37" s="74"/>
      <c r="D37" s="74"/>
      <c r="E37" s="74"/>
      <c r="F37" s="74"/>
    </row>
    <row r="38" spans="3:6" s="61" customFormat="1" x14ac:dyDescent="0.25">
      <c r="C38" s="74"/>
      <c r="D38" s="74"/>
      <c r="E38" s="74"/>
      <c r="F38" s="74"/>
    </row>
    <row r="39" spans="3:6" s="61" customFormat="1" x14ac:dyDescent="0.25">
      <c r="C39" s="74"/>
      <c r="D39" s="74"/>
      <c r="E39" s="74"/>
      <c r="F39" s="74"/>
    </row>
    <row r="40" spans="3:6" s="61" customFormat="1" x14ac:dyDescent="0.25">
      <c r="C40" s="74"/>
      <c r="D40" s="74"/>
      <c r="E40" s="74"/>
      <c r="F40" s="74"/>
    </row>
    <row r="41" spans="3:6" s="61" customFormat="1" x14ac:dyDescent="0.25">
      <c r="C41" s="74"/>
      <c r="D41" s="74"/>
      <c r="E41" s="74"/>
      <c r="F41" s="74"/>
    </row>
    <row r="42" spans="3:6" s="61" customFormat="1" x14ac:dyDescent="0.25">
      <c r="C42" s="74"/>
      <c r="D42" s="74"/>
      <c r="E42" s="74"/>
      <c r="F42" s="74"/>
    </row>
    <row r="43" spans="3:6" s="61" customFormat="1" x14ac:dyDescent="0.25">
      <c r="C43" s="74"/>
      <c r="D43" s="74"/>
      <c r="E43" s="74"/>
      <c r="F43" s="74"/>
    </row>
    <row r="44" spans="3:6" s="61" customFormat="1" x14ac:dyDescent="0.25">
      <c r="C44" s="74"/>
      <c r="D44" s="74"/>
      <c r="E44" s="74"/>
      <c r="F44" s="74"/>
    </row>
    <row r="45" spans="3:6" s="61" customFormat="1" x14ac:dyDescent="0.25">
      <c r="C45" s="74"/>
      <c r="D45" s="74"/>
      <c r="E45" s="74"/>
      <c r="F45" s="74"/>
    </row>
    <row r="46" spans="3:6" s="61" customFormat="1" x14ac:dyDescent="0.25">
      <c r="C46" s="74"/>
      <c r="D46" s="74"/>
      <c r="E46" s="74"/>
      <c r="F46" s="74"/>
    </row>
    <row r="47" spans="3:6" s="61" customFormat="1" x14ac:dyDescent="0.25">
      <c r="C47" s="74"/>
      <c r="D47" s="74"/>
      <c r="E47" s="74"/>
      <c r="F47" s="74"/>
    </row>
    <row r="48" spans="3:6" s="61" customFormat="1" x14ac:dyDescent="0.25">
      <c r="C48" s="74"/>
      <c r="D48" s="74"/>
      <c r="E48" s="74"/>
      <c r="F48" s="74"/>
    </row>
    <row r="49" spans="3:6" s="61" customFormat="1" x14ac:dyDescent="0.25">
      <c r="C49" s="74"/>
      <c r="D49" s="74"/>
      <c r="E49" s="74"/>
      <c r="F49" s="74"/>
    </row>
    <row r="50" spans="3:6" s="61" customFormat="1" x14ac:dyDescent="0.25">
      <c r="C50" s="74"/>
      <c r="D50" s="74"/>
      <c r="E50" s="74"/>
      <c r="F50" s="74"/>
    </row>
    <row r="51" spans="3:6" s="61" customFormat="1" x14ac:dyDescent="0.25">
      <c r="C51" s="74"/>
      <c r="D51" s="74"/>
      <c r="E51" s="74"/>
      <c r="F51" s="74"/>
    </row>
    <row r="52" spans="3:6" s="61" customFormat="1" x14ac:dyDescent="0.25">
      <c r="C52" s="74"/>
      <c r="D52" s="74"/>
      <c r="E52" s="74"/>
      <c r="F52" s="74"/>
    </row>
    <row r="53" spans="3:6" s="61" customFormat="1" x14ac:dyDescent="0.25">
      <c r="C53" s="74"/>
      <c r="D53" s="74"/>
      <c r="E53" s="74"/>
      <c r="F53" s="74"/>
    </row>
    <row r="54" spans="3:6" s="61" customFormat="1" x14ac:dyDescent="0.25">
      <c r="C54" s="74"/>
      <c r="D54" s="74"/>
      <c r="E54" s="74"/>
      <c r="F54" s="74"/>
    </row>
    <row r="55" spans="3:6" s="61" customFormat="1" x14ac:dyDescent="0.25">
      <c r="C55" s="74"/>
      <c r="D55" s="74"/>
      <c r="E55" s="74"/>
      <c r="F55" s="74"/>
    </row>
    <row r="56" spans="3:6" s="61" customFormat="1" x14ac:dyDescent="0.25">
      <c r="C56" s="74"/>
      <c r="D56" s="74"/>
      <c r="E56" s="74"/>
      <c r="F56" s="74"/>
    </row>
    <row r="57" spans="3:6" s="61" customFormat="1" x14ac:dyDescent="0.25">
      <c r="C57" s="74"/>
      <c r="D57" s="74"/>
      <c r="E57" s="74"/>
      <c r="F57" s="74"/>
    </row>
    <row r="58" spans="3:6" s="61" customFormat="1" x14ac:dyDescent="0.25">
      <c r="C58" s="74"/>
      <c r="D58" s="74"/>
      <c r="E58" s="74"/>
      <c r="F58" s="74"/>
    </row>
    <row r="59" spans="3:6" s="61" customFormat="1" x14ac:dyDescent="0.25">
      <c r="C59" s="74"/>
      <c r="D59" s="74"/>
      <c r="E59" s="74"/>
      <c r="F59" s="74"/>
    </row>
    <row r="60" spans="3:6" s="61" customFormat="1" x14ac:dyDescent="0.25">
      <c r="C60" s="74"/>
      <c r="D60" s="74"/>
      <c r="E60" s="74"/>
      <c r="F60" s="74"/>
    </row>
    <row r="61" spans="3:6" s="61" customFormat="1" x14ac:dyDescent="0.25">
      <c r="C61" s="74"/>
      <c r="D61" s="74"/>
      <c r="E61" s="74"/>
      <c r="F61" s="74"/>
    </row>
    <row r="62" spans="3:6" s="61" customFormat="1" x14ac:dyDescent="0.25">
      <c r="C62" s="74"/>
      <c r="D62" s="74"/>
      <c r="E62" s="74"/>
      <c r="F62" s="74"/>
    </row>
    <row r="63" spans="3:6" s="61" customFormat="1" x14ac:dyDescent="0.25">
      <c r="C63" s="74"/>
      <c r="D63" s="74"/>
      <c r="E63" s="74"/>
      <c r="F63" s="74"/>
    </row>
    <row r="64" spans="3:6" s="61" customFormat="1" x14ac:dyDescent="0.25">
      <c r="C64" s="74"/>
      <c r="D64" s="74"/>
      <c r="E64" s="74"/>
      <c r="F64" s="74"/>
    </row>
    <row r="65" spans="3:6" s="61" customFormat="1" x14ac:dyDescent="0.25">
      <c r="C65" s="74"/>
      <c r="D65" s="74"/>
      <c r="E65" s="74"/>
      <c r="F65" s="74"/>
    </row>
    <row r="66" spans="3:6" s="61" customFormat="1" x14ac:dyDescent="0.25">
      <c r="C66" s="74"/>
      <c r="D66" s="74"/>
      <c r="E66" s="74"/>
      <c r="F66" s="74"/>
    </row>
    <row r="67" spans="3:6" s="61" customFormat="1" x14ac:dyDescent="0.25">
      <c r="C67" s="74"/>
      <c r="D67" s="74"/>
      <c r="E67" s="74"/>
      <c r="F67" s="74"/>
    </row>
    <row r="68" spans="3:6" s="61" customFormat="1" x14ac:dyDescent="0.25">
      <c r="C68" s="74"/>
      <c r="D68" s="74"/>
      <c r="E68" s="74"/>
      <c r="F68" s="74"/>
    </row>
    <row r="69" spans="3:6" s="61" customFormat="1" x14ac:dyDescent="0.25">
      <c r="C69" s="74"/>
      <c r="D69" s="74"/>
      <c r="E69" s="74"/>
      <c r="F69" s="74"/>
    </row>
    <row r="70" spans="3:6" s="61" customFormat="1" x14ac:dyDescent="0.25">
      <c r="C70" s="74"/>
      <c r="D70" s="74"/>
      <c r="E70" s="74"/>
      <c r="F70" s="74"/>
    </row>
    <row r="71" spans="3:6" s="61" customFormat="1" x14ac:dyDescent="0.25">
      <c r="C71" s="74"/>
      <c r="D71" s="74"/>
      <c r="E71" s="74"/>
      <c r="F71" s="74"/>
    </row>
    <row r="72" spans="3:6" s="61" customFormat="1" x14ac:dyDescent="0.25">
      <c r="C72" s="74"/>
      <c r="D72" s="74"/>
      <c r="E72" s="74"/>
      <c r="F72" s="74"/>
    </row>
    <row r="73" spans="3:6" s="61" customFormat="1" x14ac:dyDescent="0.25">
      <c r="C73" s="74"/>
      <c r="D73" s="74"/>
      <c r="E73" s="74"/>
      <c r="F73" s="74"/>
    </row>
    <row r="74" spans="3:6" s="61" customFormat="1" x14ac:dyDescent="0.25">
      <c r="C74" s="74"/>
      <c r="D74" s="74"/>
      <c r="E74" s="74"/>
      <c r="F74" s="74"/>
    </row>
    <row r="75" spans="3:6" s="61" customFormat="1" x14ac:dyDescent="0.25">
      <c r="C75" s="74"/>
      <c r="D75" s="74"/>
      <c r="E75" s="74"/>
      <c r="F75" s="74"/>
    </row>
    <row r="76" spans="3:6" s="61" customFormat="1" x14ac:dyDescent="0.25">
      <c r="C76" s="74"/>
      <c r="D76" s="74"/>
      <c r="E76" s="74"/>
      <c r="F76" s="74"/>
    </row>
    <row r="77" spans="3:6" s="61" customFormat="1" x14ac:dyDescent="0.25">
      <c r="C77" s="74"/>
      <c r="D77" s="74"/>
      <c r="E77" s="74"/>
      <c r="F77" s="74"/>
    </row>
    <row r="78" spans="3:6" s="61" customFormat="1" x14ac:dyDescent="0.25">
      <c r="C78" s="74"/>
      <c r="D78" s="74"/>
      <c r="E78" s="74"/>
      <c r="F78" s="74"/>
    </row>
    <row r="79" spans="3:6" s="61" customFormat="1" x14ac:dyDescent="0.25">
      <c r="C79" s="74"/>
      <c r="D79" s="74"/>
      <c r="E79" s="74"/>
      <c r="F79" s="74"/>
    </row>
    <row r="80" spans="3:6" s="61" customFormat="1" x14ac:dyDescent="0.25">
      <c r="C80" s="74"/>
      <c r="D80" s="74"/>
      <c r="E80" s="74"/>
      <c r="F80" s="74"/>
    </row>
    <row r="81" spans="3:6" s="61" customFormat="1" x14ac:dyDescent="0.25">
      <c r="C81" s="74"/>
      <c r="D81" s="74"/>
      <c r="E81" s="74"/>
      <c r="F81" s="74"/>
    </row>
    <row r="82" spans="3:6" s="61" customFormat="1" x14ac:dyDescent="0.25">
      <c r="C82" s="74"/>
      <c r="D82" s="74"/>
      <c r="E82" s="74"/>
      <c r="F82" s="74"/>
    </row>
    <row r="83" spans="3:6" s="61" customFormat="1" x14ac:dyDescent="0.25">
      <c r="C83" s="74"/>
      <c r="D83" s="74"/>
      <c r="E83" s="74"/>
      <c r="F83" s="74"/>
    </row>
    <row r="84" spans="3:6" s="61" customFormat="1" x14ac:dyDescent="0.25">
      <c r="C84" s="74"/>
      <c r="D84" s="74"/>
      <c r="E84" s="74"/>
      <c r="F84" s="74"/>
    </row>
    <row r="85" spans="3:6" s="61" customFormat="1" x14ac:dyDescent="0.25">
      <c r="C85" s="74"/>
      <c r="D85" s="74"/>
      <c r="E85" s="74"/>
      <c r="F85" s="74"/>
    </row>
    <row r="86" spans="3:6" s="61" customFormat="1" x14ac:dyDescent="0.25">
      <c r="C86" s="74"/>
      <c r="D86" s="74"/>
      <c r="E86" s="74"/>
      <c r="F86" s="74"/>
    </row>
    <row r="87" spans="3:6" s="61" customFormat="1" x14ac:dyDescent="0.25">
      <c r="C87" s="74"/>
      <c r="D87" s="74"/>
      <c r="E87" s="74"/>
      <c r="F87" s="74"/>
    </row>
    <row r="88" spans="3:6" s="61" customFormat="1" x14ac:dyDescent="0.25">
      <c r="C88" s="74"/>
      <c r="D88" s="74"/>
      <c r="E88" s="74"/>
      <c r="F88" s="74"/>
    </row>
    <row r="89" spans="3:6" s="61" customFormat="1" x14ac:dyDescent="0.25">
      <c r="C89" s="74"/>
      <c r="D89" s="74"/>
      <c r="E89" s="74"/>
      <c r="F89" s="74"/>
    </row>
    <row r="90" spans="3:6" s="61" customFormat="1" x14ac:dyDescent="0.25">
      <c r="C90" s="74"/>
      <c r="D90" s="74"/>
      <c r="E90" s="74"/>
      <c r="F90" s="74"/>
    </row>
    <row r="91" spans="3:6" s="61" customFormat="1" x14ac:dyDescent="0.25">
      <c r="C91" s="74"/>
      <c r="D91" s="74"/>
      <c r="E91" s="74"/>
      <c r="F91" s="74"/>
    </row>
    <row r="92" spans="3:6" s="61" customFormat="1" x14ac:dyDescent="0.25">
      <c r="C92" s="74"/>
      <c r="D92" s="74"/>
      <c r="E92" s="74"/>
      <c r="F92" s="74"/>
    </row>
    <row r="93" spans="3:6" s="61" customFormat="1" x14ac:dyDescent="0.25">
      <c r="C93" s="74"/>
      <c r="D93" s="74"/>
      <c r="E93" s="74"/>
      <c r="F93" s="74"/>
    </row>
    <row r="94" spans="3:6" s="61" customFormat="1" x14ac:dyDescent="0.25">
      <c r="C94" s="74"/>
      <c r="D94" s="74"/>
      <c r="E94" s="74"/>
      <c r="F94" s="74"/>
    </row>
    <row r="95" spans="3:6" s="61" customFormat="1" x14ac:dyDescent="0.25">
      <c r="C95" s="74"/>
      <c r="D95" s="74"/>
      <c r="E95" s="74"/>
      <c r="F95" s="74"/>
    </row>
    <row r="96" spans="3:6" s="61" customFormat="1" x14ac:dyDescent="0.25">
      <c r="C96" s="74"/>
      <c r="D96" s="74"/>
      <c r="E96" s="74"/>
      <c r="F96" s="74"/>
    </row>
    <row r="97" spans="3:6" s="61" customFormat="1" x14ac:dyDescent="0.25">
      <c r="C97" s="74"/>
      <c r="D97" s="74"/>
      <c r="E97" s="74"/>
      <c r="F97" s="74"/>
    </row>
    <row r="98" spans="3:6" s="61" customFormat="1" x14ac:dyDescent="0.25">
      <c r="C98" s="74"/>
      <c r="D98" s="74"/>
      <c r="E98" s="74"/>
      <c r="F98" s="74"/>
    </row>
    <row r="99" spans="3:6" s="61" customFormat="1" x14ac:dyDescent="0.25">
      <c r="C99" s="74"/>
      <c r="D99" s="74"/>
      <c r="E99" s="74"/>
      <c r="F99" s="74"/>
    </row>
    <row r="100" spans="3:6" s="61" customFormat="1" x14ac:dyDescent="0.25">
      <c r="C100" s="74"/>
      <c r="D100" s="74"/>
      <c r="E100" s="74"/>
      <c r="F100" s="74"/>
    </row>
    <row r="101" spans="3:6" s="61" customFormat="1" x14ac:dyDescent="0.25">
      <c r="C101" s="74"/>
      <c r="D101" s="74"/>
      <c r="E101" s="74"/>
      <c r="F101" s="74"/>
    </row>
    <row r="102" spans="3:6" s="61" customFormat="1" x14ac:dyDescent="0.25">
      <c r="C102" s="74"/>
      <c r="D102" s="74"/>
      <c r="E102" s="74"/>
      <c r="F102" s="74"/>
    </row>
    <row r="103" spans="3:6" s="61" customFormat="1" x14ac:dyDescent="0.25">
      <c r="C103" s="74"/>
      <c r="D103" s="74"/>
      <c r="E103" s="74"/>
      <c r="F103" s="74"/>
    </row>
    <row r="104" spans="3:6" s="61" customFormat="1" x14ac:dyDescent="0.25">
      <c r="C104" s="74"/>
      <c r="D104" s="74"/>
      <c r="E104" s="74"/>
      <c r="F104" s="74"/>
    </row>
    <row r="105" spans="3:6" s="61" customFormat="1" x14ac:dyDescent="0.25">
      <c r="C105" s="74"/>
      <c r="D105" s="74"/>
      <c r="E105" s="74"/>
      <c r="F105" s="74"/>
    </row>
    <row r="106" spans="3:6" s="61" customFormat="1" x14ac:dyDescent="0.25">
      <c r="C106" s="74"/>
      <c r="D106" s="74"/>
      <c r="E106" s="74"/>
      <c r="F106" s="74"/>
    </row>
    <row r="107" spans="3:6" s="61" customFormat="1" x14ac:dyDescent="0.25">
      <c r="C107" s="74"/>
      <c r="D107" s="74"/>
      <c r="E107" s="74"/>
      <c r="F107" s="74"/>
    </row>
    <row r="108" spans="3:6" s="61" customFormat="1" x14ac:dyDescent="0.25">
      <c r="C108" s="74"/>
      <c r="D108" s="74"/>
      <c r="E108" s="74"/>
      <c r="F108" s="74"/>
    </row>
    <row r="109" spans="3:6" s="61" customFormat="1" x14ac:dyDescent="0.25">
      <c r="C109" s="74"/>
      <c r="D109" s="74"/>
      <c r="E109" s="74"/>
      <c r="F109" s="74"/>
    </row>
    <row r="110" spans="3:6" s="61" customFormat="1" x14ac:dyDescent="0.25">
      <c r="C110" s="74"/>
      <c r="D110" s="74"/>
      <c r="E110" s="74"/>
      <c r="F110" s="74"/>
    </row>
    <row r="111" spans="3:6" s="61" customFormat="1" x14ac:dyDescent="0.25">
      <c r="C111" s="74"/>
      <c r="D111" s="74"/>
      <c r="E111" s="74"/>
      <c r="F111" s="74"/>
    </row>
    <row r="112" spans="3:6" s="61" customFormat="1" x14ac:dyDescent="0.25">
      <c r="C112" s="74"/>
      <c r="D112" s="74"/>
      <c r="E112" s="74"/>
      <c r="F112" s="74"/>
    </row>
    <row r="113" spans="3:6" s="61" customFormat="1" x14ac:dyDescent="0.25">
      <c r="C113" s="74"/>
      <c r="D113" s="74"/>
      <c r="E113" s="74"/>
      <c r="F113" s="74"/>
    </row>
    <row r="114" spans="3:6" s="61" customFormat="1" x14ac:dyDescent="0.25">
      <c r="C114" s="74"/>
      <c r="D114" s="74"/>
      <c r="E114" s="74"/>
      <c r="F114" s="74"/>
    </row>
    <row r="115" spans="3:6" s="61" customFormat="1" x14ac:dyDescent="0.25">
      <c r="C115" s="74"/>
      <c r="D115" s="74"/>
      <c r="E115" s="74"/>
      <c r="F115" s="74"/>
    </row>
    <row r="116" spans="3:6" s="61" customFormat="1" x14ac:dyDescent="0.25">
      <c r="C116" s="74"/>
      <c r="D116" s="74"/>
      <c r="E116" s="74"/>
      <c r="F116" s="74"/>
    </row>
    <row r="117" spans="3:6" s="61" customFormat="1" x14ac:dyDescent="0.25">
      <c r="C117" s="74"/>
      <c r="D117" s="74"/>
      <c r="E117" s="74"/>
      <c r="F117" s="74"/>
    </row>
    <row r="118" spans="3:6" s="61" customFormat="1" x14ac:dyDescent="0.25">
      <c r="C118" s="74"/>
      <c r="D118" s="74"/>
      <c r="E118" s="74"/>
      <c r="F118" s="74"/>
    </row>
    <row r="119" spans="3:6" s="61" customFormat="1" x14ac:dyDescent="0.25">
      <c r="C119" s="74"/>
      <c r="D119" s="74"/>
      <c r="E119" s="74"/>
      <c r="F119" s="74"/>
    </row>
    <row r="120" spans="3:6" s="61" customFormat="1" x14ac:dyDescent="0.25">
      <c r="C120" s="74"/>
      <c r="D120" s="74"/>
      <c r="E120" s="74"/>
      <c r="F120" s="74"/>
    </row>
    <row r="121" spans="3:6" s="61" customFormat="1" x14ac:dyDescent="0.25">
      <c r="C121" s="74"/>
      <c r="D121" s="74"/>
      <c r="E121" s="74"/>
      <c r="F121" s="74"/>
    </row>
    <row r="122" spans="3:6" s="61" customFormat="1" x14ac:dyDescent="0.25">
      <c r="C122" s="74"/>
      <c r="D122" s="74"/>
      <c r="E122" s="74"/>
      <c r="F122" s="74"/>
    </row>
    <row r="123" spans="3:6" s="61" customFormat="1" x14ac:dyDescent="0.25">
      <c r="C123" s="74"/>
      <c r="D123" s="74"/>
      <c r="E123" s="74"/>
      <c r="F123" s="74"/>
    </row>
    <row r="124" spans="3:6" s="61" customFormat="1" x14ac:dyDescent="0.25">
      <c r="C124" s="74"/>
      <c r="D124" s="74"/>
      <c r="E124" s="74"/>
      <c r="F124" s="74"/>
    </row>
    <row r="125" spans="3:6" s="61" customFormat="1" x14ac:dyDescent="0.25">
      <c r="C125" s="74"/>
      <c r="D125" s="74"/>
      <c r="E125" s="74"/>
      <c r="F125" s="74"/>
    </row>
    <row r="126" spans="3:6" s="61" customFormat="1" x14ac:dyDescent="0.25">
      <c r="C126" s="74"/>
      <c r="D126" s="74"/>
      <c r="E126" s="74"/>
      <c r="F126" s="74"/>
    </row>
    <row r="127" spans="3:6" s="61" customFormat="1" x14ac:dyDescent="0.25">
      <c r="C127" s="74"/>
      <c r="D127" s="74"/>
      <c r="E127" s="74"/>
      <c r="F127" s="74"/>
    </row>
    <row r="128" spans="3:6" s="61" customFormat="1" x14ac:dyDescent="0.25">
      <c r="C128" s="74"/>
      <c r="D128" s="74"/>
      <c r="E128" s="74"/>
      <c r="F128" s="74"/>
    </row>
    <row r="129" spans="3:6" s="61" customFormat="1" x14ac:dyDescent="0.25">
      <c r="C129" s="74"/>
      <c r="D129" s="74"/>
      <c r="E129" s="74"/>
      <c r="F129" s="74"/>
    </row>
    <row r="130" spans="3:6" s="61" customFormat="1" x14ac:dyDescent="0.25">
      <c r="C130" s="74"/>
      <c r="D130" s="74"/>
      <c r="E130" s="74"/>
      <c r="F130" s="74"/>
    </row>
    <row r="131" spans="3:6" s="61" customFormat="1" x14ac:dyDescent="0.25">
      <c r="C131" s="74"/>
      <c r="D131" s="74"/>
      <c r="E131" s="74"/>
      <c r="F131" s="74"/>
    </row>
    <row r="132" spans="3:6" s="61" customFormat="1" x14ac:dyDescent="0.25">
      <c r="C132" s="74"/>
      <c r="D132" s="74"/>
      <c r="E132" s="74"/>
      <c r="F132" s="74"/>
    </row>
    <row r="133" spans="3:6" s="61" customFormat="1" x14ac:dyDescent="0.25">
      <c r="C133" s="74"/>
      <c r="D133" s="74"/>
      <c r="E133" s="74"/>
      <c r="F133" s="74"/>
    </row>
    <row r="134" spans="3:6" s="61" customFormat="1" x14ac:dyDescent="0.25">
      <c r="C134" s="74"/>
      <c r="D134" s="74"/>
      <c r="E134" s="74"/>
      <c r="F134" s="74"/>
    </row>
    <row r="135" spans="3:6" s="61" customFormat="1" x14ac:dyDescent="0.25">
      <c r="C135" s="74"/>
      <c r="D135" s="74"/>
      <c r="E135" s="74"/>
      <c r="F135" s="74"/>
    </row>
    <row r="136" spans="3:6" s="61" customFormat="1" x14ac:dyDescent="0.25">
      <c r="C136" s="74"/>
      <c r="D136" s="74"/>
      <c r="E136" s="74"/>
      <c r="F136" s="74"/>
    </row>
    <row r="137" spans="3:6" s="61" customFormat="1" x14ac:dyDescent="0.25">
      <c r="C137" s="74"/>
      <c r="D137" s="74"/>
      <c r="E137" s="74"/>
      <c r="F137" s="74"/>
    </row>
    <row r="138" spans="3:6" s="61" customFormat="1" x14ac:dyDescent="0.25">
      <c r="C138" s="74"/>
      <c r="D138" s="74"/>
      <c r="E138" s="74"/>
      <c r="F138" s="74"/>
    </row>
    <row r="139" spans="3:6" s="61" customFormat="1" x14ac:dyDescent="0.25">
      <c r="C139" s="74"/>
      <c r="D139" s="74"/>
      <c r="E139" s="74"/>
      <c r="F139" s="74"/>
    </row>
    <row r="140" spans="3:6" s="61" customFormat="1" x14ac:dyDescent="0.25">
      <c r="C140" s="74"/>
      <c r="D140" s="74"/>
      <c r="E140" s="74"/>
      <c r="F140" s="74"/>
    </row>
    <row r="141" spans="3:6" s="61" customFormat="1" x14ac:dyDescent="0.25">
      <c r="C141" s="74"/>
      <c r="D141" s="74"/>
      <c r="E141" s="74"/>
      <c r="F141" s="74"/>
    </row>
    <row r="142" spans="3:6" s="61" customFormat="1" x14ac:dyDescent="0.25">
      <c r="C142" s="74"/>
      <c r="D142" s="74"/>
      <c r="E142" s="74"/>
      <c r="F142" s="74"/>
    </row>
    <row r="143" spans="3:6" s="61" customFormat="1" x14ac:dyDescent="0.25">
      <c r="C143" s="74"/>
      <c r="D143" s="74"/>
      <c r="E143" s="74"/>
      <c r="F143" s="74"/>
    </row>
    <row r="144" spans="3:6" s="61" customFormat="1" x14ac:dyDescent="0.25">
      <c r="C144" s="74"/>
      <c r="D144" s="74"/>
      <c r="E144" s="74"/>
      <c r="F144" s="74"/>
    </row>
    <row r="145" spans="3:6" s="61" customFormat="1" x14ac:dyDescent="0.25">
      <c r="C145" s="74"/>
      <c r="D145" s="74"/>
      <c r="E145" s="74"/>
      <c r="F145" s="74"/>
    </row>
    <row r="146" spans="3:6" s="61" customFormat="1" x14ac:dyDescent="0.25">
      <c r="C146" s="74"/>
      <c r="D146" s="74"/>
      <c r="E146" s="74"/>
      <c r="F146" s="74"/>
    </row>
    <row r="147" spans="3:6" s="61" customFormat="1" x14ac:dyDescent="0.25">
      <c r="C147" s="74"/>
      <c r="D147" s="74"/>
      <c r="E147" s="74"/>
      <c r="F147" s="74"/>
    </row>
    <row r="148" spans="3:6" s="61" customFormat="1" x14ac:dyDescent="0.25">
      <c r="C148" s="74"/>
      <c r="D148" s="74"/>
      <c r="E148" s="74"/>
      <c r="F148" s="74"/>
    </row>
    <row r="149" spans="3:6" s="61" customFormat="1" x14ac:dyDescent="0.25">
      <c r="C149" s="74"/>
      <c r="D149" s="74"/>
      <c r="E149" s="74"/>
      <c r="F149" s="74"/>
    </row>
    <row r="150" spans="3:6" s="61" customFormat="1" x14ac:dyDescent="0.25">
      <c r="C150" s="74"/>
      <c r="D150" s="74"/>
      <c r="E150" s="74"/>
      <c r="F150" s="74"/>
    </row>
    <row r="151" spans="3:6" s="61" customFormat="1" x14ac:dyDescent="0.25">
      <c r="C151" s="74"/>
      <c r="D151" s="74"/>
      <c r="E151" s="74"/>
      <c r="F151" s="74"/>
    </row>
    <row r="152" spans="3:6" s="61" customFormat="1" x14ac:dyDescent="0.25">
      <c r="C152" s="74"/>
      <c r="D152" s="74"/>
      <c r="E152" s="74"/>
      <c r="F152" s="74"/>
    </row>
  </sheetData>
  <phoneticPr fontId="14" type="noConversion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RESUMO</vt:lpstr>
      <vt:lpstr>PLANILHA</vt:lpstr>
      <vt:lpstr>CRONOGRAMA</vt:lpstr>
      <vt:lpstr>Cálculo BDI TCU</vt:lpstr>
      <vt:lpstr>COMPOSIÇÃO</vt:lpstr>
      <vt:lpstr>MERCADO</vt:lpstr>
      <vt:lpstr>'Cálculo BDI TCU'!Area_de_impressao</vt:lpstr>
      <vt:lpstr>CRONOGRAMA!Area_de_impressao</vt:lpstr>
      <vt:lpstr>PLANILHA!Area_de_impressao</vt:lpstr>
      <vt:lpstr>PLANILHA!Titulos_de_impressao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pauloas</dc:creator>
  <cp:lastModifiedBy>Mauro Ivo Martins Quaresma Filho</cp:lastModifiedBy>
  <cp:lastPrinted>2023-10-04T18:08:29Z</cp:lastPrinted>
  <dcterms:created xsi:type="dcterms:W3CDTF">2019-03-25T18:29:01Z</dcterms:created>
  <dcterms:modified xsi:type="dcterms:W3CDTF">2023-12-26T10:40:04Z</dcterms:modified>
</cp:coreProperties>
</file>