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licitacoes\LICITAÇÕES 2023\PREGÃO ELETRÔNICO\262.000024552023-00 - PROCESSO DE CONTRATAÇÃO DE SERVIÇOS COMUNS - Telhado\"/>
    </mc:Choice>
  </mc:AlternateContent>
  <xr:revisionPtr revIDLastSave="0" documentId="13_ncr:1_{CB7156C6-3083-4F91-A60F-B587278BFB8E}" xr6:coauthVersionLast="47" xr6:coauthVersionMax="47" xr10:uidLastSave="{00000000-0000-0000-0000-000000000000}"/>
  <bookViews>
    <workbookView xWindow="-20610" yWindow="-120" windowWidth="20730" windowHeight="11160" firstSheet="1" activeTab="1" xr2:uid="{00000000-000D-0000-FFFF-FFFF00000000}"/>
  </bookViews>
  <sheets>
    <sheet name="RESUMO" sheetId="16" r:id="rId1"/>
    <sheet name="PLANILHA" sheetId="19" r:id="rId2"/>
    <sheet name="CRONOGRAMA" sheetId="14" r:id="rId3"/>
    <sheet name="Cálculo BDI TCU" sheetId="18" r:id="rId4"/>
    <sheet name="COMPOSIÇÃO" sheetId="17" r:id="rId5"/>
  </sheets>
  <definedNames>
    <definedName name="___OI152">#REF!</definedName>
    <definedName name="__OI152">#REF!</definedName>
    <definedName name="_OI152">#REF!</definedName>
    <definedName name="A">#REF!</definedName>
    <definedName name="ABC">#REF!</definedName>
    <definedName name="AIR">#REF!</definedName>
    <definedName name="_xlnm.Print_Area" localSheetId="3">'Cálculo BDI TCU'!$B$2:$D$37</definedName>
    <definedName name="_xlnm.Print_Area" localSheetId="2">CRONOGRAMA!$A$1:$L$17</definedName>
    <definedName name="_xlnm.Print_Area" localSheetId="1">PLANILHA!$B$2:$J$46</definedName>
    <definedName name="_xlnm.Database">#REF!</definedName>
    <definedName name="BILLING">#REF!</definedName>
    <definedName name="BOMPRINT">#REF!</definedName>
    <definedName name="CalcReferencia">OFFSET(Lst.Top,#REF!,-1,1,1)</definedName>
    <definedName name="CalcReferencia1">OFFSET(Lst.Top1,#REF!,-1,1,1)</definedName>
    <definedName name="CHECKBOM">#REF!</definedName>
    <definedName name="_xlnm.Criteria">#REF!</definedName>
    <definedName name="CRONOGRMA">#N/A</definedName>
    <definedName name="DELETE1">#REF!</definedName>
    <definedName name="DELETE2">#REF!</definedName>
    <definedName name="DESCONTO">#REF!</definedName>
    <definedName name="DÓLAR">#REF!</definedName>
    <definedName name="E">#REF!</definedName>
    <definedName name="ENC.FINANC">#REF!</definedName>
    <definedName name="EWO">#REF!</definedName>
    <definedName name="FIND.PART">#REF!</definedName>
    <definedName name="FINSOCIAL">#REF!</definedName>
    <definedName name="FRETE">#REF!</definedName>
    <definedName name="IBO">#REF!</definedName>
    <definedName name="INFO">#REF!</definedName>
    <definedName name="insert1">#REF!</definedName>
    <definedName name="insert2">#REF!</definedName>
    <definedName name="IR">#REF!</definedName>
    <definedName name="ISS">#REF!</definedName>
    <definedName name="ITC_D_379">#REF!</definedName>
    <definedName name="IWO">#REF!</definedName>
    <definedName name="K">#REF!</definedName>
    <definedName name="Lst.MatServ">#REF!</definedName>
    <definedName name="Lst.Position">#REF!</definedName>
    <definedName name="Lst.Tipo">#REF!</definedName>
    <definedName name="Lst.Top">#REF!</definedName>
    <definedName name="Lst.Top1">#REF!</definedName>
    <definedName name="M">#REF!</definedName>
    <definedName name="MARGEM">#REF!</definedName>
    <definedName name="MARGEM_37">#REF!</definedName>
    <definedName name="MARGEM01">#REF!</definedName>
    <definedName name="MARGEM1">#REF!</definedName>
    <definedName name="MARGEM10">#REF!</definedName>
    <definedName name="MARGEM11">#REF!</definedName>
    <definedName name="MARGEM12">#REF!</definedName>
    <definedName name="MARGEM13">#REF!</definedName>
    <definedName name="MARGEM14">#REF!</definedName>
    <definedName name="MARGEM15">#REF!</definedName>
    <definedName name="MARGEM16">#REF!</definedName>
    <definedName name="MARGEM17">#REF!</definedName>
    <definedName name="MARGEM18">#REF!</definedName>
    <definedName name="MARGEM19">#REF!</definedName>
    <definedName name="MARGEM2">#REF!</definedName>
    <definedName name="MARGEM20">#REF!</definedName>
    <definedName name="MARGEM21">#REF!</definedName>
    <definedName name="MARGEM22">#REF!</definedName>
    <definedName name="MARGEM23">#REF!</definedName>
    <definedName name="MARGEM24">#REF!</definedName>
    <definedName name="MARGEM25">#REF!</definedName>
    <definedName name="MARGEM26">#REF!</definedName>
    <definedName name="MARGEM27">#REF!</definedName>
    <definedName name="MARGEM28">#REF!</definedName>
    <definedName name="MARGEM29">#REF!</definedName>
    <definedName name="MARGEM3">#REF!</definedName>
    <definedName name="MARGEM30">#REF!</definedName>
    <definedName name="MARGEM31">#REF!</definedName>
    <definedName name="MARGEM32">#REF!</definedName>
    <definedName name="MARGEM33">#REF!</definedName>
    <definedName name="MARGEM34">#REF!</definedName>
    <definedName name="MARGEM35">#REF!</definedName>
    <definedName name="MARGEM36">#REF!</definedName>
    <definedName name="MARGEM37">#REF!</definedName>
    <definedName name="MARGEM38">#REF!</definedName>
    <definedName name="MARGEM39">#REF!</definedName>
    <definedName name="MARGEM4">#REF!</definedName>
    <definedName name="MARGEM40">#REF!</definedName>
    <definedName name="MARGEM5">#REF!</definedName>
    <definedName name="MARGEM6">#REF!</definedName>
    <definedName name="MARGEM7">#REF!</definedName>
    <definedName name="MARGEM8">#REF!</definedName>
    <definedName name="MARGEM9">#REF!</definedName>
    <definedName name="NOV">#REF!</definedName>
    <definedName name="NOVO">#REF!</definedName>
    <definedName name="nylon">OFFSET(Lst.Top1,#REF!,-1,1,1)</definedName>
    <definedName name="Ó">#REF!</definedName>
    <definedName name="OI">#REF!</definedName>
    <definedName name="Optico">OFFSET(Lst.Top,#REF!,-1,1,1)</definedName>
    <definedName name="paste1">#REF!</definedName>
    <definedName name="paste2">#REF!</definedName>
    <definedName name="paste3">#REF!</definedName>
    <definedName name="paste4">#REF!</definedName>
    <definedName name="PIS">#REF!</definedName>
    <definedName name="RecalcMatriz">#REF!</definedName>
    <definedName name="RMA">#REF!</definedName>
    <definedName name="S">#REF!</definedName>
    <definedName name="Serviços">#REF!</definedName>
    <definedName name="sound1">#REF!</definedName>
    <definedName name="sound2">#REF!</definedName>
    <definedName name="start">#REF!</definedName>
    <definedName name="T">#REF!</definedName>
    <definedName name="TABSERBO">#REF!</definedName>
    <definedName name="temp">#REF!</definedName>
    <definedName name="temp2">#REF!</definedName>
    <definedName name="_xlnm.Print_Titles" localSheetId="1">PLANILHA!$2:$3</definedName>
    <definedName name="X">#REF!</definedName>
    <definedName name="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7" l="1"/>
  <c r="I6" i="19"/>
  <c r="I7" i="19"/>
  <c r="I8" i="19"/>
  <c r="I9" i="19"/>
  <c r="I10" i="19"/>
  <c r="I11" i="19"/>
  <c r="I12" i="19"/>
  <c r="I13" i="19"/>
  <c r="I14" i="19"/>
  <c r="I15" i="19"/>
  <c r="C9" i="14"/>
  <c r="C8" i="14"/>
  <c r="C6" i="14"/>
  <c r="C7" i="14"/>
  <c r="C8" i="16"/>
  <c r="C6" i="16"/>
  <c r="C5" i="16"/>
  <c r="C7" i="16"/>
  <c r="I35" i="19"/>
  <c r="I22" i="19"/>
  <c r="J22" i="19" s="1"/>
  <c r="I19" i="19"/>
  <c r="I20" i="19"/>
  <c r="I34" i="19"/>
  <c r="I42" i="19"/>
  <c r="I32" i="19"/>
  <c r="I28" i="19"/>
  <c r="I18" i="19"/>
  <c r="F20" i="19"/>
  <c r="F8" i="19"/>
  <c r="F19" i="19" s="1"/>
  <c r="F7" i="19"/>
  <c r="F18" i="19" s="1"/>
  <c r="H5" i="14"/>
  <c r="D37" i="18"/>
  <c r="D15" i="18"/>
  <c r="D11" i="18"/>
  <c r="D27" i="18" s="1"/>
  <c r="J6" i="19" l="1"/>
  <c r="I31" i="19"/>
  <c r="I24" i="19"/>
  <c r="J14" i="19"/>
  <c r="I23" i="19"/>
  <c r="J23" i="19" s="1"/>
  <c r="J8" i="19"/>
  <c r="I26" i="19"/>
  <c r="J26" i="19" s="1"/>
  <c r="J13" i="19"/>
  <c r="J7" i="19"/>
  <c r="I27" i="19"/>
  <c r="I36" i="19"/>
  <c r="J36" i="19" s="1"/>
  <c r="I39" i="19"/>
  <c r="J39" i="19" s="1"/>
  <c r="J12" i="19"/>
  <c r="J11" i="19"/>
  <c r="I21" i="19"/>
  <c r="J21" i="19" s="1"/>
  <c r="I30" i="19"/>
  <c r="J30" i="19" s="1"/>
  <c r="J42" i="19"/>
  <c r="J35" i="19"/>
  <c r="J10" i="19"/>
  <c r="J32" i="19"/>
  <c r="J34" i="19"/>
  <c r="J27" i="19"/>
  <c r="J18" i="19"/>
  <c r="J28" i="19"/>
  <c r="J20" i="19"/>
  <c r="J19" i="19"/>
  <c r="E8" i="14" l="1"/>
  <c r="F8" i="14"/>
  <c r="J40" i="19"/>
  <c r="J41" i="19"/>
  <c r="J37" i="19"/>
  <c r="D7" i="16" s="1"/>
  <c r="E7" i="16" s="1"/>
  <c r="F7" i="16" s="1"/>
  <c r="G7" i="16" s="1"/>
  <c r="J38" i="19"/>
  <c r="J33" i="19"/>
  <c r="J9" i="19"/>
  <c r="J24" i="19"/>
  <c r="J17" i="19" s="1"/>
  <c r="J31" i="19"/>
  <c r="J29" i="19" s="1"/>
  <c r="J25" i="19"/>
  <c r="J15" i="19"/>
  <c r="I5" i="14"/>
  <c r="D8" i="16" l="1"/>
  <c r="E8" i="16" s="1"/>
  <c r="F9" i="14"/>
  <c r="G8" i="14"/>
  <c r="H8" i="14" s="1"/>
  <c r="I8" i="14" s="1"/>
  <c r="J8" i="14" s="1"/>
  <c r="J5" i="19"/>
  <c r="J4" i="19" s="1"/>
  <c r="D6" i="14" s="1"/>
  <c r="G6" i="14" s="1"/>
  <c r="J16" i="19"/>
  <c r="E7" i="14" l="1"/>
  <c r="J43" i="19"/>
  <c r="J44" i="19" s="1"/>
  <c r="J45" i="19" s="1"/>
  <c r="F7" i="14"/>
  <c r="D7" i="14"/>
  <c r="D5" i="16"/>
  <c r="E5" i="16" s="1"/>
  <c r="D6" i="16"/>
  <c r="E6" i="16" s="1"/>
  <c r="G7" i="14" l="1"/>
  <c r="J46" i="19"/>
  <c r="H6" i="14" l="1"/>
  <c r="H7" i="14"/>
  <c r="I6" i="14" l="1"/>
  <c r="J6" i="14" s="1"/>
  <c r="I7" i="14"/>
  <c r="J7" i="14" s="1"/>
  <c r="F6" i="16"/>
  <c r="G6" i="16" s="1"/>
  <c r="F5" i="16"/>
  <c r="G9" i="14" l="1"/>
  <c r="F8" i="16"/>
  <c r="G8" i="16" s="1"/>
  <c r="D10" i="14"/>
  <c r="D11" i="14" s="1"/>
  <c r="H9" i="14" l="1"/>
  <c r="G10" i="14"/>
  <c r="D9" i="16"/>
  <c r="E9" i="16"/>
  <c r="E10" i="14"/>
  <c r="F9" i="16"/>
  <c r="G5" i="16"/>
  <c r="G9" i="16" s="1"/>
  <c r="D12" i="14"/>
  <c r="F10" i="14"/>
  <c r="F11" i="14" s="1"/>
  <c r="I9" i="14" l="1"/>
  <c r="J9" i="14" s="1"/>
  <c r="H10" i="14"/>
  <c r="I10" i="14" s="1"/>
  <c r="G11" i="14"/>
  <c r="G12" i="14" s="1"/>
  <c r="E11" i="14"/>
  <c r="D13" i="14"/>
  <c r="F12" i="14"/>
  <c r="J10" i="14" l="1"/>
  <c r="G13" i="14"/>
  <c r="D14" i="14" s="1"/>
  <c r="E12" i="14"/>
  <c r="E13" i="14" s="1"/>
  <c r="F13" i="14"/>
  <c r="K9" i="14" l="1"/>
  <c r="K8" i="14"/>
  <c r="K7" i="14"/>
  <c r="K6" i="14"/>
  <c r="F14" i="14"/>
  <c r="E14" i="14"/>
  <c r="K10" i="14" l="1"/>
  <c r="G14" i="14"/>
</calcChain>
</file>

<file path=xl/sharedStrings.xml><?xml version="1.0" encoding="utf-8"?>
<sst xmlns="http://schemas.openxmlformats.org/spreadsheetml/2006/main" count="236" uniqueCount="186">
  <si>
    <t>Item</t>
  </si>
  <si>
    <t>Serviços</t>
  </si>
  <si>
    <t>Un</t>
  </si>
  <si>
    <t>Qt</t>
  </si>
  <si>
    <t>Valores (R$)</t>
  </si>
  <si>
    <t>PUMat</t>
  </si>
  <si>
    <t>PUMO</t>
  </si>
  <si>
    <t>PServ</t>
  </si>
  <si>
    <t>Total</t>
  </si>
  <si>
    <t>Serviços inciais</t>
  </si>
  <si>
    <t>TOTAL</t>
  </si>
  <si>
    <t>TOTAL +BDI</t>
  </si>
  <si>
    <t>Administração Central</t>
  </si>
  <si>
    <t>Nº código</t>
  </si>
  <si>
    <t>Limpeza geral final</t>
  </si>
  <si>
    <t>ITEM</t>
  </si>
  <si>
    <t>VALOR (R$)</t>
  </si>
  <si>
    <t xml:space="preserve">SERVIÇO </t>
  </si>
  <si>
    <t>VALORES EM R$</t>
  </si>
  <si>
    <t xml:space="preserve"> Mês 1</t>
  </si>
  <si>
    <t>Mês 2</t>
  </si>
  <si>
    <t>Mês 3</t>
  </si>
  <si>
    <t>Subtotal</t>
  </si>
  <si>
    <t>% Total</t>
  </si>
  <si>
    <t>Subtotal desembolso mensal</t>
  </si>
  <si>
    <t>Subtotal com ADM e BDI</t>
  </si>
  <si>
    <t>Percentual sobre total</t>
  </si>
  <si>
    <t xml:space="preserve">CRONOGRAMA FÍSICO FINANCEIRO </t>
  </si>
  <si>
    <t>SERVIÇO</t>
  </si>
  <si>
    <t>TOTAL (R$)</t>
  </si>
  <si>
    <t>02.08.020</t>
  </si>
  <si>
    <t>Placa de identificação para obra</t>
  </si>
  <si>
    <t>Recuperação</t>
  </si>
  <si>
    <t>Cobertura</t>
  </si>
  <si>
    <t>Mobilização e retiradas</t>
  </si>
  <si>
    <t>55.01.140</t>
  </si>
  <si>
    <t>Limpeza de superfície com hidrojateamento</t>
  </si>
  <si>
    <t>04.03.040</t>
  </si>
  <si>
    <t>Retirada de telhamento perfil e material qualquer, exceto barro (telhas translucidas)</t>
  </si>
  <si>
    <t>Manta bidim vp50 tecido estruturante impermeabilizante para telhados</t>
  </si>
  <si>
    <t>MERCADO 01</t>
  </si>
  <si>
    <t>MERCADO 02</t>
  </si>
  <si>
    <t>MERCADO 03</t>
  </si>
  <si>
    <t>Eletricista</t>
  </si>
  <si>
    <t>B.01.000.010146</t>
  </si>
  <si>
    <t>Servente</t>
  </si>
  <si>
    <t>B.01.000.010140</t>
  </si>
  <si>
    <t>Pintor</t>
  </si>
  <si>
    <t>55.01.020</t>
  </si>
  <si>
    <t>Limpeza final da obra</t>
  </si>
  <si>
    <t>m²</t>
  </si>
  <si>
    <t>Fita asfáltica aluminizada para telhado</t>
  </si>
  <si>
    <t>16.32.070</t>
  </si>
  <si>
    <t>h</t>
  </si>
  <si>
    <t>Cobertura curva em chapa de policarbonato alveolar bronze de 6 mm (transparente)</t>
  </si>
  <si>
    <t>18kg</t>
  </si>
  <si>
    <t>1.1</t>
  </si>
  <si>
    <t>2.1</t>
  </si>
  <si>
    <t>Manta líquida emborrachada mantatec 18kg branca com rendimento de 32m². (aplicar três demãos)</t>
  </si>
  <si>
    <t>Composição 01</t>
  </si>
  <si>
    <t>H</t>
  </si>
  <si>
    <t>B.01.000.010101</t>
  </si>
  <si>
    <t>Ajudante geral</t>
  </si>
  <si>
    <t>un</t>
  </si>
  <si>
    <t>COMPOSIÇÃO 01</t>
  </si>
  <si>
    <t>05.07.040</t>
  </si>
  <si>
    <t>DEMONSTRATIVO DE COMPOSIÇÃO DO BDI</t>
  </si>
  <si>
    <t>Componentes do BDI indicado pelo Acordão TCU-Plenario nº2622/2013 para obras de "Construção de edificios"</t>
  </si>
  <si>
    <t>Quartil a ser adotado</t>
  </si>
  <si>
    <t>Descrição</t>
  </si>
  <si>
    <t>Percentual</t>
  </si>
  <si>
    <t>TAXA REPRESENTATIVA DO LUCRO</t>
  </si>
  <si>
    <t>Lucro estimado</t>
  </si>
  <si>
    <t>PARCELAS RELATIVAS A DESPESAS DE RATEIO DA ADM. CENTRAL</t>
  </si>
  <si>
    <t>PARCELAS RELATIVAS AS DESPESAS FINANCEIRAS</t>
  </si>
  <si>
    <t>3.1</t>
  </si>
  <si>
    <t>Despesas Financeiras</t>
  </si>
  <si>
    <t>PARCELAS RELATIVAS A SEGUROS, RISCOS E GARANTIAS DE OBRA</t>
  </si>
  <si>
    <t>4.1</t>
  </si>
  <si>
    <t>Seguros + Garantias</t>
  </si>
  <si>
    <t>4.2</t>
  </si>
  <si>
    <t>Riscos</t>
  </si>
  <si>
    <t>PARCELAS RELATIVAS À INCIDENCIA DE TRIBUTOS</t>
  </si>
  <si>
    <t>5.1</t>
  </si>
  <si>
    <t>Imposto sobre Serviços - ISS</t>
  </si>
  <si>
    <t>Inserir aliquota do Municipio</t>
  </si>
  <si>
    <t>5.2</t>
  </si>
  <si>
    <t>Impostos que incidem sobre faturamento - PIS</t>
  </si>
  <si>
    <t>5.3</t>
  </si>
  <si>
    <t>Impostos que incidem sobre faturamento - COFINS</t>
  </si>
  <si>
    <t>5.4</t>
  </si>
  <si>
    <t>Contribuição Previdenciaria</t>
  </si>
  <si>
    <r>
      <t xml:space="preserve">BDI = </t>
    </r>
    <r>
      <rPr>
        <u/>
        <sz val="11"/>
        <color theme="1"/>
        <rFont val="Calibri"/>
        <family val="2"/>
        <scheme val="minor"/>
      </rPr>
      <t>(1+("2.1"+"4.1"+"4.2"))x(1+"3.1")x(1+"1.1")</t>
    </r>
    <r>
      <rPr>
        <sz val="11"/>
        <color theme="1"/>
        <rFont val="Calibri"/>
        <family val="2"/>
        <scheme val="minor"/>
      </rPr>
      <t xml:space="preserve"> -1</t>
    </r>
  </si>
  <si>
    <t>(1-("5.1"+"5.2"+"5.3"+"5.4"))</t>
  </si>
  <si>
    <r>
      <rPr>
        <b/>
        <sz val="14"/>
        <color theme="1"/>
        <rFont val="Calibri"/>
        <family val="2"/>
        <scheme val="minor"/>
      </rPr>
      <t>BDI</t>
    </r>
    <r>
      <rPr>
        <sz val="11"/>
        <color theme="1"/>
        <rFont val="Calibri"/>
        <family val="2"/>
        <scheme val="minor"/>
      </rPr>
      <t xml:space="preserve"> adotado</t>
    </r>
  </si>
  <si>
    <t>DEMONSTRATIVO DE COMPOSIÇÃO DA ADMINISTRAÇÃO LOCAL</t>
  </si>
  <si>
    <t>Coeficiente de Adm. Local indicado pelo Acordão TCU-Plenario nº2622/2013 para obras de "Construção de edificios"</t>
  </si>
  <si>
    <t>Quartil Adotado</t>
  </si>
  <si>
    <r>
      <rPr>
        <b/>
        <sz val="14"/>
        <color theme="1"/>
        <rFont val="Calibri"/>
        <family val="2"/>
        <scheme val="minor"/>
      </rPr>
      <t>Taxa Administração local</t>
    </r>
    <r>
      <rPr>
        <sz val="11"/>
        <color theme="1"/>
        <rFont val="Calibri"/>
        <family val="2"/>
        <scheme val="minor"/>
      </rPr>
      <t xml:space="preserve"> adotada</t>
    </r>
  </si>
  <si>
    <t>BDI 2º QUARTIL (21,41%)</t>
  </si>
  <si>
    <t>BDI 21,41%</t>
  </si>
  <si>
    <t>04.22.110</t>
  </si>
  <si>
    <t>Remoção de tubulação elétrica aparente com diâmetro externo até 50 mm</t>
  </si>
  <si>
    <t>38.01.060</t>
  </si>
  <si>
    <t>2.1.1</t>
  </si>
  <si>
    <t>2.1.2</t>
  </si>
  <si>
    <t>2.1.3</t>
  </si>
  <si>
    <t>2.1.4</t>
  </si>
  <si>
    <t>2.1.5</t>
  </si>
  <si>
    <t>2.1.6</t>
  </si>
  <si>
    <t>2.1.7</t>
  </si>
  <si>
    <t>2.2.1</t>
  </si>
  <si>
    <t>Eletroduto de PVC rígido roscável de 1´ - com acessórios ( com curva 135º ou cabeçote tipo guarda chuva para entrada de condutores elétricos)</t>
  </si>
  <si>
    <t>1.1.1</t>
  </si>
  <si>
    <t>1.1.2</t>
  </si>
  <si>
    <t>1.1.3</t>
  </si>
  <si>
    <t>1.1.4</t>
  </si>
  <si>
    <t>1.1.5</t>
  </si>
  <si>
    <t>1.1.6</t>
  </si>
  <si>
    <t>1.1.7</t>
  </si>
  <si>
    <t>m³</t>
  </si>
  <si>
    <t>m</t>
  </si>
  <si>
    <t>S.04.000.080135</t>
  </si>
  <si>
    <t>Lixadeira elétrica</t>
  </si>
  <si>
    <t>B.01.000.010130</t>
  </si>
  <si>
    <t>Marceneiro</t>
  </si>
  <si>
    <t>J.02.000.037539</t>
  </si>
  <si>
    <t>Verniz fungicida Stain, para madeiras; ref. Osmocolor Montana / Verniz Satin Suvinil ou equivalente</t>
  </si>
  <si>
    <t>L</t>
  </si>
  <si>
    <t>2.2</t>
  </si>
  <si>
    <t>2.2.3</t>
  </si>
  <si>
    <t>2.2.4</t>
  </si>
  <si>
    <t>M2</t>
  </si>
  <si>
    <t>02.03.030</t>
  </si>
  <si>
    <t>Proteção de superfícies em geral com plástico bolha</t>
  </si>
  <si>
    <t>B.01.000.010116</t>
  </si>
  <si>
    <t>Ajudante eletricista</t>
  </si>
  <si>
    <t>1.1.8</t>
  </si>
  <si>
    <t>1.1.9</t>
  </si>
  <si>
    <t>1.1.10</t>
  </si>
  <si>
    <t>2.3</t>
  </si>
  <si>
    <t>2.4</t>
  </si>
  <si>
    <t>20.20.202</t>
  </si>
  <si>
    <t>Raspagem com calafetação e aplicação de verniz</t>
  </si>
  <si>
    <t>Escadas com proteção passiva anti incêndio</t>
  </si>
  <si>
    <t xml:space="preserve">Piso de madeira áreas de circulação, deck técnico, rampa </t>
  </si>
  <si>
    <t xml:space="preserve">Piso de madeira áreas internas como salas, escritórios, área de refeições </t>
  </si>
  <si>
    <t>2.3.1</t>
  </si>
  <si>
    <t>2.3.2</t>
  </si>
  <si>
    <t>2.3.3</t>
  </si>
  <si>
    <t>2.4.1</t>
  </si>
  <si>
    <t>2.4.2</t>
  </si>
  <si>
    <t>2.4.3</t>
  </si>
  <si>
    <t>MERCADO 04</t>
  </si>
  <si>
    <t>Litros</t>
  </si>
  <si>
    <t>Verniz antichama para madeiras (rendimento teórico de 40m²/3,6L)</t>
  </si>
  <si>
    <t>CDHU 188</t>
  </si>
  <si>
    <t>ADMINISTRAÇÃO LOCAL 3º QUARTIL (6,23%)</t>
  </si>
  <si>
    <t>ADM LOCAL 6,23%</t>
  </si>
  <si>
    <t>Administração local 6,23%</t>
  </si>
  <si>
    <t>Retirada e reinstalação de  placas solares</t>
  </si>
  <si>
    <t>COMPOSIÇÃO 02</t>
  </si>
  <si>
    <t>Manutenção de elevador para acessibilidade com troca de peças e instalação de Nobreak e novo quadro de comando</t>
  </si>
  <si>
    <t>3.1.1</t>
  </si>
  <si>
    <t>Manutenção do elevador</t>
  </si>
  <si>
    <t>4.1.1</t>
  </si>
  <si>
    <t>Und</t>
  </si>
  <si>
    <t>Quant.</t>
  </si>
  <si>
    <t>UN</t>
  </si>
  <si>
    <t xml:space="preserve"> B.01.000.010101 </t>
  </si>
  <si>
    <t xml:space="preserve"> B.01.000.010115 </t>
  </si>
  <si>
    <t xml:space="preserve"> E.03.000.026653 </t>
  </si>
  <si>
    <t>Parafuso auto-atarraxante/auto-brocante em aço médio carbono, com acabamento zincado brando, de 12 x 38 mm - com arruela de vedação</t>
  </si>
  <si>
    <t>Manutenção de elevador para acessibilidade com troca de peças</t>
  </si>
  <si>
    <t>REVISAO EM ELEVADORES-MAO DE OBRA TECNICA-POR PARADA/PAVIMENTO</t>
  </si>
  <si>
    <t>CASA DE MAQUINAS-CHAVES DE SERVICO ELEVADOR SOCIAL</t>
  </si>
  <si>
    <t>QUADRO DE ENERGIA PARA NO BREACK DISJUNTORES COM BARRAMENTO</t>
  </si>
  <si>
    <t>NOBREAK APC SMC1500I-BR SMART-UPS C 1,5 KVA LCD (1500VA) 230V TORRE NBR</t>
  </si>
  <si>
    <t>Comp. 080119 - SBC</t>
  </si>
  <si>
    <t>Ins. 005521 - SBC</t>
  </si>
  <si>
    <t>Composição 02</t>
  </si>
  <si>
    <t>Comp.  080600  - SBC</t>
  </si>
  <si>
    <t>Comp.  066369  - SBC</t>
  </si>
  <si>
    <t>Remoção de entulho separado de obra com caçamba metálica - terra, alvenaria, concreto, argamassa, madeira, papel, plástico ou metal</t>
  </si>
  <si>
    <t>RECUPERAÇÃO COBERTURA, PISO E MANUTENÇÃO DE ESTAÇÃO ELEVATÓRIA SEDE MUCJI</t>
  </si>
  <si>
    <t>R$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</si>
</sst>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 * #,##0.00_)\ _R_$_ ;_ * \(#,##0.00\)\ _R_$_ ;_ * &quot;-&quot;??_)\ _R_$_ ;_ @_ "/>
    <numFmt numFmtId="167" formatCode="_-* #,##0_-;\-* #,##0_-;_-* &quot;-&quot;??_-;_-@_-"/>
    <numFmt numFmtId="168" formatCode="#,##0.0000000"/>
    <numFmt numFmtId="169" formatCode="&quot;R$&quot;\ #,##0.00"/>
    <numFmt numFmtId="170" formatCode="#,##0.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Ecofont Vera Sans"/>
      <family val="2"/>
    </font>
    <font>
      <sz val="11"/>
      <color theme="1"/>
      <name val="Ecofont Vera Sans"/>
      <family val="2"/>
    </font>
    <font>
      <b/>
      <sz val="11"/>
      <name val="Ecofont Vera Sans"/>
      <family val="2"/>
    </font>
    <font>
      <sz val="11"/>
      <name val="Ecofont Vera Sans"/>
      <family val="2"/>
    </font>
    <font>
      <sz val="11"/>
      <color indexed="8"/>
      <name val="Ecofont Vera Sans"/>
      <family val="2"/>
    </font>
    <font>
      <b/>
      <sz val="11"/>
      <color indexed="8"/>
      <name val="Ecofont Vera Sans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Arial Narrow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Ecofont Vera Sans"/>
    </font>
    <font>
      <sz val="11"/>
      <color indexed="8"/>
      <name val="Ecofont Vera Sans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FF0D8"/>
      </patternFill>
    </fill>
    <fill>
      <patternFill patternType="solid">
        <fgColor rgb="FFEFEFEF"/>
      </patternFill>
    </fill>
    <fill>
      <patternFill patternType="solid">
        <fgColor rgb="FFD6D6D6"/>
      </patternFill>
    </fill>
  </fills>
  <borders count="5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0" fontId="15" fillId="0" borderId="0">
      <alignment vertical="top"/>
    </xf>
    <xf numFmtId="164" fontId="15" fillId="0" borderId="0" applyFont="0" applyFill="0" applyBorder="0" applyAlignment="0" applyProtection="0">
      <alignment vertical="top"/>
    </xf>
    <xf numFmtId="9" fontId="15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/>
  </cellStyleXfs>
  <cellXfs count="185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3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7" fontId="17" fillId="5" borderId="26" xfId="16" applyNumberFormat="1" applyFont="1" applyFill="1" applyBorder="1" applyAlignment="1">
      <alignment horizontal="centerContinuous" vertical="center"/>
    </xf>
    <xf numFmtId="167" fontId="17" fillId="0" borderId="26" xfId="16" applyNumberFormat="1" applyFont="1" applyBorder="1" applyAlignment="1">
      <alignment horizontal="centerContinuous" vertical="center"/>
    </xf>
    <xf numFmtId="167" fontId="17" fillId="0" borderId="27" xfId="16" applyNumberFormat="1" applyFont="1" applyBorder="1" applyAlignment="1">
      <alignment horizontal="centerContinuous" vertical="center"/>
    </xf>
    <xf numFmtId="167" fontId="17" fillId="0" borderId="28" xfId="16" applyNumberFormat="1" applyFont="1" applyBorder="1" applyAlignment="1">
      <alignment horizontal="centerContinuous" vertical="center"/>
    </xf>
    <xf numFmtId="167" fontId="14" fillId="0" borderId="0" xfId="16" applyNumberFormat="1" applyFont="1" applyBorder="1" applyAlignment="1">
      <alignment vertical="center"/>
    </xf>
    <xf numFmtId="167" fontId="14" fillId="5" borderId="0" xfId="16" applyNumberFormat="1" applyFont="1" applyFill="1" applyBorder="1" applyAlignment="1">
      <alignment horizontal="center" vertical="center"/>
    </xf>
    <xf numFmtId="167" fontId="17" fillId="7" borderId="31" xfId="16" applyNumberFormat="1" applyFont="1" applyFill="1" applyBorder="1" applyAlignment="1">
      <alignment horizontal="center" vertical="center" wrapText="1"/>
    </xf>
    <xf numFmtId="167" fontId="17" fillId="7" borderId="32" xfId="16" applyNumberFormat="1" applyFont="1" applyFill="1" applyBorder="1" applyAlignment="1">
      <alignment horizontal="center" vertical="center" wrapText="1"/>
    </xf>
    <xf numFmtId="167" fontId="17" fillId="7" borderId="33" xfId="16" applyNumberFormat="1" applyFont="1" applyFill="1" applyBorder="1" applyAlignment="1">
      <alignment horizontal="center" vertical="center" wrapText="1"/>
    </xf>
    <xf numFmtId="167" fontId="17" fillId="7" borderId="34" xfId="16" applyNumberFormat="1" applyFont="1" applyFill="1" applyBorder="1" applyAlignment="1">
      <alignment horizontal="center" vertical="center" wrapText="1"/>
    </xf>
    <xf numFmtId="167" fontId="17" fillId="0" borderId="0" xfId="16" applyNumberFormat="1" applyFont="1" applyBorder="1" applyAlignment="1">
      <alignment horizontal="center" vertical="center" wrapText="1"/>
    </xf>
    <xf numFmtId="167" fontId="18" fillId="5" borderId="11" xfId="16" applyNumberFormat="1" applyFont="1" applyFill="1" applyBorder="1" applyAlignment="1">
      <alignment horizontal="center" vertical="center"/>
    </xf>
    <xf numFmtId="167" fontId="19" fillId="0" borderId="0" xfId="16" applyNumberFormat="1" applyFont="1" applyBorder="1" applyAlignment="1">
      <alignment vertical="center"/>
    </xf>
    <xf numFmtId="10" fontId="19" fillId="0" borderId="37" xfId="7" applyNumberFormat="1" applyFont="1" applyBorder="1" applyAlignment="1">
      <alignment vertical="center"/>
    </xf>
    <xf numFmtId="167" fontId="20" fillId="10" borderId="38" xfId="16" applyNumberFormat="1" applyFont="1" applyFill="1" applyBorder="1" applyAlignment="1">
      <alignment horizontal="center" vertical="center"/>
    </xf>
    <xf numFmtId="167" fontId="20" fillId="10" borderId="39" xfId="16" applyNumberFormat="1" applyFont="1" applyFill="1" applyBorder="1" applyAlignment="1">
      <alignment horizontal="left" vertical="center"/>
    </xf>
    <xf numFmtId="10" fontId="20" fillId="10" borderId="40" xfId="7" applyNumberFormat="1" applyFont="1" applyFill="1" applyBorder="1" applyAlignment="1">
      <alignment vertical="center"/>
    </xf>
    <xf numFmtId="167" fontId="19" fillId="5" borderId="41" xfId="16" applyNumberFormat="1" applyFont="1" applyFill="1" applyBorder="1" applyAlignment="1">
      <alignment horizontal="center" vertical="center"/>
    </xf>
    <xf numFmtId="167" fontId="20" fillId="0" borderId="42" xfId="16" applyNumberFormat="1" applyFont="1" applyBorder="1" applyAlignment="1">
      <alignment horizontal="left" vertical="center"/>
    </xf>
    <xf numFmtId="167" fontId="20" fillId="0" borderId="0" xfId="16" applyNumberFormat="1" applyFont="1" applyBorder="1" applyAlignment="1">
      <alignment vertical="center"/>
    </xf>
    <xf numFmtId="167" fontId="20" fillId="5" borderId="0" xfId="16" applyNumberFormat="1" applyFont="1" applyFill="1" applyBorder="1" applyAlignment="1">
      <alignment vertical="center"/>
    </xf>
    <xf numFmtId="167" fontId="20" fillId="5" borderId="17" xfId="16" applyNumberFormat="1" applyFont="1" applyFill="1" applyBorder="1" applyAlignment="1">
      <alignment vertical="center"/>
    </xf>
    <xf numFmtId="167" fontId="19" fillId="5" borderId="38" xfId="16" applyNumberFormat="1" applyFont="1" applyFill="1" applyBorder="1" applyAlignment="1">
      <alignment horizontal="center" vertical="center"/>
    </xf>
    <xf numFmtId="167" fontId="20" fillId="0" borderId="39" xfId="16" applyNumberFormat="1" applyFont="1" applyBorder="1" applyAlignment="1">
      <alignment horizontal="left" vertical="center"/>
    </xf>
    <xf numFmtId="167" fontId="20" fillId="0" borderId="22" xfId="16" applyNumberFormat="1" applyFont="1" applyBorder="1" applyAlignment="1">
      <alignment vertical="center"/>
    </xf>
    <xf numFmtId="167" fontId="20" fillId="5" borderId="22" xfId="16" applyNumberFormat="1" applyFont="1" applyFill="1" applyBorder="1" applyAlignment="1">
      <alignment vertical="center"/>
    </xf>
    <xf numFmtId="167" fontId="20" fillId="5" borderId="43" xfId="16" applyNumberFormat="1" applyFont="1" applyFill="1" applyBorder="1" applyAlignment="1">
      <alignment vertical="center"/>
    </xf>
    <xf numFmtId="167" fontId="20" fillId="7" borderId="44" xfId="16" applyNumberFormat="1" applyFont="1" applyFill="1" applyBorder="1" applyAlignment="1">
      <alignment horizontal="center" vertical="center"/>
    </xf>
    <xf numFmtId="167" fontId="20" fillId="7" borderId="45" xfId="16" applyNumberFormat="1" applyFont="1" applyFill="1" applyBorder="1" applyAlignment="1">
      <alignment horizontal="left" vertical="center"/>
    </xf>
    <xf numFmtId="167" fontId="20" fillId="7" borderId="10" xfId="16" applyNumberFormat="1" applyFont="1" applyFill="1" applyBorder="1" applyAlignment="1">
      <alignment vertical="center"/>
    </xf>
    <xf numFmtId="167" fontId="20" fillId="7" borderId="15" xfId="16" applyNumberFormat="1" applyFont="1" applyFill="1" applyBorder="1" applyAlignment="1">
      <alignment vertical="center"/>
    </xf>
    <xf numFmtId="167" fontId="19" fillId="5" borderId="46" xfId="16" applyNumberFormat="1" applyFont="1" applyFill="1" applyBorder="1" applyAlignment="1">
      <alignment horizontal="left" vertical="center"/>
    </xf>
    <xf numFmtId="167" fontId="19" fillId="0" borderId="47" xfId="16" applyNumberFormat="1" applyFont="1" applyBorder="1" applyAlignment="1">
      <alignment vertical="center"/>
    </xf>
    <xf numFmtId="10" fontId="19" fillId="0" borderId="18" xfId="7" applyNumberFormat="1" applyFont="1" applyBorder="1" applyAlignment="1">
      <alignment vertical="center"/>
    </xf>
    <xf numFmtId="167" fontId="19" fillId="0" borderId="18" xfId="16" applyNumberFormat="1" applyFont="1" applyBorder="1" applyAlignment="1">
      <alignment vertical="center"/>
    </xf>
    <xf numFmtId="167" fontId="19" fillId="0" borderId="19" xfId="16" applyNumberFormat="1" applyFont="1" applyBorder="1" applyAlignment="1">
      <alignment vertical="center"/>
    </xf>
    <xf numFmtId="0" fontId="21" fillId="0" borderId="27" xfId="0" applyFont="1" applyBorder="1" applyAlignment="1">
      <alignment horizontal="centerContinuous"/>
    </xf>
    <xf numFmtId="0" fontId="21" fillId="0" borderId="28" xfId="0" applyFont="1" applyBorder="1" applyAlignment="1">
      <alignment horizontal="centerContinuous"/>
    </xf>
    <xf numFmtId="0" fontId="21" fillId="0" borderId="26" xfId="0" applyFont="1" applyBorder="1" applyAlignment="1">
      <alignment horizontal="centerContinuous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4" fontId="17" fillId="0" borderId="5" xfId="0" applyNumberFormat="1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4" fontId="17" fillId="0" borderId="49" xfId="0" applyNumberFormat="1" applyFont="1" applyBorder="1" applyAlignment="1">
      <alignment vertical="center"/>
    </xf>
    <xf numFmtId="0" fontId="0" fillId="5" borderId="0" xfId="0" applyFill="1"/>
    <xf numFmtId="0" fontId="11" fillId="5" borderId="0" xfId="0" applyFont="1" applyFill="1" applyAlignment="1">
      <alignment horizontal="center" vertical="center" wrapText="1"/>
    </xf>
    <xf numFmtId="0" fontId="10" fillId="12" borderId="0" xfId="0" applyFont="1" applyFill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/>
    </xf>
    <xf numFmtId="0" fontId="0" fillId="6" borderId="7" xfId="0" applyFill="1" applyBorder="1"/>
    <xf numFmtId="0" fontId="0" fillId="6" borderId="8" xfId="0" applyFill="1" applyBorder="1"/>
    <xf numFmtId="0" fontId="0" fillId="5" borderId="5" xfId="0" applyFill="1" applyBorder="1" applyAlignment="1">
      <alignment horizontal="center" vertical="center"/>
    </xf>
    <xf numFmtId="0" fontId="0" fillId="5" borderId="5" xfId="0" applyFill="1" applyBorder="1"/>
    <xf numFmtId="10" fontId="0" fillId="5" borderId="5" xfId="7" applyNumberFormat="1" applyFont="1" applyFill="1" applyBorder="1"/>
    <xf numFmtId="10" fontId="0" fillId="12" borderId="5" xfId="7" applyNumberFormat="1" applyFont="1" applyFill="1" applyBorder="1"/>
    <xf numFmtId="0" fontId="0" fillId="5" borderId="0" xfId="0" applyFill="1" applyAlignment="1">
      <alignment horizontal="center" vertical="center"/>
    </xf>
    <xf numFmtId="10" fontId="12" fillId="5" borderId="16" xfId="7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12" borderId="5" xfId="7" applyNumberFormat="1" applyFont="1" applyFill="1" applyBorder="1" applyAlignment="1">
      <alignment horizontal="center" vertical="center"/>
    </xf>
    <xf numFmtId="10" fontId="12" fillId="5" borderId="50" xfId="7" applyNumberFormat="1" applyFont="1" applyFill="1" applyBorder="1" applyAlignment="1">
      <alignment horizontal="center" vertical="center"/>
    </xf>
    <xf numFmtId="10" fontId="20" fillId="0" borderId="18" xfId="7" applyNumberFormat="1" applyFont="1" applyBorder="1" applyAlignment="1">
      <alignment vertical="center"/>
    </xf>
    <xf numFmtId="44" fontId="19" fillId="0" borderId="35" xfId="10" applyFont="1" applyFill="1" applyBorder="1" applyAlignment="1">
      <alignment vertical="center"/>
    </xf>
    <xf numFmtId="44" fontId="19" fillId="0" borderId="23" xfId="10" applyFont="1" applyFill="1" applyBorder="1" applyAlignment="1">
      <alignment vertical="center"/>
    </xf>
    <xf numFmtId="44" fontId="20" fillId="5" borderId="48" xfId="10" applyFont="1" applyFill="1" applyBorder="1" applyAlignment="1">
      <alignment vertical="center"/>
    </xf>
    <xf numFmtId="44" fontId="19" fillId="0" borderId="4" xfId="10" applyFont="1" applyFill="1" applyBorder="1" applyAlignment="1">
      <alignment vertical="center"/>
    </xf>
    <xf numFmtId="44" fontId="19" fillId="0" borderId="5" xfId="10" applyFont="1" applyFill="1" applyBorder="1" applyAlignment="1">
      <alignment vertical="center"/>
    </xf>
    <xf numFmtId="44" fontId="20" fillId="5" borderId="5" xfId="10" applyFont="1" applyFill="1" applyBorder="1" applyAlignment="1">
      <alignment vertical="center"/>
    </xf>
    <xf numFmtId="44" fontId="19" fillId="10" borderId="22" xfId="10" applyFont="1" applyFill="1" applyBorder="1" applyAlignment="1">
      <alignment vertical="center"/>
    </xf>
    <xf numFmtId="44" fontId="19" fillId="0" borderId="0" xfId="10" applyFont="1" applyBorder="1" applyAlignment="1">
      <alignment vertical="center"/>
    </xf>
    <xf numFmtId="44" fontId="19" fillId="0" borderId="22" xfId="10" applyFont="1" applyBorder="1" applyAlignment="1">
      <alignment vertical="center"/>
    </xf>
    <xf numFmtId="44" fontId="20" fillId="7" borderId="9" xfId="10" applyFont="1" applyFill="1" applyBorder="1" applyAlignment="1">
      <alignment vertical="center"/>
    </xf>
    <xf numFmtId="44" fontId="20" fillId="7" borderId="10" xfId="10" applyFont="1" applyFill="1" applyBorder="1" applyAlignment="1">
      <alignment vertical="center"/>
    </xf>
    <xf numFmtId="44" fontId="20" fillId="7" borderId="16" xfId="10" applyFont="1" applyFill="1" applyBorder="1" applyAlignment="1">
      <alignment vertical="center"/>
    </xf>
    <xf numFmtId="44" fontId="18" fillId="5" borderId="36" xfId="10" applyFont="1" applyFill="1" applyBorder="1" applyAlignment="1">
      <alignment horizontal="center" vertical="center"/>
    </xf>
    <xf numFmtId="44" fontId="19" fillId="5" borderId="36" xfId="10" applyFont="1" applyFill="1" applyBorder="1" applyAlignment="1">
      <alignment vertical="center"/>
    </xf>
    <xf numFmtId="44" fontId="20" fillId="5" borderId="36" xfId="10" applyFont="1" applyFill="1" applyBorder="1" applyAlignment="1">
      <alignment horizontal="right" vertical="center"/>
    </xf>
    <xf numFmtId="44" fontId="20" fillId="10" borderId="22" xfId="10" applyFont="1" applyFill="1" applyBorder="1" applyAlignment="1">
      <alignment vertical="center"/>
    </xf>
    <xf numFmtId="44" fontId="14" fillId="0" borderId="5" xfId="10" applyFont="1" applyBorder="1" applyAlignment="1">
      <alignment vertical="center"/>
    </xf>
    <xf numFmtId="44" fontId="17" fillId="0" borderId="6" xfId="10" applyFont="1" applyBorder="1" applyAlignment="1">
      <alignment vertical="center"/>
    </xf>
    <xf numFmtId="44" fontId="17" fillId="0" borderId="49" xfId="10" applyFont="1" applyBorder="1" applyAlignment="1">
      <alignment vertical="center"/>
    </xf>
    <xf numFmtId="44" fontId="17" fillId="9" borderId="25" xfId="10" applyFont="1" applyFill="1" applyBorder="1" applyAlignment="1">
      <alignment vertical="center"/>
    </xf>
    <xf numFmtId="0" fontId="6" fillId="4" borderId="11" xfId="2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 vertical="center"/>
    </xf>
    <xf numFmtId="43" fontId="3" fillId="5" borderId="0" xfId="0" applyNumberFormat="1" applyFont="1" applyFill="1" applyAlignment="1">
      <alignment vertical="center"/>
    </xf>
    <xf numFmtId="43" fontId="3" fillId="5" borderId="0" xfId="0" applyNumberFormat="1" applyFont="1" applyFill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43" fontId="2" fillId="2" borderId="11" xfId="1" applyFont="1" applyFill="1" applyBorder="1" applyAlignment="1">
      <alignment horizontal="center" vertical="center"/>
    </xf>
    <xf numFmtId="43" fontId="4" fillId="2" borderId="11" xfId="1" applyFont="1" applyFill="1" applyBorder="1" applyAlignment="1">
      <alignment horizontal="center" vertical="center" wrapText="1"/>
    </xf>
    <xf numFmtId="0" fontId="4" fillId="8" borderId="11" xfId="0" applyFont="1" applyFill="1" applyBorder="1" applyAlignment="1" applyProtection="1">
      <alignment horizontal="left" vertical="center" wrapText="1"/>
      <protection locked="0"/>
    </xf>
    <xf numFmtId="0" fontId="5" fillId="8" borderId="11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vertical="center" wrapText="1"/>
    </xf>
    <xf numFmtId="0" fontId="6" fillId="8" borderId="11" xfId="0" applyFont="1" applyFill="1" applyBorder="1" applyAlignment="1">
      <alignment horizontal="center" vertical="center" wrapText="1"/>
    </xf>
    <xf numFmtId="44" fontId="7" fillId="8" borderId="11" xfId="10" applyFont="1" applyFill="1" applyBorder="1" applyAlignment="1">
      <alignment vertical="center" wrapText="1"/>
    </xf>
    <xf numFmtId="0" fontId="4" fillId="3" borderId="11" xfId="0" applyFont="1" applyFill="1" applyBorder="1" applyAlignment="1" applyProtection="1">
      <alignment horizontal="left" vertical="center" wrapText="1"/>
      <protection locked="0"/>
    </xf>
    <xf numFmtId="0" fontId="5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44" fontId="22" fillId="3" borderId="11" xfId="10" applyFont="1" applyFill="1" applyBorder="1" applyAlignment="1">
      <alignment horizontal="right" vertical="center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6" fillId="4" borderId="11" xfId="2" applyFont="1" applyFill="1" applyBorder="1" applyAlignment="1">
      <alignment horizontal="center" vertical="center" wrapText="1"/>
    </xf>
    <xf numFmtId="43" fontId="6" fillId="4" borderId="11" xfId="3" applyFont="1" applyFill="1" applyBorder="1" applyAlignment="1">
      <alignment horizontal="right" vertical="center" wrapText="1"/>
    </xf>
    <xf numFmtId="44" fontId="6" fillId="4" borderId="11" xfId="10" applyFont="1" applyFill="1" applyBorder="1" applyAlignment="1">
      <alignment horizontal="center" vertical="center" wrapText="1"/>
    </xf>
    <xf numFmtId="44" fontId="6" fillId="4" borderId="11" xfId="10" applyFont="1" applyFill="1" applyBorder="1" applyAlignment="1">
      <alignment horizontal="right" vertical="center" wrapText="1"/>
    </xf>
    <xf numFmtId="0" fontId="23" fillId="4" borderId="11" xfId="2" applyFont="1" applyFill="1" applyBorder="1" applyAlignment="1">
      <alignment horizontal="center" vertical="center" wrapText="1"/>
    </xf>
    <xf numFmtId="0" fontId="23" fillId="4" borderId="11" xfId="2" applyFont="1" applyFill="1" applyBorder="1" applyAlignment="1">
      <alignment horizontal="left" vertical="center" wrapText="1"/>
    </xf>
    <xf numFmtId="43" fontId="23" fillId="4" borderId="11" xfId="3" applyFont="1" applyFill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left" vertical="center" wrapText="1"/>
      <protection locked="0"/>
    </xf>
    <xf numFmtId="43" fontId="5" fillId="0" borderId="11" xfId="1" applyFont="1" applyFill="1" applyBorder="1" applyAlignment="1">
      <alignment vertical="center" wrapText="1"/>
    </xf>
    <xf numFmtId="0" fontId="4" fillId="8" borderId="11" xfId="0" applyFont="1" applyFill="1" applyBorder="1" applyAlignment="1">
      <alignment horizontal="center" vertical="center" wrapText="1"/>
    </xf>
    <xf numFmtId="43" fontId="6" fillId="8" borderId="11" xfId="1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center" vertical="center" wrapText="1"/>
    </xf>
    <xf numFmtId="44" fontId="7" fillId="3" borderId="11" xfId="1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43" fontId="3" fillId="2" borderId="11" xfId="0" applyNumberFormat="1" applyFont="1" applyFill="1" applyBorder="1" applyAlignment="1">
      <alignment vertical="center"/>
    </xf>
    <xf numFmtId="43" fontId="2" fillId="2" borderId="11" xfId="0" applyNumberFormat="1" applyFont="1" applyFill="1" applyBorder="1" applyAlignment="1">
      <alignment vertical="center"/>
    </xf>
    <xf numFmtId="2" fontId="6" fillId="8" borderId="16" xfId="1" applyNumberFormat="1" applyFont="1" applyFill="1" applyBorder="1" applyAlignment="1">
      <alignment horizontal="right" vertical="center" wrapText="1"/>
    </xf>
    <xf numFmtId="2" fontId="6" fillId="3" borderId="16" xfId="1" applyNumberFormat="1" applyFont="1" applyFill="1" applyBorder="1" applyAlignment="1">
      <alignment horizontal="right" vertical="center" wrapText="1"/>
    </xf>
    <xf numFmtId="2" fontId="6" fillId="8" borderId="10" xfId="1" applyNumberFormat="1" applyFont="1" applyFill="1" applyBorder="1" applyAlignment="1">
      <alignment horizontal="right" vertical="center" wrapText="1"/>
    </xf>
    <xf numFmtId="2" fontId="6" fillId="3" borderId="10" xfId="1" applyNumberFormat="1" applyFont="1" applyFill="1" applyBorder="1" applyAlignment="1">
      <alignment horizontal="right" vertical="center" wrapText="1"/>
    </xf>
    <xf numFmtId="0" fontId="6" fillId="8" borderId="9" xfId="0" applyFont="1" applyFill="1" applyBorder="1" applyAlignment="1">
      <alignment horizontal="center" vertical="center" wrapText="1"/>
    </xf>
    <xf numFmtId="4" fontId="6" fillId="8" borderId="10" xfId="1" applyNumberFormat="1" applyFont="1" applyFill="1" applyBorder="1" applyAlignment="1">
      <alignment horizontal="right" vertical="center" wrapText="1"/>
    </xf>
    <xf numFmtId="0" fontId="6" fillId="3" borderId="9" xfId="0" applyFont="1" applyFill="1" applyBorder="1" applyAlignment="1">
      <alignment horizontal="center" vertical="center" wrapText="1"/>
    </xf>
    <xf numFmtId="4" fontId="6" fillId="3" borderId="10" xfId="1" applyNumberFormat="1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43" fontId="6" fillId="8" borderId="16" xfId="1" applyFont="1" applyFill="1" applyBorder="1" applyAlignment="1">
      <alignment vertical="center" wrapText="1"/>
    </xf>
    <xf numFmtId="43" fontId="6" fillId="8" borderId="10" xfId="1" applyFont="1" applyFill="1" applyBorder="1" applyAlignment="1">
      <alignment vertical="center" wrapText="1"/>
    </xf>
    <xf numFmtId="43" fontId="6" fillId="3" borderId="16" xfId="1" applyFont="1" applyFill="1" applyBorder="1" applyAlignment="1">
      <alignment vertical="center" wrapText="1"/>
    </xf>
    <xf numFmtId="43" fontId="6" fillId="3" borderId="10" xfId="1" applyFont="1" applyFill="1" applyBorder="1" applyAlignment="1">
      <alignment vertical="center" wrapText="1"/>
    </xf>
    <xf numFmtId="43" fontId="6" fillId="8" borderId="9" xfId="1" applyFont="1" applyFill="1" applyBorder="1" applyAlignment="1">
      <alignment vertical="center" wrapText="1"/>
    </xf>
    <xf numFmtId="0" fontId="26" fillId="13" borderId="51" xfId="0" applyFont="1" applyFill="1" applyBorder="1" applyAlignment="1">
      <alignment horizontal="center" vertical="top" wrapText="1"/>
    </xf>
    <xf numFmtId="167" fontId="14" fillId="5" borderId="0" xfId="16" applyNumberFormat="1" applyFont="1" applyFill="1" applyBorder="1" applyAlignment="1">
      <alignment vertical="center"/>
    </xf>
    <xf numFmtId="167" fontId="17" fillId="5" borderId="0" xfId="16" applyNumberFormat="1" applyFont="1" applyFill="1" applyBorder="1" applyAlignment="1">
      <alignment horizontal="center" vertical="center" wrapText="1"/>
    </xf>
    <xf numFmtId="167" fontId="19" fillId="5" borderId="0" xfId="16" applyNumberFormat="1" applyFont="1" applyFill="1" applyBorder="1" applyAlignment="1">
      <alignment vertical="center"/>
    </xf>
    <xf numFmtId="167" fontId="19" fillId="5" borderId="5" xfId="16" applyNumberFormat="1" applyFont="1" applyFill="1" applyBorder="1" applyAlignment="1">
      <alignment vertical="center"/>
    </xf>
    <xf numFmtId="170" fontId="26" fillId="13" borderId="51" xfId="0" applyNumberFormat="1" applyFont="1" applyFill="1" applyBorder="1" applyAlignment="1">
      <alignment horizontal="center" vertical="top" wrapText="1"/>
    </xf>
    <xf numFmtId="0" fontId="27" fillId="5" borderId="0" xfId="0" applyFont="1" applyFill="1" applyAlignment="1">
      <alignment vertical="center"/>
    </xf>
    <xf numFmtId="170" fontId="27" fillId="5" borderId="0" xfId="0" applyNumberFormat="1" applyFont="1" applyFill="1" applyAlignment="1">
      <alignment horizontal="center" vertical="center"/>
    </xf>
    <xf numFmtId="169" fontId="26" fillId="13" borderId="51" xfId="0" applyNumberFormat="1" applyFont="1" applyFill="1" applyBorder="1" applyAlignment="1">
      <alignment horizontal="center" vertical="top" wrapText="1"/>
    </xf>
    <xf numFmtId="0" fontId="26" fillId="13" borderId="51" xfId="0" applyFont="1" applyFill="1" applyBorder="1" applyAlignment="1">
      <alignment horizontal="center" vertical="center" wrapText="1"/>
    </xf>
    <xf numFmtId="168" fontId="26" fillId="13" borderId="51" xfId="0" applyNumberFormat="1" applyFont="1" applyFill="1" applyBorder="1" applyAlignment="1">
      <alignment horizontal="center" vertical="center" wrapText="1"/>
    </xf>
    <xf numFmtId="169" fontId="26" fillId="13" borderId="51" xfId="0" applyNumberFormat="1" applyFont="1" applyFill="1" applyBorder="1" applyAlignment="1">
      <alignment horizontal="center" vertical="center" wrapText="1"/>
    </xf>
    <xf numFmtId="0" fontId="9" fillId="14" borderId="51" xfId="0" applyFont="1" applyFill="1" applyBorder="1" applyAlignment="1">
      <alignment horizontal="center" vertical="center" wrapText="1"/>
    </xf>
    <xf numFmtId="170" fontId="9" fillId="14" borderId="51" xfId="0" applyNumberFormat="1" applyFont="1" applyFill="1" applyBorder="1" applyAlignment="1">
      <alignment horizontal="center" vertical="center" wrapText="1"/>
    </xf>
    <xf numFmtId="4" fontId="9" fillId="15" borderId="51" xfId="0" applyNumberFormat="1" applyFont="1" applyFill="1" applyBorder="1" applyAlignment="1">
      <alignment horizontal="center" vertical="center" wrapText="1"/>
    </xf>
    <xf numFmtId="0" fontId="9" fillId="15" borderId="51" xfId="0" applyFont="1" applyFill="1" applyBorder="1" applyAlignment="1">
      <alignment horizontal="center" vertical="center" wrapText="1"/>
    </xf>
    <xf numFmtId="170" fontId="9" fillId="15" borderId="51" xfId="0" applyNumberFormat="1" applyFont="1" applyFill="1" applyBorder="1" applyAlignment="1">
      <alignment horizontal="center" vertical="center" wrapText="1"/>
    </xf>
    <xf numFmtId="43" fontId="3" fillId="5" borderId="0" xfId="0" applyNumberFormat="1" applyFont="1" applyFill="1" applyAlignment="1">
      <alignment horizontal="center" vertical="center"/>
    </xf>
    <xf numFmtId="7" fontId="3" fillId="5" borderId="0" xfId="0" applyNumberFormat="1" applyFont="1" applyFill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43" fontId="2" fillId="2" borderId="11" xfId="0" applyNumberFormat="1" applyFont="1" applyFill="1" applyBorder="1" applyAlignment="1">
      <alignment horizontal="center" vertical="center"/>
    </xf>
    <xf numFmtId="43" fontId="2" fillId="2" borderId="11" xfId="1" applyFont="1" applyFill="1" applyBorder="1" applyAlignment="1">
      <alignment horizontal="center" vertical="center"/>
    </xf>
    <xf numFmtId="167" fontId="17" fillId="7" borderId="12" xfId="16" applyNumberFormat="1" applyFont="1" applyFill="1" applyBorder="1" applyAlignment="1">
      <alignment horizontal="center" vertical="center" wrapText="1"/>
    </xf>
    <xf numFmtId="167" fontId="17" fillId="7" borderId="14" xfId="16" applyNumberFormat="1" applyFont="1" applyFill="1" applyBorder="1" applyAlignment="1">
      <alignment horizontal="center" vertical="center" wrapText="1"/>
    </xf>
    <xf numFmtId="167" fontId="17" fillId="7" borderId="29" xfId="16" applyNumberFormat="1" applyFont="1" applyFill="1" applyBorder="1" applyAlignment="1">
      <alignment horizontal="center" vertical="center" wrapText="1"/>
    </xf>
    <xf numFmtId="167" fontId="17" fillId="7" borderId="30" xfId="16" applyNumberFormat="1" applyFont="1" applyFill="1" applyBorder="1" applyAlignment="1">
      <alignment horizontal="center" vertical="center" wrapText="1"/>
    </xf>
    <xf numFmtId="167" fontId="14" fillId="6" borderId="12" xfId="16" applyNumberFormat="1" applyFont="1" applyFill="1" applyBorder="1" applyAlignment="1">
      <alignment horizontal="center" vertical="center"/>
    </xf>
    <xf numFmtId="167" fontId="14" fillId="6" borderId="13" xfId="16" applyNumberFormat="1" applyFont="1" applyFill="1" applyBorder="1" applyAlignment="1">
      <alignment horizontal="center" vertical="center"/>
    </xf>
    <xf numFmtId="167" fontId="14" fillId="6" borderId="20" xfId="16" applyNumberFormat="1" applyFont="1" applyFill="1" applyBorder="1" applyAlignment="1">
      <alignment horizontal="center" vertical="center"/>
    </xf>
    <xf numFmtId="167" fontId="14" fillId="6" borderId="21" xfId="16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2" fillId="11" borderId="0" xfId="0" applyFont="1" applyFill="1" applyAlignment="1">
      <alignment horizontal="center"/>
    </xf>
    <xf numFmtId="0" fontId="11" fillId="5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horizontal="right" vertical="center" wrapText="1"/>
    </xf>
    <xf numFmtId="0" fontId="0" fillId="5" borderId="0" xfId="0" applyFill="1" applyAlignment="1">
      <alignment horizontal="center"/>
    </xf>
    <xf numFmtId="0" fontId="25" fillId="5" borderId="9" xfId="0" applyFont="1" applyFill="1" applyBorder="1" applyAlignment="1">
      <alignment horizontal="center" vertical="center"/>
    </xf>
    <xf numFmtId="0" fontId="25" fillId="5" borderId="1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</cellXfs>
  <cellStyles count="17">
    <cellStyle name="Moeda" xfId="10" builtinId="4"/>
    <cellStyle name="Normal" xfId="0" builtinId="0"/>
    <cellStyle name="Normal 2" xfId="2" xr:uid="{00000000-0005-0000-0000-000003000000}"/>
    <cellStyle name="Normal 2 2" xfId="8" xr:uid="{00000000-0005-0000-0000-000004000000}"/>
    <cellStyle name="Normal 2 2 2" xfId="11" xr:uid="{00000000-0005-0000-0000-000005000000}"/>
    <cellStyle name="Normal 4" xfId="13" xr:uid="{00000000-0005-0000-0000-000006000000}"/>
    <cellStyle name="Normal 5" xfId="4" xr:uid="{00000000-0005-0000-0000-000007000000}"/>
    <cellStyle name="Porcentagem" xfId="7" builtinId="5"/>
    <cellStyle name="Porcentagem 2" xfId="15" xr:uid="{00000000-0005-0000-0000-000009000000}"/>
    <cellStyle name="Separador de milhares 2" xfId="16" xr:uid="{00000000-0005-0000-0000-00000A000000}"/>
    <cellStyle name="Separador de milhares 3" xfId="5" xr:uid="{00000000-0005-0000-0000-00000B000000}"/>
    <cellStyle name="Separador de milhares 3 2" xfId="9" xr:uid="{00000000-0005-0000-0000-00000C000000}"/>
    <cellStyle name="Vírgula" xfId="1" builtinId="3"/>
    <cellStyle name="Vírgula 2" xfId="3" xr:uid="{00000000-0005-0000-0000-00000E000000}"/>
    <cellStyle name="Vírgula 2 2" xfId="14" xr:uid="{00000000-0005-0000-0000-00000F000000}"/>
    <cellStyle name="Vírgula 4" xfId="6" xr:uid="{00000000-0005-0000-0000-000010000000}"/>
    <cellStyle name="Vírgula 4 2" xfId="12" xr:uid="{00000000-0005-0000-0000-000011000000}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A4F4EFAD-1E5A-41B6-BA69-99FCD8107BBF}"/>
            </a:ext>
          </a:extLst>
        </xdr:cNvPr>
        <xdr:cNvSpPr txBox="1"/>
      </xdr:nvSpPr>
      <xdr:spPr>
        <a:xfrm>
          <a:off x="8820150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5B1B49AF-36D8-426A-8A5E-B781B6489AA1}"/>
            </a:ext>
          </a:extLst>
        </xdr:cNvPr>
        <xdr:cNvSpPr txBox="1"/>
      </xdr:nvSpPr>
      <xdr:spPr>
        <a:xfrm>
          <a:off x="882015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1090EB18-0EF6-4375-B52C-B0F19C0FCB7A}"/>
            </a:ext>
          </a:extLst>
        </xdr:cNvPr>
        <xdr:cNvSpPr txBox="1"/>
      </xdr:nvSpPr>
      <xdr:spPr>
        <a:xfrm>
          <a:off x="882015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48224176-FDB3-4848-969F-90F9AA227EB5}"/>
            </a:ext>
          </a:extLst>
        </xdr:cNvPr>
        <xdr:cNvSpPr txBox="1"/>
      </xdr:nvSpPr>
      <xdr:spPr>
        <a:xfrm>
          <a:off x="882015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3203BA7E-211F-4EBB-B157-B436B9FE6D0A}"/>
            </a:ext>
          </a:extLst>
        </xdr:cNvPr>
        <xdr:cNvSpPr txBox="1"/>
      </xdr:nvSpPr>
      <xdr:spPr>
        <a:xfrm>
          <a:off x="882015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1D0928B4-FFF2-4E15-90D9-CA0F1B7C28C6}"/>
            </a:ext>
          </a:extLst>
        </xdr:cNvPr>
        <xdr:cNvSpPr txBox="1"/>
      </xdr:nvSpPr>
      <xdr:spPr>
        <a:xfrm>
          <a:off x="8820150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52E5CE26-1B91-45C3-BE35-15194B682C3B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ADA0DFAD-B553-45FD-A837-09DFC72146DB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9D56A2F-14C5-4FB3-BCFB-9DBF2B8E3688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B17C9142-2691-4AB6-914F-D2C58CB11E37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F2C2DE2D-6042-4C41-8A05-F3965709CED8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563C09D5-43C3-49EE-A74D-AA140CABD6DC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A3A1967B-A278-4741-96FE-3A773E7ACFCA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391F148C-08FA-40A9-9F9A-4F7B076555F1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79DBE731-D9AE-41DB-86BA-4859BC9C5DC3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40741AAA-6D05-4F94-9784-0E44F82F9839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58B4D756-DBA4-425D-8938-4AFDB6FDFF15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755D7325-38AF-4737-AA75-AC26220784EE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C4E15696-BF0D-4D01-9FBE-926B7ED3F7E9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F77B94AD-FBB1-43D2-80AC-67B7504B6F8E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9FE90BD2-F6DC-4E0C-8347-44EABD24CF20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1643D029-BB2F-40FC-90A0-F6F3C1EBA098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9DD6EBEF-49A7-4BD4-8944-A0E80C84133C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D4844888-6FDD-4A31-A650-FB109FFFD0BF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33744C20-5724-452F-873F-C6CB042FBAB5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A3BC93B3-4FD8-407C-9764-15618B687FF4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4B18CAF1-4C52-48AC-B99B-298DDA4C5C26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44CF1F1C-440B-423A-B0FB-486A7775CE2E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55F2D9AE-EFEF-4597-84E2-7E1263C61D00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AE76A95A-47C2-4E5E-8353-4AC8FB6FB75B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BA36D319-D13A-4596-8D98-F19786F3D78C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D40FC722-25F7-4F65-83B9-AA2206955291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DD2BB6D-1EEB-4120-9998-973B0055640E}"/>
            </a:ext>
          </a:extLst>
        </xdr:cNvPr>
        <xdr:cNvSpPr txBox="1"/>
      </xdr:nvSpPr>
      <xdr:spPr>
        <a:xfrm>
          <a:off x="8820150" y="783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328F3F5E-1341-43EF-87D1-0F40FCD6FA43}"/>
            </a:ext>
          </a:extLst>
        </xdr:cNvPr>
        <xdr:cNvSpPr txBox="1"/>
      </xdr:nvSpPr>
      <xdr:spPr>
        <a:xfrm>
          <a:off x="8820150" y="783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C3D92CA4-031F-40B5-94CD-F5BCAEA0049C}"/>
            </a:ext>
          </a:extLst>
        </xdr:cNvPr>
        <xdr:cNvSpPr txBox="1"/>
      </xdr:nvSpPr>
      <xdr:spPr>
        <a:xfrm>
          <a:off x="8820150" y="765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052CE510-BC9D-4DDB-934B-4A6AA94303E1}"/>
            </a:ext>
          </a:extLst>
        </xdr:cNvPr>
        <xdr:cNvSpPr txBox="1"/>
      </xdr:nvSpPr>
      <xdr:spPr>
        <a:xfrm>
          <a:off x="8820150" y="765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id="{EFEF5B00-E8A4-4BD4-A0E8-77B785C6AD33}"/>
            </a:ext>
          </a:extLst>
        </xdr:cNvPr>
        <xdr:cNvSpPr txBox="1"/>
      </xdr:nvSpPr>
      <xdr:spPr>
        <a:xfrm>
          <a:off x="8831036" y="809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C129EDB4-2045-46EC-A1FD-F690CF8B01E0}"/>
            </a:ext>
          </a:extLst>
        </xdr:cNvPr>
        <xdr:cNvSpPr txBox="1"/>
      </xdr:nvSpPr>
      <xdr:spPr>
        <a:xfrm>
          <a:off x="8831036" y="809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DBECA89B-DB5A-4D81-882E-2E416F699F06}"/>
            </a:ext>
          </a:extLst>
        </xdr:cNvPr>
        <xdr:cNvSpPr txBox="1"/>
      </xdr:nvSpPr>
      <xdr:spPr>
        <a:xfrm>
          <a:off x="9021536" y="7919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D69CF41D-F9EE-4FE4-AF13-44B32C2404A2}"/>
            </a:ext>
          </a:extLst>
        </xdr:cNvPr>
        <xdr:cNvSpPr txBox="1"/>
      </xdr:nvSpPr>
      <xdr:spPr>
        <a:xfrm>
          <a:off x="9021536" y="7919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D323C1D2-A2D5-484B-AFAA-85CBA101BC3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7BF97442-1187-47DB-8FC7-A4DCE249F3D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E1D2FD91-A0E2-49B0-A29A-5FE38D646A7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E449E632-A41D-42CD-A3DE-2243C98089B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7700F431-D167-40E3-9346-F42727865AF7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11F1EEDD-FEB3-4BF4-B27F-371543252E2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29F777D2-2E33-446E-8DC3-F620BF07E0A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6C351E62-BC08-419B-BCF4-712BB557BDBF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43F802B7-011B-47E8-9F1C-6CF09AAA5B5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25982D37-E4A1-4629-B343-507962CCC323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C68D4766-56C3-4816-940E-5C591ED7072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14D1B653-976A-441C-897A-D85F40589DDD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90690C7-E053-401A-BB93-313C791E8D5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1810C021-9FAE-4016-BC5A-2B6B7B7ABD52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C26F60AD-D756-4DCB-9437-D12C6EBE96B2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D2848780-F6A8-4428-9C1A-FAB56BA536C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35BC7383-B094-4D08-B667-DDAB245BD8B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25B74614-F860-4881-A4F1-247BD041DAFC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BB837F4B-6C7F-4184-A36E-BBA8FDF1608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82D4D553-0B03-4EAF-BC32-FF0CBF350D7C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40910BB8-1A46-4443-9D8A-8B72C7CD183F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C8705158-8A77-4841-AF7C-0B6B40A5E46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924C7DA-FE19-4FB8-B9D9-2436F665F3E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FA603FA5-8672-4B01-87EA-892D7CD773B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23ABFB95-D5E9-40EE-9F6B-361A75D0011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6D55F2E4-5C6A-434D-B541-7E52BF2E009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8EF73395-028F-4D91-AE43-AE551853EA7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DF1811F3-8A28-4A1F-B49F-03B2D09179D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F4C211DA-CA6F-41B1-BF64-89DE9AA79DD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F77E8171-AEA3-4F22-98AC-447C525C799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8481B287-4751-4E53-8EC2-FDA701FC2CB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517CD635-D1F6-44CE-9969-EE453BD7451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AAD406A3-26E4-4C98-A64E-6F4877C2961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B33E34F9-DBBA-48AF-9999-4301D83AE26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3CDD533E-B6F4-4D0F-9C08-144E5507FA6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8657F9D7-E3B9-4879-93F0-549B6F477EB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id="{5D1E600A-B691-4AEA-BBDD-6BBC097873E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2A69F737-217E-45A0-AF75-15E385D28154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3B912846-5765-4CB9-8FF8-11257BCF087D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5E0C7B5F-4DBA-45AE-A136-49617ACB0E9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7A81AA26-8A7F-446A-A3AB-BFF22AF59304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9F5C1DA4-0FE4-4F2F-B756-0F1D486C369D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id="{EA375659-1A87-4468-8F0A-73DBE75A5083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48D279C3-7208-403F-B9A0-C03E11635E3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id="{68EB02FF-8CBF-4B1C-9EEB-A092DF3997E2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DAC1B197-20B3-4E55-ADCF-57E6A0E63D84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id="{108BFF3F-4A48-47D3-ABF5-9E995D50CE32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E007D014-C902-4C3E-B157-7B2BE2340FE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50" name="CaixaDeTexto 49">
          <a:extLst>
            <a:ext uri="{FF2B5EF4-FFF2-40B4-BE49-F238E27FC236}">
              <a16:creationId xmlns:a16="http://schemas.microsoft.com/office/drawing/2014/main" id="{0027C45E-8CEC-4527-8285-35190122967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id="{DCA532EC-10C0-4CFD-8D77-41E4FF9C667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id="{552C532B-06C2-4504-B40C-CA64EA770D3C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id="{79FE74E9-83EE-4ABD-9A8A-1FFF2CF64602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:a16="http://schemas.microsoft.com/office/drawing/2014/main" id="{11A1A2D1-7F48-4756-85A7-BDA937FF90BC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id="{EB372066-4568-4E76-BED0-965B69F05493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id="{F659D6C9-BF39-4A9E-B3F1-51B1E6E91623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57" name="CaixaDeTexto 56">
          <a:extLst>
            <a:ext uri="{FF2B5EF4-FFF2-40B4-BE49-F238E27FC236}">
              <a16:creationId xmlns:a16="http://schemas.microsoft.com/office/drawing/2014/main" id="{159664AF-4C44-45D5-97B5-89F4DB5174A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58" name="CaixaDeTexto 57">
          <a:extLst>
            <a:ext uri="{FF2B5EF4-FFF2-40B4-BE49-F238E27FC236}">
              <a16:creationId xmlns:a16="http://schemas.microsoft.com/office/drawing/2014/main" id="{003C5E60-BF17-4641-A016-BD38567D713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59" name="CaixaDeTexto 58">
          <a:extLst>
            <a:ext uri="{FF2B5EF4-FFF2-40B4-BE49-F238E27FC236}">
              <a16:creationId xmlns:a16="http://schemas.microsoft.com/office/drawing/2014/main" id="{E7CF8DF5-97CB-4EB4-83E3-0B1DFE96703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60" name="CaixaDeTexto 59">
          <a:extLst>
            <a:ext uri="{FF2B5EF4-FFF2-40B4-BE49-F238E27FC236}">
              <a16:creationId xmlns:a16="http://schemas.microsoft.com/office/drawing/2014/main" id="{DCD5C349-7633-44A5-9BEB-591D8C80BFB4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61" name="CaixaDeTexto 60">
          <a:extLst>
            <a:ext uri="{FF2B5EF4-FFF2-40B4-BE49-F238E27FC236}">
              <a16:creationId xmlns:a16="http://schemas.microsoft.com/office/drawing/2014/main" id="{3398E08D-80EE-4DE7-8F1A-60952B8CCD1C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62" name="CaixaDeTexto 61">
          <a:extLst>
            <a:ext uri="{FF2B5EF4-FFF2-40B4-BE49-F238E27FC236}">
              <a16:creationId xmlns:a16="http://schemas.microsoft.com/office/drawing/2014/main" id="{160E7701-4D90-47C3-9AD5-40EFE080EEA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63" name="CaixaDeTexto 62">
          <a:extLst>
            <a:ext uri="{FF2B5EF4-FFF2-40B4-BE49-F238E27FC236}">
              <a16:creationId xmlns:a16="http://schemas.microsoft.com/office/drawing/2014/main" id="{310C4CFD-5B89-43E6-B8D5-4B5EABFF305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64" name="CaixaDeTexto 63">
          <a:extLst>
            <a:ext uri="{FF2B5EF4-FFF2-40B4-BE49-F238E27FC236}">
              <a16:creationId xmlns:a16="http://schemas.microsoft.com/office/drawing/2014/main" id="{9D30549D-871D-4F70-8F81-4132ED2576D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65" name="CaixaDeTexto 64">
          <a:extLst>
            <a:ext uri="{FF2B5EF4-FFF2-40B4-BE49-F238E27FC236}">
              <a16:creationId xmlns:a16="http://schemas.microsoft.com/office/drawing/2014/main" id="{5D98C82D-7AE7-442C-AB8E-926AFE5D15C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66" name="CaixaDeTexto 65">
          <a:extLst>
            <a:ext uri="{FF2B5EF4-FFF2-40B4-BE49-F238E27FC236}">
              <a16:creationId xmlns:a16="http://schemas.microsoft.com/office/drawing/2014/main" id="{CBD39231-7D7E-4796-97E5-ECAB35396B3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67" name="CaixaDeTexto 66">
          <a:extLst>
            <a:ext uri="{FF2B5EF4-FFF2-40B4-BE49-F238E27FC236}">
              <a16:creationId xmlns:a16="http://schemas.microsoft.com/office/drawing/2014/main" id="{187F918C-9285-4EC9-BE8E-BA9A006D5ABF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68" name="CaixaDeTexto 67">
          <a:extLst>
            <a:ext uri="{FF2B5EF4-FFF2-40B4-BE49-F238E27FC236}">
              <a16:creationId xmlns:a16="http://schemas.microsoft.com/office/drawing/2014/main" id="{9E3FCF37-1D28-42B4-964E-CDAB335937E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id="{8AF16F82-2863-4F97-A779-C74807E69E3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id="{0135D5C4-6AEE-43E2-8DE7-8F8D42BC9C12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id="{24B3169A-7C5B-4C4E-B991-6A16C49BD66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:a16="http://schemas.microsoft.com/office/drawing/2014/main" id="{731AF6C2-7079-4A2C-94CC-74BC755B1C0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73" name="CaixaDeTexto 72">
          <a:extLst>
            <a:ext uri="{FF2B5EF4-FFF2-40B4-BE49-F238E27FC236}">
              <a16:creationId xmlns:a16="http://schemas.microsoft.com/office/drawing/2014/main" id="{61DC1CC0-3C80-4149-BE93-3C6E1954850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:a16="http://schemas.microsoft.com/office/drawing/2014/main" id="{D6AE6A46-C385-40D5-861B-77D5471D4CBD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:a16="http://schemas.microsoft.com/office/drawing/2014/main" id="{E1C01E9A-CA65-4F47-93B2-1DC16B80F66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id="{7D001062-16F1-45C0-A9B6-14908472DD1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id="{A3A96B08-A238-4F36-972F-064B3BBA136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78" name="CaixaDeTexto 77">
          <a:extLst>
            <a:ext uri="{FF2B5EF4-FFF2-40B4-BE49-F238E27FC236}">
              <a16:creationId xmlns:a16="http://schemas.microsoft.com/office/drawing/2014/main" id="{4E22691D-4151-48AA-B5CC-FD5B7A29CEF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79" name="CaixaDeTexto 78">
          <a:extLst>
            <a:ext uri="{FF2B5EF4-FFF2-40B4-BE49-F238E27FC236}">
              <a16:creationId xmlns:a16="http://schemas.microsoft.com/office/drawing/2014/main" id="{119A788C-8659-4DAF-9CBC-B75B883BBA57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80" name="CaixaDeTexto 79">
          <a:extLst>
            <a:ext uri="{FF2B5EF4-FFF2-40B4-BE49-F238E27FC236}">
              <a16:creationId xmlns:a16="http://schemas.microsoft.com/office/drawing/2014/main" id="{1A9280D2-DB36-4F49-823F-5D0701610CCF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7E3844C9-BAAB-489D-B932-3A7BA0590D3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id="{975CA91B-AD9B-4D74-B2A5-E031BE48739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83" name="CaixaDeTexto 82">
          <a:extLst>
            <a:ext uri="{FF2B5EF4-FFF2-40B4-BE49-F238E27FC236}">
              <a16:creationId xmlns:a16="http://schemas.microsoft.com/office/drawing/2014/main" id="{4F314A07-DD12-412E-A315-E37BF971992C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84" name="CaixaDeTexto 83">
          <a:extLst>
            <a:ext uri="{FF2B5EF4-FFF2-40B4-BE49-F238E27FC236}">
              <a16:creationId xmlns:a16="http://schemas.microsoft.com/office/drawing/2014/main" id="{359B15F3-DC87-476F-9911-FD16AA48FECD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85" name="CaixaDeTexto 84">
          <a:extLst>
            <a:ext uri="{FF2B5EF4-FFF2-40B4-BE49-F238E27FC236}">
              <a16:creationId xmlns:a16="http://schemas.microsoft.com/office/drawing/2014/main" id="{99942122-EF77-47B6-B893-D1619747AB3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86" name="CaixaDeTexto 85">
          <a:extLst>
            <a:ext uri="{FF2B5EF4-FFF2-40B4-BE49-F238E27FC236}">
              <a16:creationId xmlns:a16="http://schemas.microsoft.com/office/drawing/2014/main" id="{405118EA-90BE-4C81-BFE0-8A73EAB1DC2D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87" name="CaixaDeTexto 86">
          <a:extLst>
            <a:ext uri="{FF2B5EF4-FFF2-40B4-BE49-F238E27FC236}">
              <a16:creationId xmlns:a16="http://schemas.microsoft.com/office/drawing/2014/main" id="{A439F3A1-9D5A-4F27-B9C4-CB21E41EC58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88" name="CaixaDeTexto 87">
          <a:extLst>
            <a:ext uri="{FF2B5EF4-FFF2-40B4-BE49-F238E27FC236}">
              <a16:creationId xmlns:a16="http://schemas.microsoft.com/office/drawing/2014/main" id="{98D61298-69B6-4879-A912-F212FEE097CC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id="{0F10EF2D-0403-4141-8C18-BDC266D7367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id="{58E8FCA8-6F0C-4FE4-90A3-B465B23FD61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91" name="CaixaDeTexto 90">
          <a:extLst>
            <a:ext uri="{FF2B5EF4-FFF2-40B4-BE49-F238E27FC236}">
              <a16:creationId xmlns:a16="http://schemas.microsoft.com/office/drawing/2014/main" id="{DF63D43C-63F9-4942-A864-A5AC63F52E3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92" name="CaixaDeTexto 91">
          <a:extLst>
            <a:ext uri="{FF2B5EF4-FFF2-40B4-BE49-F238E27FC236}">
              <a16:creationId xmlns:a16="http://schemas.microsoft.com/office/drawing/2014/main" id="{D590D395-4459-4255-AA6F-8518FFF7530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E401FE8D-F862-4D1C-AC1E-87EB5AAEB452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94" name="CaixaDeTexto 93">
          <a:extLst>
            <a:ext uri="{FF2B5EF4-FFF2-40B4-BE49-F238E27FC236}">
              <a16:creationId xmlns:a16="http://schemas.microsoft.com/office/drawing/2014/main" id="{D68ECA58-7F8A-47E9-9EDC-7F84FAA45E3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27AB39EB-BEA4-4A7F-A92F-E15E86EC25C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96" name="CaixaDeTexto 95">
          <a:extLst>
            <a:ext uri="{FF2B5EF4-FFF2-40B4-BE49-F238E27FC236}">
              <a16:creationId xmlns:a16="http://schemas.microsoft.com/office/drawing/2014/main" id="{34EBA51F-EABE-4187-9D8E-25D32CD9E187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97" name="CaixaDeTexto 96">
          <a:extLst>
            <a:ext uri="{FF2B5EF4-FFF2-40B4-BE49-F238E27FC236}">
              <a16:creationId xmlns:a16="http://schemas.microsoft.com/office/drawing/2014/main" id="{E6A03254-4C01-4D7D-9DB6-E217CAC75C4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98" name="CaixaDeTexto 97">
          <a:extLst>
            <a:ext uri="{FF2B5EF4-FFF2-40B4-BE49-F238E27FC236}">
              <a16:creationId xmlns:a16="http://schemas.microsoft.com/office/drawing/2014/main" id="{DAA05612-76C3-46DB-8B18-D7E5389F256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99" name="CaixaDeTexto 98">
          <a:extLst>
            <a:ext uri="{FF2B5EF4-FFF2-40B4-BE49-F238E27FC236}">
              <a16:creationId xmlns:a16="http://schemas.microsoft.com/office/drawing/2014/main" id="{81BC3097-AF74-49A7-8FDF-DED18C109C14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00" name="CaixaDeTexto 99">
          <a:extLst>
            <a:ext uri="{FF2B5EF4-FFF2-40B4-BE49-F238E27FC236}">
              <a16:creationId xmlns:a16="http://schemas.microsoft.com/office/drawing/2014/main" id="{9237CA6C-AA06-481D-B4D5-4F2B079987B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01" name="CaixaDeTexto 100">
          <a:extLst>
            <a:ext uri="{FF2B5EF4-FFF2-40B4-BE49-F238E27FC236}">
              <a16:creationId xmlns:a16="http://schemas.microsoft.com/office/drawing/2014/main" id="{056D9999-5DD1-4ADB-9FFC-8233FECF7E7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02" name="CaixaDeTexto 101">
          <a:extLst>
            <a:ext uri="{FF2B5EF4-FFF2-40B4-BE49-F238E27FC236}">
              <a16:creationId xmlns:a16="http://schemas.microsoft.com/office/drawing/2014/main" id="{74BF9167-C81F-439A-927F-5644C8DDB9C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03" name="CaixaDeTexto 102">
          <a:extLst>
            <a:ext uri="{FF2B5EF4-FFF2-40B4-BE49-F238E27FC236}">
              <a16:creationId xmlns:a16="http://schemas.microsoft.com/office/drawing/2014/main" id="{FC55230E-6385-42A2-A12E-1F9EF1CF8BF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04" name="CaixaDeTexto 103">
          <a:extLst>
            <a:ext uri="{FF2B5EF4-FFF2-40B4-BE49-F238E27FC236}">
              <a16:creationId xmlns:a16="http://schemas.microsoft.com/office/drawing/2014/main" id="{ADFA1349-EB9A-4D4B-AA9C-C982957FD47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05" name="CaixaDeTexto 104">
          <a:extLst>
            <a:ext uri="{FF2B5EF4-FFF2-40B4-BE49-F238E27FC236}">
              <a16:creationId xmlns:a16="http://schemas.microsoft.com/office/drawing/2014/main" id="{EDD726D6-8452-4024-B3D2-F4123146D2E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06" name="CaixaDeTexto 105">
          <a:extLst>
            <a:ext uri="{FF2B5EF4-FFF2-40B4-BE49-F238E27FC236}">
              <a16:creationId xmlns:a16="http://schemas.microsoft.com/office/drawing/2014/main" id="{6CDC00CB-2EAF-46D9-9CA4-7DA324223B0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07" name="CaixaDeTexto 106">
          <a:extLst>
            <a:ext uri="{FF2B5EF4-FFF2-40B4-BE49-F238E27FC236}">
              <a16:creationId xmlns:a16="http://schemas.microsoft.com/office/drawing/2014/main" id="{29828006-7F0C-4EB0-BD54-ADAD11739102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08" name="CaixaDeTexto 107">
          <a:extLst>
            <a:ext uri="{FF2B5EF4-FFF2-40B4-BE49-F238E27FC236}">
              <a16:creationId xmlns:a16="http://schemas.microsoft.com/office/drawing/2014/main" id="{FB106CE8-7DE7-4213-82C3-39DA4C36D25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09" name="CaixaDeTexto 108">
          <a:extLst>
            <a:ext uri="{FF2B5EF4-FFF2-40B4-BE49-F238E27FC236}">
              <a16:creationId xmlns:a16="http://schemas.microsoft.com/office/drawing/2014/main" id="{9CF424E0-2628-4D39-89A8-04B3F2EE7D1C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10" name="CaixaDeTexto 109">
          <a:extLst>
            <a:ext uri="{FF2B5EF4-FFF2-40B4-BE49-F238E27FC236}">
              <a16:creationId xmlns:a16="http://schemas.microsoft.com/office/drawing/2014/main" id="{1CA3E41E-1E86-4FE9-804D-90A5B84265D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11" name="CaixaDeTexto 110">
          <a:extLst>
            <a:ext uri="{FF2B5EF4-FFF2-40B4-BE49-F238E27FC236}">
              <a16:creationId xmlns:a16="http://schemas.microsoft.com/office/drawing/2014/main" id="{E76982AB-0B67-4C54-8CD3-9A9A95E0C213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E115DAFF-1383-4C27-9855-17056E61FF7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13" name="CaixaDeTexto 112">
          <a:extLst>
            <a:ext uri="{FF2B5EF4-FFF2-40B4-BE49-F238E27FC236}">
              <a16:creationId xmlns:a16="http://schemas.microsoft.com/office/drawing/2014/main" id="{67BF9E2F-9913-4636-8990-7E033DC6888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E7CF9BE6-7B6F-4629-A7C6-D2C766AF111F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12409417-98E5-43F5-AAA5-0123F8BF836C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16" name="CaixaDeTexto 115">
          <a:extLst>
            <a:ext uri="{FF2B5EF4-FFF2-40B4-BE49-F238E27FC236}">
              <a16:creationId xmlns:a16="http://schemas.microsoft.com/office/drawing/2014/main" id="{22ACD424-1892-475A-80A7-1E26E887C0D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17" name="CaixaDeTexto 116">
          <a:extLst>
            <a:ext uri="{FF2B5EF4-FFF2-40B4-BE49-F238E27FC236}">
              <a16:creationId xmlns:a16="http://schemas.microsoft.com/office/drawing/2014/main" id="{5005C4B4-4BAE-47C7-B2BD-B31389388C5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18" name="CaixaDeTexto 117">
          <a:extLst>
            <a:ext uri="{FF2B5EF4-FFF2-40B4-BE49-F238E27FC236}">
              <a16:creationId xmlns:a16="http://schemas.microsoft.com/office/drawing/2014/main" id="{7CA5F600-C0EB-4D1C-A20F-4AEF32BF92D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19" name="CaixaDeTexto 118">
          <a:extLst>
            <a:ext uri="{FF2B5EF4-FFF2-40B4-BE49-F238E27FC236}">
              <a16:creationId xmlns:a16="http://schemas.microsoft.com/office/drawing/2014/main" id="{82D19037-5387-45BC-B53A-8A0D096D486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20" name="CaixaDeTexto 119">
          <a:extLst>
            <a:ext uri="{FF2B5EF4-FFF2-40B4-BE49-F238E27FC236}">
              <a16:creationId xmlns:a16="http://schemas.microsoft.com/office/drawing/2014/main" id="{E37544DC-CF2E-4A55-9EF1-46F4549C0F2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21" name="CaixaDeTexto 120">
          <a:extLst>
            <a:ext uri="{FF2B5EF4-FFF2-40B4-BE49-F238E27FC236}">
              <a16:creationId xmlns:a16="http://schemas.microsoft.com/office/drawing/2014/main" id="{DE73D0A1-F42C-44F8-B570-5D235BF9A27D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22" name="CaixaDeTexto 121">
          <a:extLst>
            <a:ext uri="{FF2B5EF4-FFF2-40B4-BE49-F238E27FC236}">
              <a16:creationId xmlns:a16="http://schemas.microsoft.com/office/drawing/2014/main" id="{EDB70BC6-95BA-4511-9BC6-F0D688A6B3D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23" name="CaixaDeTexto 122">
          <a:extLst>
            <a:ext uri="{FF2B5EF4-FFF2-40B4-BE49-F238E27FC236}">
              <a16:creationId xmlns:a16="http://schemas.microsoft.com/office/drawing/2014/main" id="{7261D313-FF4A-422A-929D-9E3DC619E4BD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24" name="CaixaDeTexto 123">
          <a:extLst>
            <a:ext uri="{FF2B5EF4-FFF2-40B4-BE49-F238E27FC236}">
              <a16:creationId xmlns:a16="http://schemas.microsoft.com/office/drawing/2014/main" id="{4E8867DE-CB5E-409E-ADA7-E0D1AAB2EA1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25" name="CaixaDeTexto 124">
          <a:extLst>
            <a:ext uri="{FF2B5EF4-FFF2-40B4-BE49-F238E27FC236}">
              <a16:creationId xmlns:a16="http://schemas.microsoft.com/office/drawing/2014/main" id="{0F813B4C-2048-4242-ADDF-CF3C138BE2DF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26" name="CaixaDeTexto 125">
          <a:extLst>
            <a:ext uri="{FF2B5EF4-FFF2-40B4-BE49-F238E27FC236}">
              <a16:creationId xmlns:a16="http://schemas.microsoft.com/office/drawing/2014/main" id="{A9F19977-293C-4E83-AFBD-423D2CD01F0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27" name="CaixaDeTexto 126">
          <a:extLst>
            <a:ext uri="{FF2B5EF4-FFF2-40B4-BE49-F238E27FC236}">
              <a16:creationId xmlns:a16="http://schemas.microsoft.com/office/drawing/2014/main" id="{0244C9A8-8E2B-4061-AC61-E143C0250CD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28" name="CaixaDeTexto 127">
          <a:extLst>
            <a:ext uri="{FF2B5EF4-FFF2-40B4-BE49-F238E27FC236}">
              <a16:creationId xmlns:a16="http://schemas.microsoft.com/office/drawing/2014/main" id="{00949C29-7E87-42D7-A0BF-94B0B36830FD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29" name="CaixaDeTexto 128">
          <a:extLst>
            <a:ext uri="{FF2B5EF4-FFF2-40B4-BE49-F238E27FC236}">
              <a16:creationId xmlns:a16="http://schemas.microsoft.com/office/drawing/2014/main" id="{E7565A84-8341-4BEA-80D5-4A134D943DE4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30" name="CaixaDeTexto 129">
          <a:extLst>
            <a:ext uri="{FF2B5EF4-FFF2-40B4-BE49-F238E27FC236}">
              <a16:creationId xmlns:a16="http://schemas.microsoft.com/office/drawing/2014/main" id="{F256BA4D-E218-4CAA-9E6A-C476F0DEE6D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31" name="CaixaDeTexto 130">
          <a:extLst>
            <a:ext uri="{FF2B5EF4-FFF2-40B4-BE49-F238E27FC236}">
              <a16:creationId xmlns:a16="http://schemas.microsoft.com/office/drawing/2014/main" id="{B3BD8379-BFEB-40AF-B76F-A46E10AC6F4F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32" name="CaixaDeTexto 131">
          <a:extLst>
            <a:ext uri="{FF2B5EF4-FFF2-40B4-BE49-F238E27FC236}">
              <a16:creationId xmlns:a16="http://schemas.microsoft.com/office/drawing/2014/main" id="{50A230B2-AB1C-419B-AAFE-F1F05EA31C3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33" name="CaixaDeTexto 132">
          <a:extLst>
            <a:ext uri="{FF2B5EF4-FFF2-40B4-BE49-F238E27FC236}">
              <a16:creationId xmlns:a16="http://schemas.microsoft.com/office/drawing/2014/main" id="{37B01ACB-DFCB-4881-8AA7-025BA1B3CB9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34" name="CaixaDeTexto 133">
          <a:extLst>
            <a:ext uri="{FF2B5EF4-FFF2-40B4-BE49-F238E27FC236}">
              <a16:creationId xmlns:a16="http://schemas.microsoft.com/office/drawing/2014/main" id="{6E0FED41-D812-4945-9B29-A21AB4F225A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35" name="CaixaDeTexto 134">
          <a:extLst>
            <a:ext uri="{FF2B5EF4-FFF2-40B4-BE49-F238E27FC236}">
              <a16:creationId xmlns:a16="http://schemas.microsoft.com/office/drawing/2014/main" id="{341D88D9-E185-4357-AB80-969F41276873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36" name="CaixaDeTexto 135">
          <a:extLst>
            <a:ext uri="{FF2B5EF4-FFF2-40B4-BE49-F238E27FC236}">
              <a16:creationId xmlns:a16="http://schemas.microsoft.com/office/drawing/2014/main" id="{BC4B661B-6B77-41D3-92B4-EABF6E1486A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37" name="CaixaDeTexto 136">
          <a:extLst>
            <a:ext uri="{FF2B5EF4-FFF2-40B4-BE49-F238E27FC236}">
              <a16:creationId xmlns:a16="http://schemas.microsoft.com/office/drawing/2014/main" id="{A9ACF34C-3B7D-4AF6-9760-FF53C36FFAE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38" name="CaixaDeTexto 137">
          <a:extLst>
            <a:ext uri="{FF2B5EF4-FFF2-40B4-BE49-F238E27FC236}">
              <a16:creationId xmlns:a16="http://schemas.microsoft.com/office/drawing/2014/main" id="{5712A016-6D42-42B2-9743-E8CB6ED539EC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39" name="CaixaDeTexto 138">
          <a:extLst>
            <a:ext uri="{FF2B5EF4-FFF2-40B4-BE49-F238E27FC236}">
              <a16:creationId xmlns:a16="http://schemas.microsoft.com/office/drawing/2014/main" id="{184A5BF8-F617-484A-B835-9A9779AF9E6D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40" name="CaixaDeTexto 139">
          <a:extLst>
            <a:ext uri="{FF2B5EF4-FFF2-40B4-BE49-F238E27FC236}">
              <a16:creationId xmlns:a16="http://schemas.microsoft.com/office/drawing/2014/main" id="{F526C83F-387D-4B94-A56F-2725B6247E64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41" name="CaixaDeTexto 140">
          <a:extLst>
            <a:ext uri="{FF2B5EF4-FFF2-40B4-BE49-F238E27FC236}">
              <a16:creationId xmlns:a16="http://schemas.microsoft.com/office/drawing/2014/main" id="{198B4AC4-6028-4F56-B371-503A6DE040F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42" name="CaixaDeTexto 141">
          <a:extLst>
            <a:ext uri="{FF2B5EF4-FFF2-40B4-BE49-F238E27FC236}">
              <a16:creationId xmlns:a16="http://schemas.microsoft.com/office/drawing/2014/main" id="{8EAB9233-1003-4CF6-A190-9F219E15111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43" name="CaixaDeTexto 142">
          <a:extLst>
            <a:ext uri="{FF2B5EF4-FFF2-40B4-BE49-F238E27FC236}">
              <a16:creationId xmlns:a16="http://schemas.microsoft.com/office/drawing/2014/main" id="{A28C968A-6996-4590-9A07-8B79B45A3527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44" name="CaixaDeTexto 143">
          <a:extLst>
            <a:ext uri="{FF2B5EF4-FFF2-40B4-BE49-F238E27FC236}">
              <a16:creationId xmlns:a16="http://schemas.microsoft.com/office/drawing/2014/main" id="{55034132-F2E4-42AA-9E1D-BFAF22809107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45" name="CaixaDeTexto 144">
          <a:extLst>
            <a:ext uri="{FF2B5EF4-FFF2-40B4-BE49-F238E27FC236}">
              <a16:creationId xmlns:a16="http://schemas.microsoft.com/office/drawing/2014/main" id="{8C95CCE0-8E79-4E8E-8541-DDD1CBD94CF4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46" name="CaixaDeTexto 145">
          <a:extLst>
            <a:ext uri="{FF2B5EF4-FFF2-40B4-BE49-F238E27FC236}">
              <a16:creationId xmlns:a16="http://schemas.microsoft.com/office/drawing/2014/main" id="{1F6D3657-2838-4613-95A3-77E29BC63F9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47" name="CaixaDeTexto 146">
          <a:extLst>
            <a:ext uri="{FF2B5EF4-FFF2-40B4-BE49-F238E27FC236}">
              <a16:creationId xmlns:a16="http://schemas.microsoft.com/office/drawing/2014/main" id="{504D40C0-10BA-454E-AC23-0C6B56987EF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48" name="CaixaDeTexto 147">
          <a:extLst>
            <a:ext uri="{FF2B5EF4-FFF2-40B4-BE49-F238E27FC236}">
              <a16:creationId xmlns:a16="http://schemas.microsoft.com/office/drawing/2014/main" id="{405C6B94-7D53-463C-A043-637C6497F2B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49" name="CaixaDeTexto 148">
          <a:extLst>
            <a:ext uri="{FF2B5EF4-FFF2-40B4-BE49-F238E27FC236}">
              <a16:creationId xmlns:a16="http://schemas.microsoft.com/office/drawing/2014/main" id="{C46006F9-AD0C-415E-B87D-EE9BD5A382F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50" name="CaixaDeTexto 149">
          <a:extLst>
            <a:ext uri="{FF2B5EF4-FFF2-40B4-BE49-F238E27FC236}">
              <a16:creationId xmlns:a16="http://schemas.microsoft.com/office/drawing/2014/main" id="{D1AD6BE8-DC0A-40E1-ACB8-57DAD0090E8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51" name="CaixaDeTexto 150">
          <a:extLst>
            <a:ext uri="{FF2B5EF4-FFF2-40B4-BE49-F238E27FC236}">
              <a16:creationId xmlns:a16="http://schemas.microsoft.com/office/drawing/2014/main" id="{ECC5D175-F7BC-4C56-AA9A-2116FE0FFA3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52" name="CaixaDeTexto 151">
          <a:extLst>
            <a:ext uri="{FF2B5EF4-FFF2-40B4-BE49-F238E27FC236}">
              <a16:creationId xmlns:a16="http://schemas.microsoft.com/office/drawing/2014/main" id="{9F6CDD77-9FF0-4367-AFFD-BFF334D5527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53" name="CaixaDeTexto 152">
          <a:extLst>
            <a:ext uri="{FF2B5EF4-FFF2-40B4-BE49-F238E27FC236}">
              <a16:creationId xmlns:a16="http://schemas.microsoft.com/office/drawing/2014/main" id="{5D02E8D2-9CB7-4655-9DBE-2AB1C2868332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54" name="CaixaDeTexto 153">
          <a:extLst>
            <a:ext uri="{FF2B5EF4-FFF2-40B4-BE49-F238E27FC236}">
              <a16:creationId xmlns:a16="http://schemas.microsoft.com/office/drawing/2014/main" id="{D96D812A-D537-499E-81DB-8D7243D3D4D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55" name="CaixaDeTexto 154">
          <a:extLst>
            <a:ext uri="{FF2B5EF4-FFF2-40B4-BE49-F238E27FC236}">
              <a16:creationId xmlns:a16="http://schemas.microsoft.com/office/drawing/2014/main" id="{CA4078E8-9588-4D54-B957-1566E05FD31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56" name="CaixaDeTexto 155">
          <a:extLst>
            <a:ext uri="{FF2B5EF4-FFF2-40B4-BE49-F238E27FC236}">
              <a16:creationId xmlns:a16="http://schemas.microsoft.com/office/drawing/2014/main" id="{04824954-E2FC-4BD7-827C-AFA9CAA9E82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57" name="CaixaDeTexto 156">
          <a:extLst>
            <a:ext uri="{FF2B5EF4-FFF2-40B4-BE49-F238E27FC236}">
              <a16:creationId xmlns:a16="http://schemas.microsoft.com/office/drawing/2014/main" id="{EA130C3B-A072-41BA-A4B1-643991E3CF8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58" name="CaixaDeTexto 157">
          <a:extLst>
            <a:ext uri="{FF2B5EF4-FFF2-40B4-BE49-F238E27FC236}">
              <a16:creationId xmlns:a16="http://schemas.microsoft.com/office/drawing/2014/main" id="{EC3B15B4-75C5-41F4-A88C-EA652F450E0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59" name="CaixaDeTexto 158">
          <a:extLst>
            <a:ext uri="{FF2B5EF4-FFF2-40B4-BE49-F238E27FC236}">
              <a16:creationId xmlns:a16="http://schemas.microsoft.com/office/drawing/2014/main" id="{4EE51298-F017-4F1E-9C2E-ACA368C9AF53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60" name="CaixaDeTexto 159">
          <a:extLst>
            <a:ext uri="{FF2B5EF4-FFF2-40B4-BE49-F238E27FC236}">
              <a16:creationId xmlns:a16="http://schemas.microsoft.com/office/drawing/2014/main" id="{088D3425-D31A-4B2B-AFF4-2E810EA03EE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61" name="CaixaDeTexto 160">
          <a:extLst>
            <a:ext uri="{FF2B5EF4-FFF2-40B4-BE49-F238E27FC236}">
              <a16:creationId xmlns:a16="http://schemas.microsoft.com/office/drawing/2014/main" id="{0FC6D555-218C-4A8D-AA25-93C6BFDA1B03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62" name="CaixaDeTexto 161">
          <a:extLst>
            <a:ext uri="{FF2B5EF4-FFF2-40B4-BE49-F238E27FC236}">
              <a16:creationId xmlns:a16="http://schemas.microsoft.com/office/drawing/2014/main" id="{5FD88743-AC4A-4247-8F75-B1D9F47964A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63" name="CaixaDeTexto 162">
          <a:extLst>
            <a:ext uri="{FF2B5EF4-FFF2-40B4-BE49-F238E27FC236}">
              <a16:creationId xmlns:a16="http://schemas.microsoft.com/office/drawing/2014/main" id="{F7AEE3B5-DEFD-49E7-863E-7BECAAC3746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64" name="CaixaDeTexto 163">
          <a:extLst>
            <a:ext uri="{FF2B5EF4-FFF2-40B4-BE49-F238E27FC236}">
              <a16:creationId xmlns:a16="http://schemas.microsoft.com/office/drawing/2014/main" id="{557ECA7B-E574-4616-AFC1-679191036A12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65" name="CaixaDeTexto 164">
          <a:extLst>
            <a:ext uri="{FF2B5EF4-FFF2-40B4-BE49-F238E27FC236}">
              <a16:creationId xmlns:a16="http://schemas.microsoft.com/office/drawing/2014/main" id="{344E224F-3EFE-4437-9D40-A18F905FF66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66" name="CaixaDeTexto 165">
          <a:extLst>
            <a:ext uri="{FF2B5EF4-FFF2-40B4-BE49-F238E27FC236}">
              <a16:creationId xmlns:a16="http://schemas.microsoft.com/office/drawing/2014/main" id="{E3BDC3F4-929D-495B-AF96-B03D2A254DB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67" name="CaixaDeTexto 166">
          <a:extLst>
            <a:ext uri="{FF2B5EF4-FFF2-40B4-BE49-F238E27FC236}">
              <a16:creationId xmlns:a16="http://schemas.microsoft.com/office/drawing/2014/main" id="{EC62D5AC-E2E9-4E86-9962-3FCF78F2D87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68" name="CaixaDeTexto 167">
          <a:extLst>
            <a:ext uri="{FF2B5EF4-FFF2-40B4-BE49-F238E27FC236}">
              <a16:creationId xmlns:a16="http://schemas.microsoft.com/office/drawing/2014/main" id="{FA2FE469-1135-49EC-8DA5-1CC808C07803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69" name="CaixaDeTexto 168">
          <a:extLst>
            <a:ext uri="{FF2B5EF4-FFF2-40B4-BE49-F238E27FC236}">
              <a16:creationId xmlns:a16="http://schemas.microsoft.com/office/drawing/2014/main" id="{F19FE40D-B66B-4CFB-ADDE-F1CD71EA4047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70" name="CaixaDeTexto 169">
          <a:extLst>
            <a:ext uri="{FF2B5EF4-FFF2-40B4-BE49-F238E27FC236}">
              <a16:creationId xmlns:a16="http://schemas.microsoft.com/office/drawing/2014/main" id="{8571690A-B8FB-4FFA-8120-C728CF0CD80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71" name="CaixaDeTexto 170">
          <a:extLst>
            <a:ext uri="{FF2B5EF4-FFF2-40B4-BE49-F238E27FC236}">
              <a16:creationId xmlns:a16="http://schemas.microsoft.com/office/drawing/2014/main" id="{B90EF25D-4CB6-4017-996F-FA73067BE60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72" name="CaixaDeTexto 171">
          <a:extLst>
            <a:ext uri="{FF2B5EF4-FFF2-40B4-BE49-F238E27FC236}">
              <a16:creationId xmlns:a16="http://schemas.microsoft.com/office/drawing/2014/main" id="{A154C516-28DF-4B75-BD57-33CFEC078B07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73" name="CaixaDeTexto 172">
          <a:extLst>
            <a:ext uri="{FF2B5EF4-FFF2-40B4-BE49-F238E27FC236}">
              <a16:creationId xmlns:a16="http://schemas.microsoft.com/office/drawing/2014/main" id="{FC50D420-7C71-4FF9-AC07-7708E069A3D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74" name="CaixaDeTexto 173">
          <a:extLst>
            <a:ext uri="{FF2B5EF4-FFF2-40B4-BE49-F238E27FC236}">
              <a16:creationId xmlns:a16="http://schemas.microsoft.com/office/drawing/2014/main" id="{F3828401-981E-470E-91E3-CE32B20B7513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75" name="CaixaDeTexto 174">
          <a:extLst>
            <a:ext uri="{FF2B5EF4-FFF2-40B4-BE49-F238E27FC236}">
              <a16:creationId xmlns:a16="http://schemas.microsoft.com/office/drawing/2014/main" id="{7C926726-5D08-4824-A374-969625D7CEBD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76" name="CaixaDeTexto 175">
          <a:extLst>
            <a:ext uri="{FF2B5EF4-FFF2-40B4-BE49-F238E27FC236}">
              <a16:creationId xmlns:a16="http://schemas.microsoft.com/office/drawing/2014/main" id="{37BA0C9B-9526-474B-B231-63C9F8959087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77" name="CaixaDeTexto 176">
          <a:extLst>
            <a:ext uri="{FF2B5EF4-FFF2-40B4-BE49-F238E27FC236}">
              <a16:creationId xmlns:a16="http://schemas.microsoft.com/office/drawing/2014/main" id="{572FBC62-80B3-41CE-A017-4D5146DA07D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78" name="CaixaDeTexto 177">
          <a:extLst>
            <a:ext uri="{FF2B5EF4-FFF2-40B4-BE49-F238E27FC236}">
              <a16:creationId xmlns:a16="http://schemas.microsoft.com/office/drawing/2014/main" id="{85E06D4F-3CBC-469F-8578-13A146C5527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79" name="CaixaDeTexto 178">
          <a:extLst>
            <a:ext uri="{FF2B5EF4-FFF2-40B4-BE49-F238E27FC236}">
              <a16:creationId xmlns:a16="http://schemas.microsoft.com/office/drawing/2014/main" id="{538E71A6-D628-43D7-ABE7-5D27D98AFCF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80" name="CaixaDeTexto 179">
          <a:extLst>
            <a:ext uri="{FF2B5EF4-FFF2-40B4-BE49-F238E27FC236}">
              <a16:creationId xmlns:a16="http://schemas.microsoft.com/office/drawing/2014/main" id="{30C7AE83-0667-4873-B773-E1A881F35F32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81" name="CaixaDeTexto 180">
          <a:extLst>
            <a:ext uri="{FF2B5EF4-FFF2-40B4-BE49-F238E27FC236}">
              <a16:creationId xmlns:a16="http://schemas.microsoft.com/office/drawing/2014/main" id="{09F9EB0F-6D0B-4329-BB4E-4705F8EA6024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82" name="CaixaDeTexto 181">
          <a:extLst>
            <a:ext uri="{FF2B5EF4-FFF2-40B4-BE49-F238E27FC236}">
              <a16:creationId xmlns:a16="http://schemas.microsoft.com/office/drawing/2014/main" id="{54BC2317-1CE0-474A-AAAC-2C3237D89BAD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83" name="CaixaDeTexto 182">
          <a:extLst>
            <a:ext uri="{FF2B5EF4-FFF2-40B4-BE49-F238E27FC236}">
              <a16:creationId xmlns:a16="http://schemas.microsoft.com/office/drawing/2014/main" id="{2FAB52E6-8D67-4DED-821A-B50EF5465DA3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84" name="CaixaDeTexto 183">
          <a:extLst>
            <a:ext uri="{FF2B5EF4-FFF2-40B4-BE49-F238E27FC236}">
              <a16:creationId xmlns:a16="http://schemas.microsoft.com/office/drawing/2014/main" id="{439D980F-7A69-4F49-B18B-CD98605B14F4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85" name="CaixaDeTexto 184">
          <a:extLst>
            <a:ext uri="{FF2B5EF4-FFF2-40B4-BE49-F238E27FC236}">
              <a16:creationId xmlns:a16="http://schemas.microsoft.com/office/drawing/2014/main" id="{B3F632A0-298F-4769-BD25-4E5784CDB95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86" name="CaixaDeTexto 185">
          <a:extLst>
            <a:ext uri="{FF2B5EF4-FFF2-40B4-BE49-F238E27FC236}">
              <a16:creationId xmlns:a16="http://schemas.microsoft.com/office/drawing/2014/main" id="{584D09D1-6321-40F5-8779-5CDDC060985F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87" name="CaixaDeTexto 186">
          <a:extLst>
            <a:ext uri="{FF2B5EF4-FFF2-40B4-BE49-F238E27FC236}">
              <a16:creationId xmlns:a16="http://schemas.microsoft.com/office/drawing/2014/main" id="{AA5327BE-8F69-4EDF-98AE-3A5294C2C67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88" name="CaixaDeTexto 187">
          <a:extLst>
            <a:ext uri="{FF2B5EF4-FFF2-40B4-BE49-F238E27FC236}">
              <a16:creationId xmlns:a16="http://schemas.microsoft.com/office/drawing/2014/main" id="{2B7371B2-C9A8-4095-8269-D3B5C9CC0203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89" name="CaixaDeTexto 188">
          <a:extLst>
            <a:ext uri="{FF2B5EF4-FFF2-40B4-BE49-F238E27FC236}">
              <a16:creationId xmlns:a16="http://schemas.microsoft.com/office/drawing/2014/main" id="{7E7B73E9-159E-4F6A-9AEC-0878EA021B0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90" name="CaixaDeTexto 189">
          <a:extLst>
            <a:ext uri="{FF2B5EF4-FFF2-40B4-BE49-F238E27FC236}">
              <a16:creationId xmlns:a16="http://schemas.microsoft.com/office/drawing/2014/main" id="{1A5E24F6-F550-468E-9150-11F1BD1FFA2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91" name="CaixaDeTexto 190">
          <a:extLst>
            <a:ext uri="{FF2B5EF4-FFF2-40B4-BE49-F238E27FC236}">
              <a16:creationId xmlns:a16="http://schemas.microsoft.com/office/drawing/2014/main" id="{971BB3A8-698F-4C9E-8FCB-978FD0CCA17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92" name="CaixaDeTexto 191">
          <a:extLst>
            <a:ext uri="{FF2B5EF4-FFF2-40B4-BE49-F238E27FC236}">
              <a16:creationId xmlns:a16="http://schemas.microsoft.com/office/drawing/2014/main" id="{D866C850-EECC-447E-99E5-648E2672EFE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93" name="CaixaDeTexto 192">
          <a:extLst>
            <a:ext uri="{FF2B5EF4-FFF2-40B4-BE49-F238E27FC236}">
              <a16:creationId xmlns:a16="http://schemas.microsoft.com/office/drawing/2014/main" id="{A02ECD88-9BC7-4112-8CF5-8C3F766501E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94" name="CaixaDeTexto 193">
          <a:extLst>
            <a:ext uri="{FF2B5EF4-FFF2-40B4-BE49-F238E27FC236}">
              <a16:creationId xmlns:a16="http://schemas.microsoft.com/office/drawing/2014/main" id="{D57E62A4-0AF5-4EDF-AC65-37DDA21223D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95" name="CaixaDeTexto 194">
          <a:extLst>
            <a:ext uri="{FF2B5EF4-FFF2-40B4-BE49-F238E27FC236}">
              <a16:creationId xmlns:a16="http://schemas.microsoft.com/office/drawing/2014/main" id="{C6364555-47BE-47B2-80C3-565D58AF399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96" name="CaixaDeTexto 195">
          <a:extLst>
            <a:ext uri="{FF2B5EF4-FFF2-40B4-BE49-F238E27FC236}">
              <a16:creationId xmlns:a16="http://schemas.microsoft.com/office/drawing/2014/main" id="{599258DC-CB6B-4D81-A611-FAFF23897DC4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97" name="CaixaDeTexto 196">
          <a:extLst>
            <a:ext uri="{FF2B5EF4-FFF2-40B4-BE49-F238E27FC236}">
              <a16:creationId xmlns:a16="http://schemas.microsoft.com/office/drawing/2014/main" id="{BF326BDC-2479-45DC-80E6-CF7B999FE1E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98" name="CaixaDeTexto 197">
          <a:extLst>
            <a:ext uri="{FF2B5EF4-FFF2-40B4-BE49-F238E27FC236}">
              <a16:creationId xmlns:a16="http://schemas.microsoft.com/office/drawing/2014/main" id="{B6A16618-F973-4827-9263-849DCE821BE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99" name="CaixaDeTexto 198">
          <a:extLst>
            <a:ext uri="{FF2B5EF4-FFF2-40B4-BE49-F238E27FC236}">
              <a16:creationId xmlns:a16="http://schemas.microsoft.com/office/drawing/2014/main" id="{778D4D75-C442-4CD5-821B-FA46B9F2D81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00" name="CaixaDeTexto 199">
          <a:extLst>
            <a:ext uri="{FF2B5EF4-FFF2-40B4-BE49-F238E27FC236}">
              <a16:creationId xmlns:a16="http://schemas.microsoft.com/office/drawing/2014/main" id="{648109F3-0E55-4001-9EB8-062C7BA29CC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01" name="CaixaDeTexto 200">
          <a:extLst>
            <a:ext uri="{FF2B5EF4-FFF2-40B4-BE49-F238E27FC236}">
              <a16:creationId xmlns:a16="http://schemas.microsoft.com/office/drawing/2014/main" id="{9674D06D-AC03-44D8-B577-5BBBCC3D2A7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02" name="CaixaDeTexto 201">
          <a:extLst>
            <a:ext uri="{FF2B5EF4-FFF2-40B4-BE49-F238E27FC236}">
              <a16:creationId xmlns:a16="http://schemas.microsoft.com/office/drawing/2014/main" id="{E1C81530-D775-47DE-ADD2-23C6EB89426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03" name="CaixaDeTexto 202">
          <a:extLst>
            <a:ext uri="{FF2B5EF4-FFF2-40B4-BE49-F238E27FC236}">
              <a16:creationId xmlns:a16="http://schemas.microsoft.com/office/drawing/2014/main" id="{7FAC10D0-C209-4A95-8563-5193C351FAA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04" name="CaixaDeTexto 203">
          <a:extLst>
            <a:ext uri="{FF2B5EF4-FFF2-40B4-BE49-F238E27FC236}">
              <a16:creationId xmlns:a16="http://schemas.microsoft.com/office/drawing/2014/main" id="{32C5F95D-CD13-4333-BBC8-306DE175EFB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05" name="CaixaDeTexto 204">
          <a:extLst>
            <a:ext uri="{FF2B5EF4-FFF2-40B4-BE49-F238E27FC236}">
              <a16:creationId xmlns:a16="http://schemas.microsoft.com/office/drawing/2014/main" id="{266F10F4-CCBE-47E2-85FF-955E388FA8B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06" name="CaixaDeTexto 205">
          <a:extLst>
            <a:ext uri="{FF2B5EF4-FFF2-40B4-BE49-F238E27FC236}">
              <a16:creationId xmlns:a16="http://schemas.microsoft.com/office/drawing/2014/main" id="{AC5BB752-46A8-402E-BEBD-6F7AA0836CC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92"/>
  <sheetViews>
    <sheetView zoomScaleNormal="100" workbookViewId="0">
      <selection activeCell="G17" sqref="G17"/>
    </sheetView>
  </sheetViews>
  <sheetFormatPr defaultRowHeight="15" x14ac:dyDescent="0.25"/>
  <cols>
    <col min="1" max="1" width="2.7109375" style="54" customWidth="1"/>
    <col min="3" max="3" width="36.7109375" customWidth="1"/>
    <col min="4" max="6" width="16.5703125" customWidth="1"/>
    <col min="7" max="7" width="18" bestFit="1" customWidth="1"/>
    <col min="8" max="84" width="9.140625" style="54"/>
  </cols>
  <sheetData>
    <row r="1" spans="2:7" s="54" customFormat="1" ht="15.75" thickBot="1" x14ac:dyDescent="0.3"/>
    <row r="2" spans="2:7" ht="30.75" customHeight="1" thickTop="1" thickBot="1" x14ac:dyDescent="0.3">
      <c r="B2" s="45" t="s">
        <v>184</v>
      </c>
      <c r="C2" s="43"/>
      <c r="D2" s="43"/>
      <c r="E2" s="43"/>
      <c r="F2" s="43"/>
      <c r="G2" s="44"/>
    </row>
    <row r="3" spans="2:7" s="54" customFormat="1" ht="15.75" thickTop="1" x14ac:dyDescent="0.25"/>
    <row r="4" spans="2:7" ht="37.5" customHeight="1" x14ac:dyDescent="0.25">
      <c r="B4" s="46" t="s">
        <v>15</v>
      </c>
      <c r="C4" s="47" t="s">
        <v>28</v>
      </c>
      <c r="D4" s="47" t="s">
        <v>16</v>
      </c>
      <c r="E4" s="48" t="s">
        <v>158</v>
      </c>
      <c r="F4" s="47" t="s">
        <v>100</v>
      </c>
      <c r="G4" s="49" t="s">
        <v>29</v>
      </c>
    </row>
    <row r="5" spans="2:7" ht="21.95" customHeight="1" x14ac:dyDescent="0.25">
      <c r="B5" s="50">
        <v>1</v>
      </c>
      <c r="C5" s="51" t="str">
        <f>PLANILHA!D5</f>
        <v>Mobilização e retiradas</v>
      </c>
      <c r="D5" s="87">
        <f>PLANILHA!J5</f>
        <v>0</v>
      </c>
      <c r="E5" s="87">
        <f>D5*0.0623</f>
        <v>0</v>
      </c>
      <c r="F5" s="87">
        <f>(E5+D5)*0.2141</f>
        <v>0</v>
      </c>
      <c r="G5" s="88">
        <f>SUM(D5:F5)</f>
        <v>0</v>
      </c>
    </row>
    <row r="6" spans="2:7" ht="21.95" customHeight="1" x14ac:dyDescent="0.25">
      <c r="B6" s="50">
        <v>2</v>
      </c>
      <c r="C6" s="51" t="str">
        <f>PLANILHA!D16</f>
        <v>Recuperação</v>
      </c>
      <c r="D6" s="87">
        <f>PLANILHA!J16</f>
        <v>0</v>
      </c>
      <c r="E6" s="87">
        <f>D6*0.0623</f>
        <v>0</v>
      </c>
      <c r="F6" s="87">
        <f>(E6+D6)*0.2141</f>
        <v>0</v>
      </c>
      <c r="G6" s="88">
        <f t="shared" ref="G6:G8" si="0">SUM(D6:F6)</f>
        <v>0</v>
      </c>
    </row>
    <row r="7" spans="2:7" ht="21.95" customHeight="1" x14ac:dyDescent="0.25">
      <c r="B7" s="50">
        <v>3</v>
      </c>
      <c r="C7" s="51" t="str">
        <f>PLANILHA!D37</f>
        <v>Manutenção do elevador</v>
      </c>
      <c r="D7" s="87">
        <f>PLANILHA!J37</f>
        <v>0</v>
      </c>
      <c r="E7" s="87">
        <f>D7*0.0623</f>
        <v>0</v>
      </c>
      <c r="F7" s="87">
        <f>(E7+D7)*0.2141</f>
        <v>0</v>
      </c>
      <c r="G7" s="88">
        <f t="shared" ref="G7" si="1">SUM(D7:F7)</f>
        <v>0</v>
      </c>
    </row>
    <row r="8" spans="2:7" ht="21.95" customHeight="1" x14ac:dyDescent="0.25">
      <c r="B8" s="50">
        <v>4</v>
      </c>
      <c r="C8" s="51" t="str">
        <f>PLANILHA!D40</f>
        <v>Limpeza geral final</v>
      </c>
      <c r="D8" s="87">
        <f>PLANILHA!J40</f>
        <v>0</v>
      </c>
      <c r="E8" s="87">
        <f>D8*0.0623</f>
        <v>0</v>
      </c>
      <c r="F8" s="87">
        <f>(E8+D8)*0.2141</f>
        <v>0</v>
      </c>
      <c r="G8" s="88">
        <f t="shared" si="0"/>
        <v>0</v>
      </c>
    </row>
    <row r="9" spans="2:7" ht="21.95" customHeight="1" x14ac:dyDescent="0.25">
      <c r="B9" s="52"/>
      <c r="C9" s="53" t="s">
        <v>10</v>
      </c>
      <c r="D9" s="89">
        <f>SUM(D5:D8)</f>
        <v>0</v>
      </c>
      <c r="E9" s="89">
        <f>SUM(E5:E8)</f>
        <v>0</v>
      </c>
      <c r="F9" s="89">
        <f>SUM(F5:F8)</f>
        <v>0</v>
      </c>
      <c r="G9" s="90">
        <f>SUM(G5:G8)</f>
        <v>0</v>
      </c>
    </row>
    <row r="10" spans="2:7" s="54" customFormat="1" ht="21.95" customHeight="1" x14ac:dyDescent="0.25"/>
    <row r="11" spans="2:7" s="54" customFormat="1" x14ac:dyDescent="0.25"/>
    <row r="12" spans="2:7" s="54" customFormat="1" x14ac:dyDescent="0.25"/>
    <row r="13" spans="2:7" s="54" customFormat="1" x14ac:dyDescent="0.25"/>
    <row r="14" spans="2:7" s="54" customFormat="1" x14ac:dyDescent="0.25"/>
    <row r="15" spans="2:7" s="54" customFormat="1" x14ac:dyDescent="0.25"/>
    <row r="16" spans="2:7" s="54" customFormat="1" x14ac:dyDescent="0.25"/>
    <row r="17" s="54" customFormat="1" x14ac:dyDescent="0.25"/>
    <row r="18" s="54" customFormat="1" x14ac:dyDescent="0.25"/>
    <row r="19" s="54" customFormat="1" x14ac:dyDescent="0.25"/>
    <row r="20" s="54" customFormat="1" x14ac:dyDescent="0.25"/>
    <row r="21" s="54" customFormat="1" x14ac:dyDescent="0.25"/>
    <row r="22" s="54" customFormat="1" x14ac:dyDescent="0.25"/>
    <row r="23" s="54" customFormat="1" x14ac:dyDescent="0.25"/>
    <row r="24" s="54" customFormat="1" x14ac:dyDescent="0.25"/>
    <row r="25" s="54" customFormat="1" x14ac:dyDescent="0.25"/>
    <row r="26" s="54" customFormat="1" x14ac:dyDescent="0.25"/>
    <row r="27" s="54" customFormat="1" x14ac:dyDescent="0.25"/>
    <row r="28" s="54" customFormat="1" x14ac:dyDescent="0.25"/>
    <row r="29" s="54" customFormat="1" x14ac:dyDescent="0.25"/>
    <row r="30" s="54" customFormat="1" x14ac:dyDescent="0.25"/>
    <row r="31" s="54" customFormat="1" x14ac:dyDescent="0.25"/>
    <row r="32" s="54" customFormat="1" x14ac:dyDescent="0.25"/>
    <row r="33" s="54" customFormat="1" x14ac:dyDescent="0.25"/>
    <row r="34" s="54" customFormat="1" x14ac:dyDescent="0.25"/>
    <row r="35" s="54" customFormat="1" x14ac:dyDescent="0.25"/>
    <row r="36" s="54" customFormat="1" x14ac:dyDescent="0.25"/>
    <row r="37" s="54" customFormat="1" x14ac:dyDescent="0.25"/>
    <row r="38" s="54" customFormat="1" x14ac:dyDescent="0.25"/>
    <row r="39" s="54" customFormat="1" x14ac:dyDescent="0.25"/>
    <row r="40" s="54" customFormat="1" x14ac:dyDescent="0.25"/>
    <row r="41" s="54" customFormat="1" x14ac:dyDescent="0.25"/>
    <row r="42" s="54" customFormat="1" x14ac:dyDescent="0.25"/>
    <row r="43" s="54" customFormat="1" x14ac:dyDescent="0.25"/>
    <row r="44" s="54" customFormat="1" x14ac:dyDescent="0.25"/>
    <row r="45" s="54" customFormat="1" x14ac:dyDescent="0.25"/>
    <row r="46" s="54" customFormat="1" x14ac:dyDescent="0.25"/>
    <row r="47" s="54" customFormat="1" x14ac:dyDescent="0.25"/>
    <row r="48" s="54" customFormat="1" x14ac:dyDescent="0.25"/>
    <row r="49" s="54" customFormat="1" x14ac:dyDescent="0.25"/>
    <row r="50" s="54" customFormat="1" x14ac:dyDescent="0.25"/>
    <row r="51" s="54" customFormat="1" x14ac:dyDescent="0.25"/>
    <row r="52" s="54" customFormat="1" x14ac:dyDescent="0.25"/>
    <row r="53" s="54" customFormat="1" x14ac:dyDescent="0.25"/>
    <row r="54" s="54" customFormat="1" x14ac:dyDescent="0.25"/>
    <row r="55" s="54" customFormat="1" x14ac:dyDescent="0.25"/>
    <row r="56" s="54" customFormat="1" x14ac:dyDescent="0.25"/>
    <row r="57" s="54" customFormat="1" x14ac:dyDescent="0.25"/>
    <row r="58" s="54" customFormat="1" x14ac:dyDescent="0.25"/>
    <row r="59" s="54" customFormat="1" x14ac:dyDescent="0.25"/>
    <row r="60" s="54" customFormat="1" x14ac:dyDescent="0.25"/>
    <row r="61" s="54" customFormat="1" x14ac:dyDescent="0.25"/>
    <row r="62" s="54" customFormat="1" x14ac:dyDescent="0.25"/>
    <row r="63" s="54" customFormat="1" x14ac:dyDescent="0.25"/>
    <row r="64" s="54" customFormat="1" x14ac:dyDescent="0.25"/>
    <row r="65" s="54" customFormat="1" x14ac:dyDescent="0.25"/>
    <row r="66" s="54" customFormat="1" x14ac:dyDescent="0.25"/>
    <row r="67" s="54" customFormat="1" x14ac:dyDescent="0.25"/>
    <row r="68" s="54" customFormat="1" x14ac:dyDescent="0.25"/>
    <row r="69" s="54" customFormat="1" x14ac:dyDescent="0.25"/>
    <row r="70" s="54" customFormat="1" x14ac:dyDescent="0.25"/>
    <row r="71" s="54" customFormat="1" x14ac:dyDescent="0.25"/>
    <row r="72" s="54" customFormat="1" x14ac:dyDescent="0.25"/>
    <row r="73" s="54" customFormat="1" x14ac:dyDescent="0.25"/>
    <row r="74" s="54" customFormat="1" x14ac:dyDescent="0.25"/>
    <row r="75" s="54" customFormat="1" x14ac:dyDescent="0.25"/>
    <row r="76" s="54" customFormat="1" x14ac:dyDescent="0.25"/>
    <row r="77" s="54" customFormat="1" x14ac:dyDescent="0.25"/>
    <row r="78" s="54" customFormat="1" x14ac:dyDescent="0.25"/>
    <row r="79" s="54" customFormat="1" x14ac:dyDescent="0.25"/>
    <row r="80" s="54" customFormat="1" x14ac:dyDescent="0.25"/>
    <row r="81" s="54" customFormat="1" x14ac:dyDescent="0.25"/>
    <row r="82" s="54" customFormat="1" x14ac:dyDescent="0.25"/>
    <row r="83" s="54" customFormat="1" x14ac:dyDescent="0.25"/>
    <row r="84" s="54" customFormat="1" x14ac:dyDescent="0.25"/>
    <row r="85" s="54" customFormat="1" x14ac:dyDescent="0.25"/>
    <row r="86" s="54" customFormat="1" x14ac:dyDescent="0.25"/>
    <row r="87" s="54" customFormat="1" x14ac:dyDescent="0.25"/>
    <row r="88" s="54" customFormat="1" x14ac:dyDescent="0.25"/>
    <row r="89" s="54" customFormat="1" x14ac:dyDescent="0.25"/>
    <row r="90" s="54" customFormat="1" x14ac:dyDescent="0.25"/>
    <row r="91" s="54" customFormat="1" x14ac:dyDescent="0.25"/>
    <row r="92" s="54" customFormat="1" x14ac:dyDescent="0.25"/>
    <row r="93" s="54" customFormat="1" x14ac:dyDescent="0.25"/>
    <row r="94" s="54" customFormat="1" x14ac:dyDescent="0.25"/>
    <row r="95" s="54" customFormat="1" x14ac:dyDescent="0.25"/>
    <row r="96" s="54" customFormat="1" x14ac:dyDescent="0.25"/>
    <row r="97" s="54" customFormat="1" x14ac:dyDescent="0.25"/>
    <row r="98" s="54" customFormat="1" x14ac:dyDescent="0.25"/>
    <row r="99" s="54" customFormat="1" x14ac:dyDescent="0.25"/>
    <row r="100" s="54" customFormat="1" x14ac:dyDescent="0.25"/>
    <row r="101" s="54" customFormat="1" x14ac:dyDescent="0.25"/>
    <row r="102" s="54" customFormat="1" x14ac:dyDescent="0.25"/>
    <row r="103" s="54" customFormat="1" x14ac:dyDescent="0.25"/>
    <row r="104" s="54" customFormat="1" x14ac:dyDescent="0.25"/>
    <row r="105" s="54" customFormat="1" x14ac:dyDescent="0.25"/>
    <row r="106" s="54" customFormat="1" x14ac:dyDescent="0.25"/>
    <row r="107" s="54" customFormat="1" x14ac:dyDescent="0.25"/>
    <row r="108" s="54" customFormat="1" x14ac:dyDescent="0.25"/>
    <row r="109" s="54" customFormat="1" x14ac:dyDescent="0.25"/>
    <row r="110" s="54" customFormat="1" x14ac:dyDescent="0.25"/>
    <row r="111" s="54" customFormat="1" x14ac:dyDescent="0.25"/>
    <row r="112" s="54" customFormat="1" x14ac:dyDescent="0.25"/>
    <row r="113" s="54" customFormat="1" x14ac:dyDescent="0.25"/>
    <row r="114" s="54" customFormat="1" x14ac:dyDescent="0.25"/>
    <row r="115" s="54" customFormat="1" x14ac:dyDescent="0.25"/>
    <row r="116" s="54" customFormat="1" x14ac:dyDescent="0.25"/>
    <row r="117" s="54" customFormat="1" x14ac:dyDescent="0.25"/>
    <row r="118" s="54" customFormat="1" x14ac:dyDescent="0.25"/>
    <row r="119" s="54" customFormat="1" x14ac:dyDescent="0.25"/>
    <row r="120" s="54" customFormat="1" x14ac:dyDescent="0.25"/>
    <row r="121" s="54" customFormat="1" x14ac:dyDescent="0.25"/>
    <row r="122" s="54" customFormat="1" x14ac:dyDescent="0.25"/>
    <row r="123" s="54" customFormat="1" x14ac:dyDescent="0.25"/>
    <row r="124" s="54" customFormat="1" x14ac:dyDescent="0.25"/>
    <row r="125" s="54" customFormat="1" x14ac:dyDescent="0.25"/>
    <row r="126" s="54" customFormat="1" x14ac:dyDescent="0.25"/>
    <row r="127" s="54" customFormat="1" x14ac:dyDescent="0.25"/>
    <row r="128" s="54" customFormat="1" x14ac:dyDescent="0.25"/>
    <row r="129" s="54" customFormat="1" x14ac:dyDescent="0.25"/>
    <row r="130" s="54" customFormat="1" x14ac:dyDescent="0.25"/>
    <row r="131" s="54" customFormat="1" x14ac:dyDescent="0.25"/>
    <row r="132" s="54" customFormat="1" x14ac:dyDescent="0.25"/>
    <row r="133" s="54" customFormat="1" x14ac:dyDescent="0.25"/>
    <row r="134" s="54" customFormat="1" x14ac:dyDescent="0.25"/>
    <row r="135" s="54" customFormat="1" x14ac:dyDescent="0.25"/>
    <row r="136" s="54" customFormat="1" x14ac:dyDescent="0.25"/>
    <row r="137" s="54" customFormat="1" x14ac:dyDescent="0.25"/>
    <row r="138" s="54" customFormat="1" x14ac:dyDescent="0.25"/>
    <row r="139" s="54" customFormat="1" x14ac:dyDescent="0.25"/>
    <row r="140" s="54" customFormat="1" x14ac:dyDescent="0.25"/>
    <row r="141" s="54" customFormat="1" x14ac:dyDescent="0.25"/>
    <row r="142" s="54" customFormat="1" x14ac:dyDescent="0.25"/>
    <row r="143" s="54" customFormat="1" x14ac:dyDescent="0.25"/>
    <row r="144" s="54" customFormat="1" x14ac:dyDescent="0.25"/>
    <row r="145" s="54" customFormat="1" x14ac:dyDescent="0.25"/>
    <row r="146" s="54" customFormat="1" x14ac:dyDescent="0.25"/>
    <row r="147" s="54" customFormat="1" x14ac:dyDescent="0.25"/>
    <row r="148" s="54" customFormat="1" x14ac:dyDescent="0.25"/>
    <row r="149" s="54" customFormat="1" x14ac:dyDescent="0.25"/>
    <row r="150" s="54" customFormat="1" x14ac:dyDescent="0.25"/>
    <row r="151" s="54" customFormat="1" x14ac:dyDescent="0.25"/>
    <row r="152" s="54" customFormat="1" x14ac:dyDescent="0.25"/>
    <row r="153" s="54" customFormat="1" x14ac:dyDescent="0.25"/>
    <row r="154" s="54" customFormat="1" x14ac:dyDescent="0.25"/>
    <row r="155" s="54" customFormat="1" x14ac:dyDescent="0.25"/>
    <row r="156" s="54" customFormat="1" x14ac:dyDescent="0.25"/>
    <row r="157" s="54" customFormat="1" x14ac:dyDescent="0.25"/>
    <row r="158" s="54" customFormat="1" x14ac:dyDescent="0.25"/>
    <row r="159" s="54" customFormat="1" x14ac:dyDescent="0.25"/>
    <row r="160" s="54" customFormat="1" x14ac:dyDescent="0.25"/>
    <row r="161" s="54" customFormat="1" x14ac:dyDescent="0.25"/>
    <row r="162" s="54" customFormat="1" x14ac:dyDescent="0.25"/>
    <row r="163" s="54" customFormat="1" x14ac:dyDescent="0.25"/>
    <row r="164" s="54" customFormat="1" x14ac:dyDescent="0.25"/>
    <row r="165" s="54" customFormat="1" x14ac:dyDescent="0.25"/>
    <row r="166" s="54" customFormat="1" x14ac:dyDescent="0.25"/>
    <row r="167" s="54" customFormat="1" x14ac:dyDescent="0.25"/>
    <row r="168" s="54" customFormat="1" x14ac:dyDescent="0.25"/>
    <row r="169" s="54" customFormat="1" x14ac:dyDescent="0.25"/>
    <row r="170" s="54" customFormat="1" x14ac:dyDescent="0.25"/>
    <row r="171" s="54" customFormat="1" x14ac:dyDescent="0.25"/>
    <row r="172" s="54" customFormat="1" x14ac:dyDescent="0.25"/>
    <row r="173" s="54" customFormat="1" x14ac:dyDescent="0.25"/>
    <row r="174" s="54" customFormat="1" x14ac:dyDescent="0.25"/>
    <row r="175" s="54" customFormat="1" x14ac:dyDescent="0.25"/>
    <row r="176" s="54" customFormat="1" x14ac:dyDescent="0.25"/>
    <row r="177" s="54" customFormat="1" x14ac:dyDescent="0.25"/>
    <row r="178" s="54" customFormat="1" x14ac:dyDescent="0.25"/>
    <row r="179" s="54" customFormat="1" x14ac:dyDescent="0.25"/>
    <row r="180" s="54" customFormat="1" x14ac:dyDescent="0.25"/>
    <row r="181" s="54" customFormat="1" x14ac:dyDescent="0.25"/>
    <row r="182" s="54" customFormat="1" x14ac:dyDescent="0.25"/>
    <row r="183" s="54" customFormat="1" x14ac:dyDescent="0.25"/>
    <row r="184" s="54" customFormat="1" x14ac:dyDescent="0.25"/>
    <row r="185" s="54" customFormat="1" x14ac:dyDescent="0.25"/>
    <row r="186" s="54" customFormat="1" x14ac:dyDescent="0.25"/>
    <row r="187" s="54" customFormat="1" x14ac:dyDescent="0.25"/>
    <row r="188" s="54" customFormat="1" x14ac:dyDescent="0.25"/>
    <row r="189" s="54" customFormat="1" x14ac:dyDescent="0.25"/>
    <row r="190" s="54" customFormat="1" x14ac:dyDescent="0.25"/>
    <row r="191" s="54" customFormat="1" x14ac:dyDescent="0.25"/>
    <row r="192" s="54" customFormat="1" x14ac:dyDescent="0.25"/>
  </sheetData>
  <pageMargins left="0.51181102362204722" right="0.51181102362204722" top="0.78740157480314965" bottom="0.78740157480314965" header="0.31496062992125984" footer="0.31496062992125984"/>
  <pageSetup paperSize="9" scale="82" orientation="portrait" r:id="rId1"/>
  <headerFooter>
    <oddHeader xml:space="preserve">&amp;CSEDE MUCJI
RECUPERAÇÃO DE COBERTURA E PISO&amp;R
Planilha de Custos
 CDHU - 08/2023
SBC - 09/2023
SINAPI - 08/2023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6EA36-F652-4508-8693-FDE018AE8306}">
  <sheetPr>
    <pageSetUpPr fitToPage="1"/>
  </sheetPr>
  <dimension ref="A1:ED211"/>
  <sheetViews>
    <sheetView showGridLines="0" tabSelected="1" view="pageLayout" topLeftCell="A16" zoomScale="60" zoomScaleNormal="70" zoomScaleSheetLayoutView="90" zoomScalePageLayoutView="60" workbookViewId="0">
      <selection activeCell="B2" sqref="B2:J46"/>
    </sheetView>
  </sheetViews>
  <sheetFormatPr defaultColWidth="9.140625" defaultRowHeight="14.25" x14ac:dyDescent="0.2"/>
  <cols>
    <col min="1" max="1" width="2.85546875" style="92" customWidth="1"/>
    <col min="2" max="2" width="10.42578125" style="4" customWidth="1"/>
    <col min="3" max="3" width="21.140625" style="5" customWidth="1"/>
    <col min="4" max="4" width="100.7109375" style="1" customWidth="1"/>
    <col min="5" max="5" width="15.85546875" style="6" bestFit="1" customWidth="1"/>
    <col min="6" max="6" width="15.7109375" style="3" bestFit="1" customWidth="1"/>
    <col min="7" max="7" width="36.140625" style="3" customWidth="1"/>
    <col min="8" max="9" width="16.42578125" style="3" customWidth="1"/>
    <col min="10" max="10" width="20" style="3" bestFit="1" customWidth="1"/>
    <col min="11" max="11" width="12.85546875" style="92" bestFit="1" customWidth="1"/>
    <col min="12" max="134" width="9.140625" style="92"/>
    <col min="135" max="16384" width="9.140625" style="1"/>
  </cols>
  <sheetData>
    <row r="1" spans="2:10" s="92" customFormat="1" x14ac:dyDescent="0.2">
      <c r="B1" s="93"/>
      <c r="C1" s="94"/>
      <c r="E1" s="95"/>
      <c r="F1" s="96"/>
      <c r="G1" s="96"/>
      <c r="H1" s="96"/>
      <c r="I1" s="96"/>
      <c r="J1" s="96"/>
    </row>
    <row r="2" spans="2:10" ht="18" customHeight="1" x14ac:dyDescent="0.25">
      <c r="B2" s="163" t="s">
        <v>0</v>
      </c>
      <c r="C2" s="163"/>
      <c r="D2" s="163" t="s">
        <v>1</v>
      </c>
      <c r="E2" s="164" t="s">
        <v>2</v>
      </c>
      <c r="F2" s="165" t="s">
        <v>3</v>
      </c>
      <c r="G2" s="166" t="s">
        <v>4</v>
      </c>
      <c r="H2" s="166"/>
      <c r="I2" s="166"/>
      <c r="J2" s="166"/>
    </row>
    <row r="3" spans="2:10" ht="18" customHeight="1" x14ac:dyDescent="0.25">
      <c r="B3" s="163"/>
      <c r="C3" s="163"/>
      <c r="D3" s="163"/>
      <c r="E3" s="164"/>
      <c r="F3" s="165"/>
      <c r="G3" s="100" t="s">
        <v>5</v>
      </c>
      <c r="H3" s="100" t="s">
        <v>6</v>
      </c>
      <c r="I3" s="100" t="s">
        <v>7</v>
      </c>
      <c r="J3" s="99" t="s">
        <v>8</v>
      </c>
    </row>
    <row r="4" spans="2:10" ht="18" customHeight="1" x14ac:dyDescent="0.25">
      <c r="B4" s="101">
        <v>1</v>
      </c>
      <c r="C4" s="102" t="s">
        <v>13</v>
      </c>
      <c r="D4" s="103" t="s">
        <v>9</v>
      </c>
      <c r="E4" s="133"/>
      <c r="F4" s="134"/>
      <c r="G4" s="131"/>
      <c r="H4" s="131"/>
      <c r="I4" s="129"/>
      <c r="J4" s="105">
        <f>J5</f>
        <v>0</v>
      </c>
    </row>
    <row r="5" spans="2:10" ht="18" customHeight="1" x14ac:dyDescent="0.25">
      <c r="B5" s="106" t="s">
        <v>56</v>
      </c>
      <c r="C5" s="107" t="s">
        <v>156</v>
      </c>
      <c r="D5" s="138" t="s">
        <v>34</v>
      </c>
      <c r="E5" s="137"/>
      <c r="F5" s="136"/>
      <c r="G5" s="132"/>
      <c r="H5" s="132"/>
      <c r="I5" s="130"/>
      <c r="J5" s="110">
        <f>SUM(J6:J15)</f>
        <v>0</v>
      </c>
    </row>
    <row r="6" spans="2:10" x14ac:dyDescent="0.25">
      <c r="B6" s="111" t="s">
        <v>113</v>
      </c>
      <c r="C6" s="112" t="s">
        <v>30</v>
      </c>
      <c r="D6" s="91" t="s">
        <v>31</v>
      </c>
      <c r="E6" s="112" t="s">
        <v>50</v>
      </c>
      <c r="F6" s="113">
        <v>6</v>
      </c>
      <c r="G6" s="114"/>
      <c r="H6" s="114"/>
      <c r="I6" s="114">
        <f t="shared" ref="I6:I15" si="0">TRUNC((G6+H6),2)</f>
        <v>0</v>
      </c>
      <c r="J6" s="115">
        <f t="shared" ref="J6:J15" si="1">I6*F6</f>
        <v>0</v>
      </c>
    </row>
    <row r="7" spans="2:10" x14ac:dyDescent="0.25">
      <c r="B7" s="111" t="s">
        <v>114</v>
      </c>
      <c r="C7" s="112" t="s">
        <v>37</v>
      </c>
      <c r="D7" s="91" t="s">
        <v>38</v>
      </c>
      <c r="E7" s="112" t="s">
        <v>50</v>
      </c>
      <c r="F7" s="113">
        <f>(2.4)*(1.6*7)</f>
        <v>26.880000000000003</v>
      </c>
      <c r="G7" s="114"/>
      <c r="H7" s="114"/>
      <c r="I7" s="114">
        <f t="shared" si="0"/>
        <v>0</v>
      </c>
      <c r="J7" s="115">
        <f t="shared" si="1"/>
        <v>0</v>
      </c>
    </row>
    <row r="8" spans="2:10" x14ac:dyDescent="0.25">
      <c r="B8" s="111" t="s">
        <v>115</v>
      </c>
      <c r="C8" s="112" t="s">
        <v>35</v>
      </c>
      <c r="D8" s="91" t="s">
        <v>36</v>
      </c>
      <c r="E8" s="112" t="s">
        <v>50</v>
      </c>
      <c r="F8" s="113">
        <f>21.77*16.8</f>
        <v>365.73599999999999</v>
      </c>
      <c r="G8" s="114"/>
      <c r="H8" s="114"/>
      <c r="I8" s="114">
        <f t="shared" si="0"/>
        <v>0</v>
      </c>
      <c r="J8" s="115">
        <f t="shared" si="1"/>
        <v>0</v>
      </c>
    </row>
    <row r="9" spans="2:10" x14ac:dyDescent="0.25">
      <c r="B9" s="111" t="s">
        <v>116</v>
      </c>
      <c r="C9" s="112" t="s">
        <v>64</v>
      </c>
      <c r="D9" s="91" t="s">
        <v>160</v>
      </c>
      <c r="E9" s="112" t="s">
        <v>63</v>
      </c>
      <c r="F9" s="113">
        <v>48</v>
      </c>
      <c r="G9" s="114"/>
      <c r="H9" s="114"/>
      <c r="I9" s="114">
        <f t="shared" si="0"/>
        <v>0</v>
      </c>
      <c r="J9" s="115">
        <f t="shared" si="1"/>
        <v>0</v>
      </c>
    </row>
    <row r="10" spans="2:10" x14ac:dyDescent="0.25">
      <c r="B10" s="111" t="s">
        <v>117</v>
      </c>
      <c r="C10" s="112" t="s">
        <v>44</v>
      </c>
      <c r="D10" s="91" t="s">
        <v>45</v>
      </c>
      <c r="E10" s="112" t="s">
        <v>53</v>
      </c>
      <c r="F10" s="113">
        <v>72</v>
      </c>
      <c r="G10" s="114"/>
      <c r="H10" s="114"/>
      <c r="I10" s="114">
        <f t="shared" si="0"/>
        <v>0</v>
      </c>
      <c r="J10" s="115">
        <f t="shared" si="1"/>
        <v>0</v>
      </c>
    </row>
    <row r="11" spans="2:10" x14ac:dyDescent="0.25">
      <c r="B11" s="111" t="s">
        <v>118</v>
      </c>
      <c r="C11" s="112" t="s">
        <v>61</v>
      </c>
      <c r="D11" s="91" t="s">
        <v>62</v>
      </c>
      <c r="E11" s="112" t="s">
        <v>53</v>
      </c>
      <c r="F11" s="113">
        <v>72</v>
      </c>
      <c r="G11" s="114"/>
      <c r="H11" s="114"/>
      <c r="I11" s="114">
        <f t="shared" si="0"/>
        <v>0</v>
      </c>
      <c r="J11" s="115">
        <f t="shared" si="1"/>
        <v>0</v>
      </c>
    </row>
    <row r="12" spans="2:10" x14ac:dyDescent="0.25">
      <c r="B12" s="111" t="s">
        <v>119</v>
      </c>
      <c r="C12" s="112" t="s">
        <v>133</v>
      </c>
      <c r="D12" s="91" t="s">
        <v>134</v>
      </c>
      <c r="E12" s="112" t="s">
        <v>132</v>
      </c>
      <c r="F12" s="113">
        <v>100</v>
      </c>
      <c r="G12" s="114"/>
      <c r="H12" s="114"/>
      <c r="I12" s="114">
        <f t="shared" si="0"/>
        <v>0</v>
      </c>
      <c r="J12" s="115">
        <f t="shared" si="1"/>
        <v>0</v>
      </c>
    </row>
    <row r="13" spans="2:10" x14ac:dyDescent="0.25">
      <c r="B13" s="111" t="s">
        <v>137</v>
      </c>
      <c r="C13" s="112" t="s">
        <v>135</v>
      </c>
      <c r="D13" s="91" t="s">
        <v>136</v>
      </c>
      <c r="E13" s="112" t="s">
        <v>53</v>
      </c>
      <c r="F13" s="113">
        <v>72</v>
      </c>
      <c r="G13" s="114"/>
      <c r="H13" s="114"/>
      <c r="I13" s="114">
        <f t="shared" si="0"/>
        <v>0</v>
      </c>
      <c r="J13" s="115">
        <f t="shared" si="1"/>
        <v>0</v>
      </c>
    </row>
    <row r="14" spans="2:10" ht="28.5" x14ac:dyDescent="0.25">
      <c r="B14" s="111" t="s">
        <v>138</v>
      </c>
      <c r="C14" s="116" t="s">
        <v>65</v>
      </c>
      <c r="D14" s="117" t="s">
        <v>183</v>
      </c>
      <c r="E14" s="118" t="s">
        <v>120</v>
      </c>
      <c r="F14" s="118">
        <v>6</v>
      </c>
      <c r="G14" s="114"/>
      <c r="H14" s="114"/>
      <c r="I14" s="114">
        <f t="shared" si="0"/>
        <v>0</v>
      </c>
      <c r="J14" s="115">
        <f t="shared" si="1"/>
        <v>0</v>
      </c>
    </row>
    <row r="15" spans="2:10" x14ac:dyDescent="0.25">
      <c r="B15" s="111" t="s">
        <v>139</v>
      </c>
      <c r="C15" s="116" t="s">
        <v>101</v>
      </c>
      <c r="D15" s="117" t="s">
        <v>102</v>
      </c>
      <c r="E15" s="118" t="s">
        <v>121</v>
      </c>
      <c r="F15" s="118">
        <v>1</v>
      </c>
      <c r="G15" s="114"/>
      <c r="H15" s="114"/>
      <c r="I15" s="114">
        <f t="shared" si="0"/>
        <v>0</v>
      </c>
      <c r="J15" s="115">
        <f t="shared" si="1"/>
        <v>0</v>
      </c>
    </row>
    <row r="16" spans="2:10" ht="15" x14ac:dyDescent="0.25">
      <c r="B16" s="101">
        <v>2</v>
      </c>
      <c r="C16" s="121"/>
      <c r="D16" s="103" t="s">
        <v>32</v>
      </c>
      <c r="E16" s="133"/>
      <c r="F16" s="140"/>
      <c r="G16" s="140"/>
      <c r="H16" s="140"/>
      <c r="I16" s="139"/>
      <c r="J16" s="105">
        <f>J17+J25+J29+J33</f>
        <v>0</v>
      </c>
    </row>
    <row r="17" spans="2:10" ht="15" x14ac:dyDescent="0.25">
      <c r="B17" s="106" t="s">
        <v>57</v>
      </c>
      <c r="C17" s="123"/>
      <c r="D17" s="108" t="s">
        <v>33</v>
      </c>
      <c r="E17" s="135"/>
      <c r="F17" s="137"/>
      <c r="G17" s="142"/>
      <c r="H17" s="142"/>
      <c r="I17" s="141"/>
      <c r="J17" s="124">
        <f>SUM(J18:J24)</f>
        <v>0</v>
      </c>
    </row>
    <row r="18" spans="2:10" x14ac:dyDescent="0.25">
      <c r="B18" s="111" t="s">
        <v>104</v>
      </c>
      <c r="C18" s="112" t="s">
        <v>52</v>
      </c>
      <c r="D18" s="91" t="s">
        <v>54</v>
      </c>
      <c r="E18" s="112" t="s">
        <v>50</v>
      </c>
      <c r="F18" s="113">
        <f>F7</f>
        <v>26.880000000000003</v>
      </c>
      <c r="G18" s="114"/>
      <c r="H18" s="114"/>
      <c r="I18" s="114">
        <f t="shared" ref="I18:I24" si="2">TRUNC((G18+H18),2)</f>
        <v>0</v>
      </c>
      <c r="J18" s="115">
        <f t="shared" ref="J18:J24" si="3">I18*F18</f>
        <v>0</v>
      </c>
    </row>
    <row r="19" spans="2:10" x14ac:dyDescent="0.25">
      <c r="B19" s="111" t="s">
        <v>105</v>
      </c>
      <c r="C19" s="112" t="s">
        <v>40</v>
      </c>
      <c r="D19" s="91" t="s">
        <v>39</v>
      </c>
      <c r="E19" s="112" t="s">
        <v>50</v>
      </c>
      <c r="F19" s="113">
        <f>(F8)*1.15</f>
        <v>420.59639999999996</v>
      </c>
      <c r="G19" s="114"/>
      <c r="H19" s="114"/>
      <c r="I19" s="114">
        <f t="shared" si="2"/>
        <v>0</v>
      </c>
      <c r="J19" s="115">
        <f t="shared" si="3"/>
        <v>0</v>
      </c>
    </row>
    <row r="20" spans="2:10" x14ac:dyDescent="0.25">
      <c r="B20" s="111" t="s">
        <v>106</v>
      </c>
      <c r="C20" s="112" t="s">
        <v>41</v>
      </c>
      <c r="D20" s="91" t="s">
        <v>58</v>
      </c>
      <c r="E20" s="112" t="s">
        <v>55</v>
      </c>
      <c r="F20" s="113">
        <f>(365.74*3)/32</f>
        <v>34.288125000000001</v>
      </c>
      <c r="G20" s="114"/>
      <c r="H20" s="114"/>
      <c r="I20" s="114">
        <f t="shared" si="2"/>
        <v>0</v>
      </c>
      <c r="J20" s="115">
        <f t="shared" si="3"/>
        <v>0</v>
      </c>
    </row>
    <row r="21" spans="2:10" ht="28.5" x14ac:dyDescent="0.25">
      <c r="B21" s="111" t="s">
        <v>107</v>
      </c>
      <c r="C21" s="112" t="s">
        <v>103</v>
      </c>
      <c r="D21" s="91" t="s">
        <v>112</v>
      </c>
      <c r="E21" s="112" t="s">
        <v>121</v>
      </c>
      <c r="F21" s="113">
        <v>3</v>
      </c>
      <c r="G21" s="114"/>
      <c r="H21" s="114"/>
      <c r="I21" s="114">
        <f t="shared" si="2"/>
        <v>0</v>
      </c>
      <c r="J21" s="115">
        <f t="shared" si="3"/>
        <v>0</v>
      </c>
    </row>
    <row r="22" spans="2:10" x14ac:dyDescent="0.25">
      <c r="B22" s="111" t="s">
        <v>108</v>
      </c>
      <c r="C22" s="112" t="s">
        <v>42</v>
      </c>
      <c r="D22" s="91" t="s">
        <v>51</v>
      </c>
      <c r="E22" s="112" t="s">
        <v>50</v>
      </c>
      <c r="F22" s="113">
        <v>10</v>
      </c>
      <c r="G22" s="114"/>
      <c r="H22" s="114"/>
      <c r="I22" s="114">
        <f t="shared" si="2"/>
        <v>0</v>
      </c>
      <c r="J22" s="115">
        <f t="shared" si="3"/>
        <v>0</v>
      </c>
    </row>
    <row r="23" spans="2:10" x14ac:dyDescent="0.25">
      <c r="B23" s="111" t="s">
        <v>109</v>
      </c>
      <c r="C23" s="112" t="s">
        <v>46</v>
      </c>
      <c r="D23" s="91" t="s">
        <v>47</v>
      </c>
      <c r="E23" s="112" t="s">
        <v>53</v>
      </c>
      <c r="F23" s="113">
        <v>48</v>
      </c>
      <c r="G23" s="114"/>
      <c r="H23" s="114"/>
      <c r="I23" s="114">
        <f t="shared" si="2"/>
        <v>0</v>
      </c>
      <c r="J23" s="115">
        <f t="shared" si="3"/>
        <v>0</v>
      </c>
    </row>
    <row r="24" spans="2:10" x14ac:dyDescent="0.25">
      <c r="B24" s="111" t="s">
        <v>110</v>
      </c>
      <c r="C24" s="112" t="s">
        <v>44</v>
      </c>
      <c r="D24" s="91" t="s">
        <v>45</v>
      </c>
      <c r="E24" s="112" t="s">
        <v>53</v>
      </c>
      <c r="F24" s="113">
        <v>60</v>
      </c>
      <c r="G24" s="114"/>
      <c r="H24" s="114"/>
      <c r="I24" s="114">
        <f t="shared" si="2"/>
        <v>0</v>
      </c>
      <c r="J24" s="115">
        <f t="shared" si="3"/>
        <v>0</v>
      </c>
    </row>
    <row r="25" spans="2:10" ht="15" x14ac:dyDescent="0.25">
      <c r="B25" s="106" t="s">
        <v>129</v>
      </c>
      <c r="C25" s="123"/>
      <c r="D25" s="108" t="s">
        <v>145</v>
      </c>
      <c r="E25" s="135"/>
      <c r="F25" s="137"/>
      <c r="G25" s="142"/>
      <c r="H25" s="142"/>
      <c r="I25" s="141"/>
      <c r="J25" s="124">
        <f>SUM(J26:J28)</f>
        <v>0</v>
      </c>
    </row>
    <row r="26" spans="2:10" x14ac:dyDescent="0.25">
      <c r="B26" s="119" t="s">
        <v>111</v>
      </c>
      <c r="C26" s="112" t="s">
        <v>122</v>
      </c>
      <c r="D26" s="91" t="s">
        <v>123</v>
      </c>
      <c r="E26" s="112" t="s">
        <v>60</v>
      </c>
      <c r="F26" s="113">
        <v>31</v>
      </c>
      <c r="G26" s="114"/>
      <c r="H26" s="114"/>
      <c r="I26" s="114">
        <f>TRUNC((G26+H26),2)</f>
        <v>0</v>
      </c>
      <c r="J26" s="115">
        <f>I26*F26</f>
        <v>0</v>
      </c>
    </row>
    <row r="27" spans="2:10" x14ac:dyDescent="0.25">
      <c r="B27" s="119" t="s">
        <v>130</v>
      </c>
      <c r="C27" s="112" t="s">
        <v>124</v>
      </c>
      <c r="D27" s="91" t="s">
        <v>125</v>
      </c>
      <c r="E27" s="112" t="s">
        <v>60</v>
      </c>
      <c r="F27" s="113">
        <v>31</v>
      </c>
      <c r="G27" s="114"/>
      <c r="H27" s="114"/>
      <c r="I27" s="114">
        <f>TRUNC((G27+H27),2)</f>
        <v>0</v>
      </c>
      <c r="J27" s="115">
        <f>I27*F27</f>
        <v>0</v>
      </c>
    </row>
    <row r="28" spans="2:10" x14ac:dyDescent="0.25">
      <c r="B28" s="119" t="s">
        <v>131</v>
      </c>
      <c r="C28" s="112" t="s">
        <v>126</v>
      </c>
      <c r="D28" s="91" t="s">
        <v>127</v>
      </c>
      <c r="E28" s="112" t="s">
        <v>128</v>
      </c>
      <c r="F28" s="113">
        <v>43</v>
      </c>
      <c r="G28" s="114"/>
      <c r="H28" s="114"/>
      <c r="I28" s="114">
        <f>TRUNC((G28+H28),2)</f>
        <v>0</v>
      </c>
      <c r="J28" s="115">
        <f>I28*F28</f>
        <v>0</v>
      </c>
    </row>
    <row r="29" spans="2:10" ht="15" x14ac:dyDescent="0.25">
      <c r="B29" s="106" t="s">
        <v>140</v>
      </c>
      <c r="C29" s="123"/>
      <c r="D29" s="108" t="s">
        <v>146</v>
      </c>
      <c r="E29" s="135"/>
      <c r="F29" s="137"/>
      <c r="G29" s="142"/>
      <c r="H29" s="142"/>
      <c r="I29" s="141"/>
      <c r="J29" s="124">
        <f>SUM(J30:J32)</f>
        <v>0</v>
      </c>
    </row>
    <row r="30" spans="2:10" x14ac:dyDescent="0.25">
      <c r="B30" s="119" t="s">
        <v>147</v>
      </c>
      <c r="C30" s="112" t="s">
        <v>122</v>
      </c>
      <c r="D30" s="91" t="s">
        <v>123</v>
      </c>
      <c r="E30" s="112" t="s">
        <v>60</v>
      </c>
      <c r="F30" s="113">
        <v>34</v>
      </c>
      <c r="G30" s="114"/>
      <c r="H30" s="114"/>
      <c r="I30" s="114">
        <f>TRUNC((G30+H30),2)</f>
        <v>0</v>
      </c>
      <c r="J30" s="115">
        <f>I30*F30</f>
        <v>0</v>
      </c>
    </row>
    <row r="31" spans="2:10" x14ac:dyDescent="0.25">
      <c r="B31" s="119" t="s">
        <v>148</v>
      </c>
      <c r="C31" s="112" t="s">
        <v>124</v>
      </c>
      <c r="D31" s="91" t="s">
        <v>125</v>
      </c>
      <c r="E31" s="112" t="s">
        <v>60</v>
      </c>
      <c r="F31" s="113">
        <v>34</v>
      </c>
      <c r="G31" s="114"/>
      <c r="H31" s="114"/>
      <c r="I31" s="114">
        <f>TRUNC((G31+H31),2)</f>
        <v>0</v>
      </c>
      <c r="J31" s="115">
        <f>I31*F31</f>
        <v>0</v>
      </c>
    </row>
    <row r="32" spans="2:10" x14ac:dyDescent="0.25">
      <c r="B32" s="119" t="s">
        <v>149</v>
      </c>
      <c r="C32" s="112" t="s">
        <v>142</v>
      </c>
      <c r="D32" s="91" t="s">
        <v>143</v>
      </c>
      <c r="E32" s="112" t="s">
        <v>132</v>
      </c>
      <c r="F32" s="113">
        <v>150</v>
      </c>
      <c r="G32" s="114"/>
      <c r="H32" s="114"/>
      <c r="I32" s="114">
        <f>TRUNC((G32+H32),2)</f>
        <v>0</v>
      </c>
      <c r="J32" s="115">
        <f>I32*F32</f>
        <v>0</v>
      </c>
    </row>
    <row r="33" spans="2:11" ht="15" x14ac:dyDescent="0.25">
      <c r="B33" s="106" t="s">
        <v>141</v>
      </c>
      <c r="C33" s="123"/>
      <c r="D33" s="108" t="s">
        <v>144</v>
      </c>
      <c r="E33" s="109"/>
      <c r="F33" s="135"/>
      <c r="G33" s="142"/>
      <c r="H33" s="142"/>
      <c r="I33" s="141"/>
      <c r="J33" s="124">
        <f>SUM(J34:J36)</f>
        <v>0</v>
      </c>
    </row>
    <row r="34" spans="2:11" x14ac:dyDescent="0.25">
      <c r="B34" s="119" t="s">
        <v>150</v>
      </c>
      <c r="C34" s="112" t="s">
        <v>122</v>
      </c>
      <c r="D34" s="91" t="s">
        <v>123</v>
      </c>
      <c r="E34" s="112" t="s">
        <v>60</v>
      </c>
      <c r="F34" s="113">
        <v>16</v>
      </c>
      <c r="G34" s="114"/>
      <c r="H34" s="114"/>
      <c r="I34" s="114">
        <f>TRUNC((G34+H34),2)</f>
        <v>0</v>
      </c>
      <c r="J34" s="115">
        <f>I34*F34</f>
        <v>0</v>
      </c>
    </row>
    <row r="35" spans="2:11" x14ac:dyDescent="0.25">
      <c r="B35" s="119" t="s">
        <v>151</v>
      </c>
      <c r="C35" s="112" t="s">
        <v>153</v>
      </c>
      <c r="D35" s="91" t="s">
        <v>155</v>
      </c>
      <c r="E35" s="112" t="s">
        <v>154</v>
      </c>
      <c r="F35" s="113">
        <v>10.8</v>
      </c>
      <c r="G35" s="114"/>
      <c r="H35" s="114"/>
      <c r="I35" s="114">
        <f>TRUNC((G35+H35),2)</f>
        <v>0</v>
      </c>
      <c r="J35" s="115">
        <f>I35*F35</f>
        <v>0</v>
      </c>
    </row>
    <row r="36" spans="2:11" x14ac:dyDescent="0.25">
      <c r="B36" s="119" t="s">
        <v>152</v>
      </c>
      <c r="C36" s="112" t="s">
        <v>124</v>
      </c>
      <c r="D36" s="91" t="s">
        <v>125</v>
      </c>
      <c r="E36" s="112" t="s">
        <v>60</v>
      </c>
      <c r="F36" s="113">
        <v>16</v>
      </c>
      <c r="G36" s="114"/>
      <c r="H36" s="114"/>
      <c r="I36" s="114">
        <f>TRUNC((G36+H36),2)</f>
        <v>0</v>
      </c>
      <c r="J36" s="115">
        <f>I36*F36</f>
        <v>0</v>
      </c>
    </row>
    <row r="37" spans="2:11" ht="15" x14ac:dyDescent="0.25">
      <c r="B37" s="101">
        <v>3</v>
      </c>
      <c r="C37" s="121"/>
      <c r="D37" s="103" t="s">
        <v>164</v>
      </c>
      <c r="E37" s="104"/>
      <c r="F37" s="122"/>
      <c r="G37" s="143"/>
      <c r="H37" s="140"/>
      <c r="I37" s="139"/>
      <c r="J37" s="105">
        <f>SUM(J39)</f>
        <v>0</v>
      </c>
    </row>
    <row r="38" spans="2:11" ht="15" x14ac:dyDescent="0.25">
      <c r="B38" s="106" t="s">
        <v>75</v>
      </c>
      <c r="C38" s="123"/>
      <c r="D38" s="108" t="s">
        <v>164</v>
      </c>
      <c r="E38" s="109"/>
      <c r="F38" s="135"/>
      <c r="G38" s="142"/>
      <c r="H38" s="142"/>
      <c r="I38" s="141"/>
      <c r="J38" s="124">
        <f>SUM(J39)</f>
        <v>0</v>
      </c>
    </row>
    <row r="39" spans="2:11" ht="28.5" x14ac:dyDescent="0.25">
      <c r="B39" s="119" t="s">
        <v>163</v>
      </c>
      <c r="C39" s="112" t="s">
        <v>161</v>
      </c>
      <c r="D39" s="91" t="s">
        <v>162</v>
      </c>
      <c r="E39" s="112" t="s">
        <v>63</v>
      </c>
      <c r="F39" s="120">
        <v>1</v>
      </c>
      <c r="G39" s="114"/>
      <c r="H39" s="114"/>
      <c r="I39" s="114">
        <f>TRUNC((G39+H39),2)</f>
        <v>0</v>
      </c>
      <c r="J39" s="115">
        <f>I39*F39</f>
        <v>0</v>
      </c>
    </row>
    <row r="40" spans="2:11" ht="15" x14ac:dyDescent="0.25">
      <c r="B40" s="101">
        <v>4</v>
      </c>
      <c r="C40" s="121"/>
      <c r="D40" s="103" t="s">
        <v>14</v>
      </c>
      <c r="E40" s="104"/>
      <c r="F40" s="143"/>
      <c r="G40" s="140"/>
      <c r="H40" s="140"/>
      <c r="I40" s="139"/>
      <c r="J40" s="105">
        <f>SUM(J42)</f>
        <v>0</v>
      </c>
    </row>
    <row r="41" spans="2:11" ht="15" x14ac:dyDescent="0.25">
      <c r="B41" s="106" t="s">
        <v>75</v>
      </c>
      <c r="C41" s="123"/>
      <c r="D41" s="108" t="s">
        <v>14</v>
      </c>
      <c r="E41" s="109"/>
      <c r="F41" s="135"/>
      <c r="G41" s="142"/>
      <c r="H41" s="142"/>
      <c r="I41" s="141"/>
      <c r="J41" s="124">
        <f>SUM(J42)</f>
        <v>0</v>
      </c>
    </row>
    <row r="42" spans="2:11" x14ac:dyDescent="0.25">
      <c r="B42" s="119" t="s">
        <v>165</v>
      </c>
      <c r="C42" s="112" t="s">
        <v>48</v>
      </c>
      <c r="D42" s="91" t="s">
        <v>49</v>
      </c>
      <c r="E42" s="112" t="s">
        <v>50</v>
      </c>
      <c r="F42" s="120">
        <v>500</v>
      </c>
      <c r="G42" s="114"/>
      <c r="H42" s="114"/>
      <c r="I42" s="114">
        <f>TRUNC((G42+H42),2)</f>
        <v>0</v>
      </c>
      <c r="J42" s="115">
        <f>I42*F42</f>
        <v>0</v>
      </c>
    </row>
    <row r="43" spans="2:11" ht="15" x14ac:dyDescent="0.25">
      <c r="B43" s="125"/>
      <c r="C43" s="98"/>
      <c r="D43" s="98" t="s">
        <v>10</v>
      </c>
      <c r="E43" s="126"/>
      <c r="F43" s="127"/>
      <c r="G43" s="127"/>
      <c r="H43" s="127"/>
      <c r="I43" s="128"/>
      <c r="J43" s="128">
        <f>J37+J16+J4+J40</f>
        <v>0</v>
      </c>
      <c r="K43" s="96"/>
    </row>
    <row r="44" spans="2:11" ht="15" x14ac:dyDescent="0.25">
      <c r="B44" s="125"/>
      <c r="C44" s="98"/>
      <c r="D44" s="98" t="s">
        <v>157</v>
      </c>
      <c r="E44" s="126"/>
      <c r="F44" s="127"/>
      <c r="G44" s="127"/>
      <c r="H44" s="127"/>
      <c r="I44" s="128"/>
      <c r="J44" s="128">
        <f>J43*0.0623</f>
        <v>0</v>
      </c>
    </row>
    <row r="45" spans="2:11" ht="15" x14ac:dyDescent="0.25">
      <c r="B45" s="125"/>
      <c r="C45" s="98"/>
      <c r="D45" s="98" t="s">
        <v>99</v>
      </c>
      <c r="E45" s="126"/>
      <c r="F45" s="127"/>
      <c r="G45" s="127"/>
      <c r="H45" s="127"/>
      <c r="I45" s="128"/>
      <c r="J45" s="128">
        <f>(J44+J43)*0.2141</f>
        <v>0</v>
      </c>
    </row>
    <row r="46" spans="2:11" ht="15" x14ac:dyDescent="0.25">
      <c r="B46" s="125"/>
      <c r="C46" s="98"/>
      <c r="D46" s="98" t="s">
        <v>11</v>
      </c>
      <c r="E46" s="126"/>
      <c r="F46" s="127"/>
      <c r="G46" s="127"/>
      <c r="H46" s="127"/>
      <c r="I46" s="128"/>
      <c r="J46" s="128">
        <f>SUM(J43:J45)</f>
        <v>0</v>
      </c>
    </row>
    <row r="47" spans="2:11" s="92" customFormat="1" x14ac:dyDescent="0.2">
      <c r="B47" s="93"/>
      <c r="C47" s="94"/>
      <c r="E47" s="95"/>
      <c r="F47" s="96"/>
      <c r="G47" s="96"/>
      <c r="H47" s="96"/>
      <c r="I47" s="96"/>
      <c r="J47" s="96"/>
    </row>
    <row r="48" spans="2:11" s="92" customFormat="1" x14ac:dyDescent="0.2">
      <c r="B48" s="93"/>
      <c r="C48" s="94"/>
      <c r="E48" s="95"/>
      <c r="F48" s="96"/>
      <c r="G48" s="96"/>
      <c r="H48" s="96"/>
      <c r="I48" s="96"/>
      <c r="J48" s="96"/>
    </row>
    <row r="49" spans="2:10" s="92" customFormat="1" x14ac:dyDescent="0.2">
      <c r="B49" s="93"/>
      <c r="C49" s="94"/>
      <c r="E49" s="95"/>
      <c r="F49" s="96"/>
      <c r="G49" s="96"/>
      <c r="H49" s="96"/>
      <c r="I49" s="161"/>
      <c r="J49" s="161"/>
    </row>
    <row r="50" spans="2:10" s="92" customFormat="1" x14ac:dyDescent="0.2">
      <c r="B50" s="93"/>
      <c r="C50" s="94"/>
      <c r="E50" s="95"/>
      <c r="F50" s="96"/>
      <c r="G50" s="96"/>
      <c r="H50" s="96"/>
      <c r="I50" s="162"/>
      <c r="J50" s="162"/>
    </row>
    <row r="51" spans="2:10" s="92" customFormat="1" x14ac:dyDescent="0.2">
      <c r="B51" s="93"/>
      <c r="C51" s="94"/>
      <c r="E51" s="95"/>
      <c r="F51" s="96"/>
      <c r="G51" s="96"/>
      <c r="H51" s="96"/>
      <c r="I51" s="96"/>
      <c r="J51" s="96"/>
    </row>
    <row r="52" spans="2:10" s="92" customFormat="1" x14ac:dyDescent="0.2">
      <c r="B52" s="93"/>
      <c r="C52" s="94"/>
      <c r="E52" s="95"/>
      <c r="F52" s="96"/>
      <c r="G52" s="96"/>
      <c r="H52" s="96"/>
      <c r="I52" s="96"/>
      <c r="J52" s="96"/>
    </row>
    <row r="53" spans="2:10" s="92" customFormat="1" x14ac:dyDescent="0.2">
      <c r="B53" s="93"/>
      <c r="C53" s="94"/>
      <c r="E53" s="95"/>
      <c r="F53" s="97"/>
      <c r="G53" s="96"/>
      <c r="H53" s="96"/>
      <c r="I53" s="96"/>
      <c r="J53" s="96"/>
    </row>
    <row r="54" spans="2:10" s="92" customFormat="1" x14ac:dyDescent="0.2">
      <c r="B54" s="93"/>
      <c r="C54" s="94"/>
      <c r="E54" s="95"/>
      <c r="F54" s="96"/>
      <c r="G54" s="96"/>
      <c r="H54" s="96"/>
      <c r="I54" s="96"/>
      <c r="J54" s="96"/>
    </row>
    <row r="55" spans="2:10" s="92" customFormat="1" x14ac:dyDescent="0.2">
      <c r="B55" s="93"/>
      <c r="C55" s="94"/>
      <c r="E55" s="95"/>
      <c r="F55" s="96"/>
      <c r="G55" s="96"/>
      <c r="H55" s="96"/>
      <c r="I55" s="96"/>
      <c r="J55" s="96"/>
    </row>
    <row r="56" spans="2:10" s="92" customFormat="1" x14ac:dyDescent="0.2">
      <c r="B56" s="93"/>
      <c r="C56" s="94"/>
      <c r="E56" s="95"/>
      <c r="F56" s="96"/>
      <c r="G56" s="96"/>
      <c r="H56" s="96"/>
      <c r="I56" s="96"/>
      <c r="J56" s="96"/>
    </row>
    <row r="57" spans="2:10" s="92" customFormat="1" x14ac:dyDescent="0.2">
      <c r="B57" s="93"/>
      <c r="C57" s="94"/>
      <c r="E57" s="95"/>
      <c r="F57" s="96"/>
      <c r="G57" s="96"/>
      <c r="H57" s="96"/>
      <c r="I57" s="96"/>
      <c r="J57" s="96"/>
    </row>
    <row r="58" spans="2:10" s="92" customFormat="1" x14ac:dyDescent="0.2">
      <c r="B58" s="93"/>
      <c r="C58" s="94"/>
      <c r="E58" s="95"/>
      <c r="F58" s="96"/>
      <c r="G58" s="96"/>
      <c r="H58" s="96"/>
      <c r="I58" s="96"/>
      <c r="J58" s="96"/>
    </row>
    <row r="59" spans="2:10" s="92" customFormat="1" x14ac:dyDescent="0.2">
      <c r="B59" s="93"/>
      <c r="C59" s="94"/>
      <c r="E59" s="95"/>
      <c r="F59" s="96"/>
      <c r="G59" s="96"/>
      <c r="H59" s="96"/>
      <c r="I59" s="96"/>
      <c r="J59" s="96"/>
    </row>
    <row r="60" spans="2:10" s="92" customFormat="1" x14ac:dyDescent="0.2">
      <c r="B60" s="93"/>
      <c r="C60" s="94"/>
      <c r="E60" s="95"/>
      <c r="F60" s="96"/>
      <c r="G60" s="96"/>
      <c r="H60" s="96"/>
      <c r="I60" s="96"/>
      <c r="J60" s="96"/>
    </row>
    <row r="61" spans="2:10" s="92" customFormat="1" x14ac:dyDescent="0.2">
      <c r="B61" s="93"/>
      <c r="C61" s="94"/>
      <c r="E61" s="95"/>
      <c r="F61" s="96"/>
      <c r="G61" s="96"/>
      <c r="H61" s="96"/>
      <c r="I61" s="96"/>
      <c r="J61" s="96"/>
    </row>
    <row r="62" spans="2:10" s="92" customFormat="1" x14ac:dyDescent="0.2">
      <c r="B62" s="93"/>
      <c r="C62" s="94"/>
      <c r="E62" s="95"/>
      <c r="F62" s="96"/>
      <c r="G62" s="96"/>
      <c r="H62" s="96"/>
      <c r="I62" s="96"/>
      <c r="J62" s="96"/>
    </row>
    <row r="63" spans="2:10" s="92" customFormat="1" x14ac:dyDescent="0.2">
      <c r="B63" s="93"/>
      <c r="C63" s="94"/>
      <c r="E63" s="95"/>
      <c r="F63" s="96"/>
      <c r="G63" s="96"/>
      <c r="H63" s="96"/>
      <c r="I63" s="96"/>
      <c r="J63" s="96"/>
    </row>
    <row r="64" spans="2:10" s="92" customFormat="1" x14ac:dyDescent="0.2">
      <c r="B64" s="93"/>
      <c r="C64" s="94"/>
      <c r="E64" s="95"/>
      <c r="F64" s="96"/>
      <c r="G64" s="96"/>
      <c r="H64" s="96"/>
      <c r="I64" s="96"/>
      <c r="J64" s="96"/>
    </row>
    <row r="65" spans="2:10" s="92" customFormat="1" x14ac:dyDescent="0.2">
      <c r="B65" s="93"/>
      <c r="C65" s="94"/>
      <c r="E65" s="95"/>
      <c r="F65" s="96"/>
      <c r="G65" s="96"/>
      <c r="H65" s="96"/>
      <c r="I65" s="96"/>
      <c r="J65" s="96"/>
    </row>
    <row r="66" spans="2:10" s="92" customFormat="1" x14ac:dyDescent="0.2">
      <c r="B66" s="93"/>
      <c r="C66" s="94"/>
      <c r="E66" s="95"/>
      <c r="F66" s="96"/>
      <c r="G66" s="96"/>
      <c r="H66" s="96"/>
      <c r="I66" s="96"/>
      <c r="J66" s="96"/>
    </row>
    <row r="67" spans="2:10" s="92" customFormat="1" x14ac:dyDescent="0.2">
      <c r="B67" s="93"/>
      <c r="C67" s="94"/>
      <c r="E67" s="95"/>
      <c r="F67" s="96"/>
      <c r="G67" s="96"/>
      <c r="H67" s="96"/>
      <c r="I67" s="96"/>
      <c r="J67" s="96"/>
    </row>
    <row r="68" spans="2:10" s="92" customFormat="1" x14ac:dyDescent="0.2">
      <c r="B68" s="93"/>
      <c r="C68" s="94"/>
      <c r="E68" s="95"/>
      <c r="F68" s="96"/>
      <c r="G68" s="96"/>
      <c r="H68" s="96"/>
      <c r="I68" s="96"/>
      <c r="J68" s="96"/>
    </row>
    <row r="69" spans="2:10" s="92" customFormat="1" x14ac:dyDescent="0.2">
      <c r="B69" s="93"/>
      <c r="C69" s="94"/>
      <c r="E69" s="95"/>
      <c r="F69" s="96"/>
      <c r="G69" s="96"/>
      <c r="H69" s="96"/>
      <c r="I69" s="96"/>
      <c r="J69" s="96"/>
    </row>
    <row r="70" spans="2:10" s="92" customFormat="1" x14ac:dyDescent="0.2">
      <c r="B70" s="93"/>
      <c r="C70" s="94"/>
      <c r="E70" s="95"/>
      <c r="F70" s="96"/>
      <c r="G70" s="96"/>
      <c r="H70" s="96"/>
      <c r="I70" s="96"/>
      <c r="J70" s="96"/>
    </row>
    <row r="71" spans="2:10" s="92" customFormat="1" x14ac:dyDescent="0.2">
      <c r="B71" s="93"/>
      <c r="C71" s="94"/>
      <c r="E71" s="95"/>
      <c r="F71" s="96"/>
      <c r="G71" s="96"/>
      <c r="H71" s="96"/>
      <c r="I71" s="96"/>
      <c r="J71" s="96"/>
    </row>
    <row r="72" spans="2:10" s="92" customFormat="1" x14ac:dyDescent="0.2">
      <c r="B72" s="93"/>
      <c r="C72" s="94"/>
      <c r="E72" s="95"/>
      <c r="F72" s="96"/>
      <c r="G72" s="96"/>
      <c r="H72" s="96"/>
      <c r="I72" s="96"/>
      <c r="J72" s="96"/>
    </row>
    <row r="73" spans="2:10" s="92" customFormat="1" x14ac:dyDescent="0.2">
      <c r="B73" s="93"/>
      <c r="C73" s="94"/>
      <c r="E73" s="95"/>
      <c r="F73" s="96"/>
      <c r="G73" s="96"/>
      <c r="H73" s="96"/>
      <c r="I73" s="96"/>
      <c r="J73" s="96"/>
    </row>
    <row r="74" spans="2:10" s="92" customFormat="1" x14ac:dyDescent="0.2">
      <c r="B74" s="93"/>
      <c r="C74" s="94"/>
      <c r="E74" s="95"/>
      <c r="F74" s="96"/>
      <c r="G74" s="96"/>
      <c r="H74" s="96"/>
      <c r="I74" s="96"/>
      <c r="J74" s="96"/>
    </row>
    <row r="75" spans="2:10" s="92" customFormat="1" x14ac:dyDescent="0.2">
      <c r="B75" s="93"/>
      <c r="C75" s="94"/>
      <c r="E75" s="95"/>
      <c r="F75" s="96"/>
      <c r="G75" s="96"/>
      <c r="H75" s="96"/>
      <c r="I75" s="96"/>
      <c r="J75" s="96"/>
    </row>
    <row r="76" spans="2:10" s="92" customFormat="1" x14ac:dyDescent="0.2">
      <c r="B76" s="93"/>
      <c r="C76" s="94"/>
      <c r="E76" s="95"/>
      <c r="F76" s="96"/>
      <c r="G76" s="96"/>
      <c r="H76" s="96"/>
      <c r="I76" s="96"/>
      <c r="J76" s="96"/>
    </row>
    <row r="77" spans="2:10" s="92" customFormat="1" x14ac:dyDescent="0.2">
      <c r="B77" s="93"/>
      <c r="C77" s="94"/>
      <c r="E77" s="95"/>
      <c r="F77" s="96"/>
      <c r="G77" s="96"/>
      <c r="H77" s="96"/>
      <c r="I77" s="96"/>
      <c r="J77" s="96"/>
    </row>
    <row r="78" spans="2:10" s="92" customFormat="1" x14ac:dyDescent="0.2">
      <c r="B78" s="93"/>
      <c r="C78" s="94"/>
      <c r="E78" s="95"/>
      <c r="F78" s="96"/>
      <c r="G78" s="96"/>
      <c r="H78" s="96"/>
      <c r="I78" s="96"/>
      <c r="J78" s="96"/>
    </row>
    <row r="79" spans="2:10" s="92" customFormat="1" x14ac:dyDescent="0.2">
      <c r="B79" s="93"/>
      <c r="C79" s="94"/>
      <c r="E79" s="95"/>
      <c r="F79" s="96"/>
      <c r="G79" s="96"/>
      <c r="H79" s="96"/>
      <c r="I79" s="96"/>
      <c r="J79" s="96"/>
    </row>
    <row r="80" spans="2:10" s="92" customFormat="1" x14ac:dyDescent="0.2">
      <c r="B80" s="93"/>
      <c r="C80" s="94"/>
      <c r="E80" s="95"/>
      <c r="F80" s="96"/>
      <c r="G80" s="96"/>
      <c r="H80" s="96"/>
      <c r="I80" s="96"/>
      <c r="J80" s="96"/>
    </row>
    <row r="81" spans="2:10" s="92" customFormat="1" x14ac:dyDescent="0.2">
      <c r="B81" s="93"/>
      <c r="C81" s="94"/>
      <c r="E81" s="95"/>
      <c r="F81" s="96"/>
      <c r="G81" s="96"/>
      <c r="H81" s="96"/>
      <c r="I81" s="96"/>
      <c r="J81" s="96"/>
    </row>
    <row r="82" spans="2:10" s="92" customFormat="1" x14ac:dyDescent="0.2">
      <c r="B82" s="93"/>
      <c r="C82" s="94"/>
      <c r="E82" s="95"/>
      <c r="F82" s="96"/>
      <c r="G82" s="96"/>
      <c r="H82" s="96"/>
      <c r="I82" s="96"/>
      <c r="J82" s="96"/>
    </row>
    <row r="83" spans="2:10" s="92" customFormat="1" x14ac:dyDescent="0.2">
      <c r="B83" s="93"/>
      <c r="C83" s="94"/>
      <c r="E83" s="95"/>
      <c r="F83" s="96"/>
      <c r="G83" s="96"/>
      <c r="H83" s="96"/>
      <c r="I83" s="96"/>
      <c r="J83" s="96"/>
    </row>
    <row r="84" spans="2:10" s="92" customFormat="1" x14ac:dyDescent="0.2">
      <c r="B84" s="93"/>
      <c r="C84" s="94"/>
      <c r="E84" s="95"/>
      <c r="F84" s="96"/>
      <c r="G84" s="96"/>
      <c r="H84" s="96"/>
      <c r="I84" s="96"/>
      <c r="J84" s="96"/>
    </row>
    <row r="85" spans="2:10" s="92" customFormat="1" x14ac:dyDescent="0.2">
      <c r="B85" s="93"/>
      <c r="C85" s="94"/>
      <c r="E85" s="95"/>
      <c r="F85" s="96"/>
      <c r="G85" s="96"/>
      <c r="H85" s="96"/>
      <c r="I85" s="96"/>
      <c r="J85" s="96"/>
    </row>
    <row r="86" spans="2:10" s="92" customFormat="1" x14ac:dyDescent="0.2">
      <c r="B86" s="93"/>
      <c r="C86" s="94"/>
      <c r="E86" s="95"/>
      <c r="F86" s="96"/>
      <c r="G86" s="96"/>
      <c r="H86" s="96"/>
      <c r="I86" s="96"/>
      <c r="J86" s="96"/>
    </row>
    <row r="87" spans="2:10" s="92" customFormat="1" x14ac:dyDescent="0.2">
      <c r="B87" s="93"/>
      <c r="C87" s="94"/>
      <c r="E87" s="95"/>
      <c r="F87" s="96"/>
      <c r="G87" s="96"/>
      <c r="H87" s="96"/>
      <c r="I87" s="96"/>
      <c r="J87" s="96"/>
    </row>
    <row r="88" spans="2:10" s="92" customFormat="1" x14ac:dyDescent="0.2">
      <c r="B88" s="93"/>
      <c r="C88" s="94"/>
      <c r="E88" s="95"/>
      <c r="F88" s="96"/>
      <c r="G88" s="96"/>
      <c r="H88" s="96"/>
      <c r="I88" s="96"/>
      <c r="J88" s="96"/>
    </row>
    <row r="89" spans="2:10" s="92" customFormat="1" x14ac:dyDescent="0.2">
      <c r="B89" s="93"/>
      <c r="C89" s="94"/>
      <c r="E89" s="95"/>
      <c r="F89" s="96"/>
      <c r="G89" s="96"/>
      <c r="H89" s="96"/>
      <c r="I89" s="96"/>
      <c r="J89" s="96"/>
    </row>
    <row r="90" spans="2:10" s="92" customFormat="1" x14ac:dyDescent="0.2">
      <c r="B90" s="93"/>
      <c r="C90" s="94"/>
      <c r="E90" s="95"/>
      <c r="F90" s="96"/>
      <c r="G90" s="96"/>
      <c r="H90" s="96"/>
      <c r="I90" s="96"/>
      <c r="J90" s="96"/>
    </row>
    <row r="91" spans="2:10" s="92" customFormat="1" x14ac:dyDescent="0.2">
      <c r="B91" s="93"/>
      <c r="C91" s="94"/>
      <c r="E91" s="95"/>
      <c r="F91" s="96"/>
      <c r="G91" s="96"/>
      <c r="H91" s="96"/>
      <c r="I91" s="96"/>
      <c r="J91" s="96"/>
    </row>
    <row r="92" spans="2:10" s="92" customFormat="1" x14ac:dyDescent="0.2">
      <c r="B92" s="93"/>
      <c r="C92" s="94"/>
      <c r="E92" s="95"/>
      <c r="F92" s="96"/>
      <c r="G92" s="96"/>
      <c r="H92" s="96"/>
      <c r="I92" s="96"/>
      <c r="J92" s="96"/>
    </row>
    <row r="93" spans="2:10" s="92" customFormat="1" x14ac:dyDescent="0.2">
      <c r="B93" s="93"/>
      <c r="C93" s="94"/>
      <c r="E93" s="95"/>
      <c r="F93" s="96"/>
      <c r="G93" s="96"/>
      <c r="H93" s="96"/>
      <c r="I93" s="96"/>
      <c r="J93" s="96"/>
    </row>
    <row r="94" spans="2:10" s="92" customFormat="1" x14ac:dyDescent="0.2">
      <c r="B94" s="93"/>
      <c r="C94" s="94"/>
      <c r="E94" s="95"/>
      <c r="F94" s="96"/>
      <c r="G94" s="96"/>
      <c r="H94" s="96"/>
      <c r="I94" s="96"/>
      <c r="J94" s="96"/>
    </row>
    <row r="95" spans="2:10" s="92" customFormat="1" x14ac:dyDescent="0.2">
      <c r="B95" s="93"/>
      <c r="C95" s="94"/>
      <c r="E95" s="95"/>
      <c r="F95" s="96"/>
      <c r="G95" s="96"/>
      <c r="H95" s="96"/>
      <c r="I95" s="96"/>
      <c r="J95" s="96"/>
    </row>
    <row r="96" spans="2:10" s="92" customFormat="1" x14ac:dyDescent="0.2">
      <c r="B96" s="93"/>
      <c r="C96" s="94"/>
      <c r="E96" s="95"/>
      <c r="F96" s="96"/>
      <c r="G96" s="96"/>
      <c r="H96" s="96"/>
      <c r="I96" s="96"/>
      <c r="J96" s="96"/>
    </row>
    <row r="97" spans="2:10" s="92" customFormat="1" x14ac:dyDescent="0.2">
      <c r="B97" s="93"/>
      <c r="C97" s="94"/>
      <c r="E97" s="95"/>
      <c r="F97" s="96"/>
      <c r="G97" s="96"/>
      <c r="H97" s="96"/>
      <c r="I97" s="96"/>
      <c r="J97" s="96"/>
    </row>
    <row r="98" spans="2:10" s="92" customFormat="1" x14ac:dyDescent="0.2">
      <c r="B98" s="93"/>
      <c r="C98" s="94"/>
      <c r="E98" s="95"/>
      <c r="F98" s="96"/>
      <c r="G98" s="96"/>
      <c r="H98" s="96"/>
      <c r="I98" s="96"/>
      <c r="J98" s="96"/>
    </row>
    <row r="99" spans="2:10" s="92" customFormat="1" x14ac:dyDescent="0.2">
      <c r="B99" s="93"/>
      <c r="C99" s="94"/>
      <c r="E99" s="95"/>
      <c r="F99" s="96"/>
      <c r="G99" s="96"/>
      <c r="H99" s="96"/>
      <c r="I99" s="96"/>
      <c r="J99" s="96"/>
    </row>
    <row r="100" spans="2:10" s="92" customFormat="1" x14ac:dyDescent="0.2">
      <c r="B100" s="93"/>
      <c r="C100" s="94"/>
      <c r="E100" s="95"/>
      <c r="F100" s="96"/>
      <c r="G100" s="96"/>
      <c r="H100" s="96"/>
      <c r="I100" s="96"/>
      <c r="J100" s="96"/>
    </row>
    <row r="101" spans="2:10" s="92" customFormat="1" x14ac:dyDescent="0.2">
      <c r="B101" s="93"/>
      <c r="C101" s="94"/>
      <c r="E101" s="95"/>
      <c r="F101" s="96"/>
      <c r="G101" s="96"/>
      <c r="H101" s="96"/>
      <c r="I101" s="96"/>
      <c r="J101" s="96"/>
    </row>
    <row r="102" spans="2:10" s="92" customFormat="1" x14ac:dyDescent="0.2">
      <c r="B102" s="93"/>
      <c r="C102" s="94"/>
      <c r="E102" s="95"/>
      <c r="F102" s="96"/>
      <c r="G102" s="96"/>
      <c r="H102" s="96"/>
      <c r="I102" s="96"/>
      <c r="J102" s="96"/>
    </row>
    <row r="103" spans="2:10" s="92" customFormat="1" x14ac:dyDescent="0.2">
      <c r="B103" s="93"/>
      <c r="C103" s="94"/>
      <c r="E103" s="95"/>
      <c r="F103" s="96"/>
      <c r="G103" s="96"/>
      <c r="H103" s="96"/>
      <c r="I103" s="96"/>
      <c r="J103" s="96"/>
    </row>
    <row r="104" spans="2:10" s="92" customFormat="1" x14ac:dyDescent="0.2">
      <c r="B104" s="93"/>
      <c r="C104" s="94"/>
      <c r="E104" s="95"/>
      <c r="F104" s="96"/>
      <c r="G104" s="96"/>
      <c r="H104" s="96"/>
      <c r="I104" s="96"/>
      <c r="J104" s="96"/>
    </row>
    <row r="105" spans="2:10" s="92" customFormat="1" x14ac:dyDescent="0.2">
      <c r="B105" s="93"/>
      <c r="C105" s="94"/>
      <c r="E105" s="95"/>
      <c r="F105" s="96"/>
      <c r="G105" s="96"/>
      <c r="H105" s="96"/>
      <c r="I105" s="96"/>
      <c r="J105" s="96"/>
    </row>
    <row r="106" spans="2:10" s="92" customFormat="1" x14ac:dyDescent="0.2">
      <c r="B106" s="93"/>
      <c r="C106" s="94"/>
      <c r="E106" s="95"/>
      <c r="F106" s="96"/>
      <c r="G106" s="96"/>
      <c r="H106" s="96"/>
      <c r="I106" s="96"/>
      <c r="J106" s="96"/>
    </row>
    <row r="107" spans="2:10" s="92" customFormat="1" x14ac:dyDescent="0.2">
      <c r="B107" s="93"/>
      <c r="C107" s="94"/>
      <c r="E107" s="95"/>
      <c r="F107" s="96"/>
      <c r="G107" s="96"/>
      <c r="H107" s="96"/>
      <c r="I107" s="96"/>
      <c r="J107" s="96"/>
    </row>
    <row r="108" spans="2:10" s="92" customFormat="1" x14ac:dyDescent="0.2">
      <c r="B108" s="93"/>
      <c r="C108" s="94"/>
      <c r="E108" s="95"/>
      <c r="F108" s="96"/>
      <c r="G108" s="96"/>
      <c r="H108" s="96"/>
      <c r="I108" s="96"/>
      <c r="J108" s="96"/>
    </row>
    <row r="109" spans="2:10" s="92" customFormat="1" x14ac:dyDescent="0.2">
      <c r="B109" s="93"/>
      <c r="C109" s="94"/>
      <c r="E109" s="95"/>
      <c r="F109" s="96"/>
      <c r="G109" s="96"/>
      <c r="H109" s="96"/>
      <c r="I109" s="96"/>
      <c r="J109" s="96"/>
    </row>
    <row r="110" spans="2:10" s="92" customFormat="1" x14ac:dyDescent="0.2">
      <c r="B110" s="93"/>
      <c r="C110" s="94"/>
      <c r="E110" s="95"/>
      <c r="F110" s="96"/>
      <c r="G110" s="96"/>
      <c r="H110" s="96"/>
      <c r="I110" s="96"/>
      <c r="J110" s="96"/>
    </row>
    <row r="111" spans="2:10" s="92" customFormat="1" x14ac:dyDescent="0.2">
      <c r="B111" s="93"/>
      <c r="C111" s="94"/>
      <c r="E111" s="95"/>
      <c r="F111" s="96"/>
      <c r="G111" s="96"/>
      <c r="H111" s="96"/>
      <c r="I111" s="96"/>
      <c r="J111" s="96"/>
    </row>
    <row r="112" spans="2:10" s="92" customFormat="1" x14ac:dyDescent="0.2">
      <c r="B112" s="93"/>
      <c r="C112" s="94"/>
      <c r="E112" s="95"/>
      <c r="F112" s="96"/>
      <c r="G112" s="96"/>
      <c r="H112" s="96"/>
      <c r="I112" s="96"/>
      <c r="J112" s="96"/>
    </row>
    <row r="113" spans="2:10" s="92" customFormat="1" x14ac:dyDescent="0.2">
      <c r="B113" s="93"/>
      <c r="C113" s="94"/>
      <c r="E113" s="95"/>
      <c r="F113" s="96"/>
      <c r="G113" s="96"/>
      <c r="H113" s="96"/>
      <c r="I113" s="96"/>
      <c r="J113" s="96"/>
    </row>
    <row r="114" spans="2:10" s="92" customFormat="1" x14ac:dyDescent="0.2">
      <c r="B114" s="93"/>
      <c r="C114" s="94"/>
      <c r="E114" s="95"/>
      <c r="F114" s="96"/>
      <c r="G114" s="96"/>
      <c r="H114" s="96"/>
      <c r="I114" s="96"/>
      <c r="J114" s="96"/>
    </row>
    <row r="115" spans="2:10" s="92" customFormat="1" x14ac:dyDescent="0.2">
      <c r="B115" s="93"/>
      <c r="C115" s="94"/>
      <c r="E115" s="95"/>
      <c r="F115" s="96"/>
      <c r="G115" s="96"/>
      <c r="H115" s="96"/>
      <c r="I115" s="96"/>
      <c r="J115" s="96"/>
    </row>
    <row r="116" spans="2:10" s="92" customFormat="1" x14ac:dyDescent="0.2">
      <c r="B116" s="93"/>
      <c r="C116" s="94"/>
      <c r="E116" s="95"/>
      <c r="F116" s="96"/>
      <c r="G116" s="96"/>
      <c r="H116" s="96"/>
      <c r="I116" s="96"/>
      <c r="J116" s="96"/>
    </row>
    <row r="117" spans="2:10" s="92" customFormat="1" x14ac:dyDescent="0.2">
      <c r="B117" s="93"/>
      <c r="C117" s="94"/>
      <c r="E117" s="95"/>
      <c r="F117" s="96"/>
      <c r="G117" s="96"/>
      <c r="H117" s="96"/>
      <c r="I117" s="96"/>
      <c r="J117" s="96"/>
    </row>
    <row r="118" spans="2:10" s="92" customFormat="1" x14ac:dyDescent="0.2">
      <c r="B118" s="93"/>
      <c r="C118" s="94"/>
      <c r="E118" s="95"/>
      <c r="F118" s="96"/>
      <c r="G118" s="96"/>
      <c r="H118" s="96"/>
      <c r="I118" s="96"/>
      <c r="J118" s="96"/>
    </row>
    <row r="119" spans="2:10" s="92" customFormat="1" x14ac:dyDescent="0.2">
      <c r="B119" s="93"/>
      <c r="C119" s="94"/>
      <c r="E119" s="95"/>
      <c r="F119" s="96"/>
      <c r="G119" s="96"/>
      <c r="H119" s="96"/>
      <c r="I119" s="96"/>
      <c r="J119" s="96"/>
    </row>
    <row r="120" spans="2:10" s="92" customFormat="1" x14ac:dyDescent="0.2">
      <c r="B120" s="93"/>
      <c r="C120" s="94"/>
      <c r="E120" s="95"/>
      <c r="F120" s="96"/>
      <c r="G120" s="96"/>
      <c r="H120" s="96"/>
      <c r="I120" s="96"/>
      <c r="J120" s="96"/>
    </row>
    <row r="121" spans="2:10" s="92" customFormat="1" x14ac:dyDescent="0.2">
      <c r="B121" s="93"/>
      <c r="C121" s="94"/>
      <c r="E121" s="95"/>
      <c r="F121" s="96"/>
      <c r="G121" s="96"/>
      <c r="H121" s="96"/>
      <c r="I121" s="96"/>
      <c r="J121" s="96"/>
    </row>
    <row r="122" spans="2:10" s="92" customFormat="1" x14ac:dyDescent="0.2">
      <c r="B122" s="93"/>
      <c r="C122" s="94"/>
      <c r="E122" s="95"/>
      <c r="F122" s="96"/>
      <c r="G122" s="96"/>
      <c r="H122" s="96"/>
      <c r="I122" s="96"/>
      <c r="J122" s="96"/>
    </row>
    <row r="123" spans="2:10" s="92" customFormat="1" x14ac:dyDescent="0.2">
      <c r="B123" s="93"/>
      <c r="C123" s="94"/>
      <c r="E123" s="95"/>
      <c r="F123" s="96"/>
      <c r="G123" s="96"/>
      <c r="H123" s="96"/>
      <c r="I123" s="96"/>
      <c r="J123" s="96"/>
    </row>
    <row r="124" spans="2:10" s="92" customFormat="1" x14ac:dyDescent="0.2">
      <c r="B124" s="93"/>
      <c r="C124" s="94"/>
      <c r="E124" s="95"/>
      <c r="F124" s="96"/>
      <c r="G124" s="96"/>
      <c r="H124" s="96"/>
      <c r="I124" s="96"/>
      <c r="J124" s="96"/>
    </row>
    <row r="125" spans="2:10" s="92" customFormat="1" x14ac:dyDescent="0.2">
      <c r="B125" s="93"/>
      <c r="C125" s="94"/>
      <c r="E125" s="95"/>
      <c r="F125" s="96"/>
      <c r="G125" s="96"/>
      <c r="H125" s="96"/>
      <c r="I125" s="96"/>
      <c r="J125" s="96"/>
    </row>
    <row r="126" spans="2:10" s="92" customFormat="1" x14ac:dyDescent="0.2">
      <c r="B126" s="93"/>
      <c r="C126" s="94"/>
      <c r="E126" s="95"/>
      <c r="F126" s="96"/>
      <c r="G126" s="96"/>
      <c r="H126" s="96"/>
      <c r="I126" s="96"/>
      <c r="J126" s="96"/>
    </row>
    <row r="127" spans="2:10" s="92" customFormat="1" x14ac:dyDescent="0.2">
      <c r="B127" s="93"/>
      <c r="C127" s="94"/>
      <c r="E127" s="95"/>
      <c r="F127" s="96"/>
      <c r="G127" s="96"/>
      <c r="H127" s="96"/>
      <c r="I127" s="96"/>
      <c r="J127" s="96"/>
    </row>
    <row r="128" spans="2:10" s="92" customFormat="1" x14ac:dyDescent="0.2">
      <c r="B128" s="93"/>
      <c r="C128" s="94"/>
      <c r="E128" s="95"/>
      <c r="F128" s="96"/>
      <c r="G128" s="96"/>
      <c r="H128" s="96"/>
      <c r="I128" s="96"/>
      <c r="J128" s="96"/>
    </row>
    <row r="129" spans="2:10" s="92" customFormat="1" x14ac:dyDescent="0.2">
      <c r="B129" s="93"/>
      <c r="C129" s="94"/>
      <c r="E129" s="95"/>
      <c r="F129" s="96"/>
      <c r="G129" s="96"/>
      <c r="H129" s="96"/>
      <c r="I129" s="96"/>
      <c r="J129" s="96"/>
    </row>
    <row r="130" spans="2:10" s="92" customFormat="1" x14ac:dyDescent="0.2">
      <c r="B130" s="93"/>
      <c r="C130" s="94"/>
      <c r="E130" s="95"/>
      <c r="F130" s="96"/>
      <c r="G130" s="96"/>
      <c r="H130" s="96"/>
      <c r="I130" s="96"/>
      <c r="J130" s="96"/>
    </row>
    <row r="131" spans="2:10" s="92" customFormat="1" x14ac:dyDescent="0.2">
      <c r="B131" s="93"/>
      <c r="C131" s="94"/>
      <c r="E131" s="95"/>
      <c r="F131" s="96"/>
      <c r="G131" s="96"/>
      <c r="H131" s="96"/>
      <c r="I131" s="96"/>
      <c r="J131" s="96"/>
    </row>
    <row r="132" spans="2:10" s="92" customFormat="1" x14ac:dyDescent="0.2">
      <c r="B132" s="93"/>
      <c r="C132" s="94"/>
      <c r="E132" s="95"/>
      <c r="F132" s="96"/>
      <c r="G132" s="96"/>
      <c r="H132" s="96"/>
      <c r="I132" s="96"/>
      <c r="J132" s="96"/>
    </row>
    <row r="133" spans="2:10" s="92" customFormat="1" x14ac:dyDescent="0.2">
      <c r="B133" s="93"/>
      <c r="C133" s="94"/>
      <c r="E133" s="95"/>
      <c r="F133" s="96"/>
      <c r="G133" s="96"/>
      <c r="H133" s="96"/>
      <c r="I133" s="96"/>
      <c r="J133" s="96"/>
    </row>
    <row r="134" spans="2:10" s="92" customFormat="1" x14ac:dyDescent="0.2">
      <c r="B134" s="93"/>
      <c r="C134" s="94"/>
      <c r="E134" s="95"/>
      <c r="F134" s="96"/>
      <c r="G134" s="96"/>
      <c r="H134" s="96"/>
      <c r="I134" s="96"/>
      <c r="J134" s="96"/>
    </row>
    <row r="135" spans="2:10" s="92" customFormat="1" x14ac:dyDescent="0.2">
      <c r="B135" s="93"/>
      <c r="C135" s="94"/>
      <c r="E135" s="95"/>
      <c r="F135" s="96"/>
      <c r="G135" s="96"/>
      <c r="H135" s="96"/>
      <c r="I135" s="96"/>
      <c r="J135" s="96"/>
    </row>
    <row r="136" spans="2:10" s="92" customFormat="1" x14ac:dyDescent="0.2">
      <c r="B136" s="93"/>
      <c r="C136" s="94"/>
      <c r="E136" s="95"/>
      <c r="F136" s="96"/>
      <c r="G136" s="96"/>
      <c r="H136" s="96"/>
      <c r="I136" s="96"/>
      <c r="J136" s="96"/>
    </row>
    <row r="137" spans="2:10" s="92" customFormat="1" x14ac:dyDescent="0.2">
      <c r="B137" s="93"/>
      <c r="C137" s="94"/>
      <c r="E137" s="95"/>
      <c r="F137" s="96"/>
      <c r="G137" s="96"/>
      <c r="H137" s="96"/>
      <c r="I137" s="96"/>
      <c r="J137" s="96"/>
    </row>
    <row r="138" spans="2:10" s="92" customFormat="1" x14ac:dyDescent="0.2">
      <c r="B138" s="93"/>
      <c r="C138" s="94"/>
      <c r="E138" s="95"/>
      <c r="F138" s="96"/>
      <c r="G138" s="96"/>
      <c r="H138" s="96"/>
      <c r="I138" s="96"/>
      <c r="J138" s="96"/>
    </row>
    <row r="139" spans="2:10" s="92" customFormat="1" x14ac:dyDescent="0.2">
      <c r="B139" s="93"/>
      <c r="C139" s="94"/>
      <c r="E139" s="95"/>
      <c r="F139" s="96"/>
      <c r="G139" s="96"/>
      <c r="H139" s="96"/>
      <c r="I139" s="96"/>
      <c r="J139" s="96"/>
    </row>
    <row r="140" spans="2:10" s="92" customFormat="1" x14ac:dyDescent="0.2">
      <c r="B140" s="93"/>
      <c r="C140" s="94"/>
      <c r="E140" s="95"/>
      <c r="F140" s="96"/>
      <c r="G140" s="96"/>
      <c r="H140" s="96"/>
      <c r="I140" s="96"/>
      <c r="J140" s="96"/>
    </row>
    <row r="141" spans="2:10" s="92" customFormat="1" x14ac:dyDescent="0.2">
      <c r="B141" s="93"/>
      <c r="C141" s="94"/>
      <c r="E141" s="95"/>
      <c r="F141" s="96"/>
      <c r="G141" s="96"/>
      <c r="H141" s="96"/>
      <c r="I141" s="96"/>
      <c r="J141" s="96"/>
    </row>
    <row r="142" spans="2:10" s="92" customFormat="1" x14ac:dyDescent="0.2">
      <c r="B142" s="93"/>
      <c r="C142" s="94"/>
      <c r="E142" s="95"/>
      <c r="F142" s="96"/>
      <c r="G142" s="96"/>
      <c r="H142" s="96"/>
      <c r="I142" s="96"/>
      <c r="J142" s="96"/>
    </row>
    <row r="143" spans="2:10" s="92" customFormat="1" x14ac:dyDescent="0.2">
      <c r="B143" s="93"/>
      <c r="C143" s="94"/>
      <c r="E143" s="95"/>
      <c r="F143" s="96"/>
      <c r="G143" s="96"/>
      <c r="H143" s="96"/>
      <c r="I143" s="96"/>
      <c r="J143" s="96"/>
    </row>
    <row r="144" spans="2:10" s="92" customFormat="1" x14ac:dyDescent="0.2">
      <c r="B144" s="93"/>
      <c r="C144" s="94"/>
      <c r="E144" s="95"/>
      <c r="F144" s="96"/>
      <c r="G144" s="96"/>
      <c r="H144" s="96"/>
      <c r="I144" s="96"/>
      <c r="J144" s="96"/>
    </row>
    <row r="145" spans="2:10" s="92" customFormat="1" x14ac:dyDescent="0.2">
      <c r="B145" s="93"/>
      <c r="C145" s="94"/>
      <c r="E145" s="95"/>
      <c r="F145" s="96"/>
      <c r="G145" s="96"/>
      <c r="H145" s="96"/>
      <c r="I145" s="96"/>
      <c r="J145" s="96"/>
    </row>
    <row r="146" spans="2:10" s="92" customFormat="1" x14ac:dyDescent="0.2">
      <c r="B146" s="93"/>
      <c r="C146" s="94"/>
      <c r="E146" s="95"/>
      <c r="F146" s="96"/>
      <c r="G146" s="96"/>
      <c r="H146" s="96"/>
      <c r="I146" s="96"/>
      <c r="J146" s="96"/>
    </row>
    <row r="147" spans="2:10" s="92" customFormat="1" x14ac:dyDescent="0.2">
      <c r="B147" s="93"/>
      <c r="C147" s="94"/>
      <c r="E147" s="95"/>
      <c r="F147" s="96"/>
      <c r="G147" s="96"/>
      <c r="H147" s="96"/>
      <c r="I147" s="96"/>
      <c r="J147" s="96"/>
    </row>
    <row r="148" spans="2:10" s="92" customFormat="1" x14ac:dyDescent="0.2">
      <c r="B148" s="93"/>
      <c r="C148" s="94"/>
      <c r="E148" s="95"/>
      <c r="F148" s="96"/>
      <c r="G148" s="96"/>
      <c r="H148" s="96"/>
      <c r="I148" s="96"/>
      <c r="J148" s="96"/>
    </row>
    <row r="149" spans="2:10" s="92" customFormat="1" x14ac:dyDescent="0.2">
      <c r="B149" s="93"/>
      <c r="C149" s="94"/>
      <c r="E149" s="95"/>
      <c r="F149" s="96"/>
      <c r="G149" s="96"/>
      <c r="H149" s="96"/>
      <c r="I149" s="96"/>
      <c r="J149" s="96"/>
    </row>
    <row r="150" spans="2:10" s="92" customFormat="1" x14ac:dyDescent="0.2">
      <c r="B150" s="93"/>
      <c r="C150" s="94"/>
      <c r="E150" s="95"/>
      <c r="F150" s="96"/>
      <c r="G150" s="96"/>
      <c r="H150" s="96"/>
      <c r="I150" s="96"/>
      <c r="J150" s="96"/>
    </row>
    <row r="151" spans="2:10" s="92" customFormat="1" x14ac:dyDescent="0.2">
      <c r="B151" s="93"/>
      <c r="C151" s="94"/>
      <c r="E151" s="95"/>
      <c r="F151" s="96"/>
      <c r="G151" s="96"/>
      <c r="H151" s="96"/>
      <c r="I151" s="96"/>
      <c r="J151" s="96"/>
    </row>
    <row r="152" spans="2:10" s="92" customFormat="1" x14ac:dyDescent="0.2">
      <c r="B152" s="93"/>
      <c r="C152" s="94"/>
      <c r="E152" s="95"/>
      <c r="F152" s="96"/>
      <c r="G152" s="96"/>
      <c r="H152" s="96"/>
      <c r="I152" s="96"/>
      <c r="J152" s="96"/>
    </row>
    <row r="153" spans="2:10" s="92" customFormat="1" x14ac:dyDescent="0.2">
      <c r="B153" s="93"/>
      <c r="C153" s="94"/>
      <c r="E153" s="95"/>
      <c r="F153" s="96"/>
      <c r="G153" s="96"/>
      <c r="H153" s="96"/>
      <c r="I153" s="96"/>
      <c r="J153" s="96"/>
    </row>
    <row r="154" spans="2:10" s="92" customFormat="1" x14ac:dyDescent="0.2">
      <c r="B154" s="93"/>
      <c r="C154" s="94"/>
      <c r="E154" s="95"/>
      <c r="F154" s="96"/>
      <c r="G154" s="96"/>
      <c r="H154" s="96"/>
      <c r="I154" s="96"/>
      <c r="J154" s="96"/>
    </row>
    <row r="155" spans="2:10" s="92" customFormat="1" x14ac:dyDescent="0.2">
      <c r="B155" s="93"/>
      <c r="C155" s="94"/>
      <c r="E155" s="95"/>
      <c r="F155" s="96"/>
      <c r="G155" s="96"/>
      <c r="H155" s="96"/>
      <c r="I155" s="96"/>
      <c r="J155" s="96"/>
    </row>
    <row r="156" spans="2:10" s="92" customFormat="1" x14ac:dyDescent="0.2">
      <c r="B156" s="93"/>
      <c r="C156" s="94"/>
      <c r="E156" s="95"/>
      <c r="F156" s="96"/>
      <c r="G156" s="96"/>
      <c r="H156" s="96"/>
      <c r="I156" s="96"/>
      <c r="J156" s="96"/>
    </row>
    <row r="157" spans="2:10" s="92" customFormat="1" x14ac:dyDescent="0.2">
      <c r="B157" s="93"/>
      <c r="C157" s="94"/>
      <c r="E157" s="95"/>
      <c r="F157" s="96"/>
      <c r="G157" s="96"/>
      <c r="H157" s="96"/>
      <c r="I157" s="96"/>
      <c r="J157" s="96"/>
    </row>
    <row r="158" spans="2:10" s="92" customFormat="1" x14ac:dyDescent="0.2">
      <c r="B158" s="93"/>
      <c r="C158" s="94"/>
      <c r="E158" s="95"/>
      <c r="F158" s="96"/>
      <c r="G158" s="96"/>
      <c r="H158" s="96"/>
      <c r="I158" s="96"/>
      <c r="J158" s="96"/>
    </row>
    <row r="159" spans="2:10" s="92" customFormat="1" x14ac:dyDescent="0.2">
      <c r="B159" s="93"/>
      <c r="C159" s="94"/>
      <c r="E159" s="95"/>
      <c r="F159" s="96"/>
      <c r="G159" s="96"/>
      <c r="H159" s="96"/>
      <c r="I159" s="96"/>
      <c r="J159" s="96"/>
    </row>
    <row r="160" spans="2:10" s="92" customFormat="1" x14ac:dyDescent="0.2">
      <c r="B160" s="93"/>
      <c r="C160" s="94"/>
      <c r="E160" s="95"/>
      <c r="F160" s="96"/>
      <c r="G160" s="96"/>
      <c r="H160" s="96"/>
      <c r="I160" s="96"/>
      <c r="J160" s="96"/>
    </row>
    <row r="161" spans="2:10" s="92" customFormat="1" x14ac:dyDescent="0.2">
      <c r="B161" s="93"/>
      <c r="C161" s="94"/>
      <c r="E161" s="95"/>
      <c r="F161" s="96"/>
      <c r="G161" s="96"/>
      <c r="H161" s="96"/>
      <c r="I161" s="96"/>
      <c r="J161" s="96"/>
    </row>
    <row r="162" spans="2:10" s="92" customFormat="1" x14ac:dyDescent="0.2">
      <c r="B162" s="93"/>
      <c r="C162" s="94"/>
      <c r="E162" s="95"/>
      <c r="F162" s="96"/>
      <c r="G162" s="96"/>
      <c r="H162" s="96"/>
      <c r="I162" s="96"/>
      <c r="J162" s="96"/>
    </row>
    <row r="163" spans="2:10" s="92" customFormat="1" x14ac:dyDescent="0.2">
      <c r="B163" s="93"/>
      <c r="C163" s="94"/>
      <c r="E163" s="95"/>
      <c r="F163" s="96"/>
      <c r="G163" s="96"/>
      <c r="H163" s="96"/>
      <c r="I163" s="96"/>
      <c r="J163" s="96"/>
    </row>
    <row r="164" spans="2:10" s="92" customFormat="1" x14ac:dyDescent="0.2">
      <c r="B164" s="93"/>
      <c r="C164" s="94"/>
      <c r="E164" s="95"/>
      <c r="F164" s="96"/>
      <c r="G164" s="96"/>
      <c r="H164" s="96"/>
      <c r="I164" s="96"/>
      <c r="J164" s="96"/>
    </row>
    <row r="165" spans="2:10" s="92" customFormat="1" x14ac:dyDescent="0.2">
      <c r="B165" s="93"/>
      <c r="C165" s="94"/>
      <c r="E165" s="95"/>
      <c r="F165" s="96"/>
      <c r="G165" s="96"/>
      <c r="H165" s="96"/>
      <c r="I165" s="96"/>
      <c r="J165" s="96"/>
    </row>
    <row r="166" spans="2:10" s="92" customFormat="1" x14ac:dyDescent="0.2">
      <c r="B166" s="93"/>
      <c r="C166" s="94"/>
      <c r="E166" s="95"/>
      <c r="F166" s="96"/>
      <c r="G166" s="96"/>
      <c r="H166" s="96"/>
      <c r="I166" s="96"/>
      <c r="J166" s="96"/>
    </row>
    <row r="167" spans="2:10" s="92" customFormat="1" x14ac:dyDescent="0.2">
      <c r="B167" s="93"/>
      <c r="C167" s="94"/>
      <c r="E167" s="95"/>
      <c r="F167" s="96"/>
      <c r="G167" s="96"/>
      <c r="H167" s="96"/>
      <c r="I167" s="96"/>
      <c r="J167" s="96"/>
    </row>
    <row r="168" spans="2:10" s="92" customFormat="1" x14ac:dyDescent="0.2">
      <c r="B168" s="93"/>
      <c r="C168" s="94"/>
      <c r="E168" s="95"/>
      <c r="F168" s="96"/>
      <c r="G168" s="96"/>
      <c r="H168" s="96"/>
      <c r="I168" s="96"/>
      <c r="J168" s="96"/>
    </row>
    <row r="169" spans="2:10" s="92" customFormat="1" x14ac:dyDescent="0.2">
      <c r="B169" s="93"/>
      <c r="C169" s="94"/>
      <c r="E169" s="95"/>
      <c r="F169" s="96"/>
      <c r="G169" s="96"/>
      <c r="H169" s="96"/>
      <c r="I169" s="96"/>
      <c r="J169" s="96"/>
    </row>
    <row r="170" spans="2:10" s="92" customFormat="1" x14ac:dyDescent="0.2">
      <c r="B170" s="93"/>
      <c r="C170" s="94"/>
      <c r="E170" s="95"/>
      <c r="F170" s="96"/>
      <c r="G170" s="96"/>
      <c r="H170" s="96"/>
      <c r="I170" s="96"/>
      <c r="J170" s="96"/>
    </row>
    <row r="171" spans="2:10" s="92" customFormat="1" x14ac:dyDescent="0.2">
      <c r="B171" s="93"/>
      <c r="C171" s="94"/>
      <c r="E171" s="95"/>
      <c r="F171" s="96"/>
      <c r="G171" s="96"/>
      <c r="H171" s="96"/>
      <c r="I171" s="96"/>
      <c r="J171" s="96"/>
    </row>
    <row r="172" spans="2:10" s="92" customFormat="1" x14ac:dyDescent="0.2">
      <c r="B172" s="93"/>
      <c r="C172" s="94"/>
      <c r="E172" s="95"/>
      <c r="F172" s="96"/>
      <c r="G172" s="96"/>
      <c r="H172" s="96"/>
      <c r="I172" s="96"/>
      <c r="J172" s="96"/>
    </row>
    <row r="173" spans="2:10" s="92" customFormat="1" x14ac:dyDescent="0.2">
      <c r="B173" s="93"/>
      <c r="C173" s="94"/>
      <c r="E173" s="95"/>
      <c r="F173" s="96"/>
      <c r="G173" s="96"/>
      <c r="H173" s="96"/>
      <c r="I173" s="96"/>
      <c r="J173" s="96"/>
    </row>
    <row r="174" spans="2:10" s="92" customFormat="1" x14ac:dyDescent="0.2">
      <c r="B174" s="93"/>
      <c r="C174" s="94"/>
      <c r="E174" s="95"/>
      <c r="F174" s="96"/>
      <c r="G174" s="96"/>
      <c r="H174" s="96"/>
      <c r="I174" s="96"/>
      <c r="J174" s="96"/>
    </row>
    <row r="175" spans="2:10" s="92" customFormat="1" x14ac:dyDescent="0.2">
      <c r="B175" s="93"/>
      <c r="C175" s="94"/>
      <c r="E175" s="95"/>
      <c r="F175" s="96"/>
      <c r="G175" s="96"/>
      <c r="H175" s="96"/>
      <c r="I175" s="96"/>
      <c r="J175" s="96"/>
    </row>
    <row r="176" spans="2:10" s="92" customFormat="1" x14ac:dyDescent="0.2">
      <c r="B176" s="93"/>
      <c r="C176" s="94"/>
      <c r="E176" s="95"/>
      <c r="F176" s="96"/>
      <c r="G176" s="96"/>
      <c r="H176" s="96"/>
      <c r="I176" s="96"/>
      <c r="J176" s="96"/>
    </row>
    <row r="177" spans="2:10" s="92" customFormat="1" x14ac:dyDescent="0.2">
      <c r="B177" s="93"/>
      <c r="C177" s="94"/>
      <c r="E177" s="95"/>
      <c r="F177" s="96"/>
      <c r="G177" s="96"/>
      <c r="H177" s="96"/>
      <c r="I177" s="96"/>
      <c r="J177" s="96"/>
    </row>
    <row r="178" spans="2:10" s="92" customFormat="1" x14ac:dyDescent="0.2">
      <c r="B178" s="93"/>
      <c r="C178" s="94"/>
      <c r="E178" s="95"/>
      <c r="F178" s="96"/>
      <c r="G178" s="96"/>
      <c r="H178" s="96"/>
      <c r="I178" s="96"/>
      <c r="J178" s="96"/>
    </row>
    <row r="179" spans="2:10" s="92" customFormat="1" x14ac:dyDescent="0.2">
      <c r="B179" s="93"/>
      <c r="C179" s="94"/>
      <c r="E179" s="95"/>
      <c r="F179" s="96"/>
      <c r="G179" s="96"/>
      <c r="H179" s="96"/>
      <c r="I179" s="96"/>
      <c r="J179" s="96"/>
    </row>
    <row r="180" spans="2:10" s="92" customFormat="1" x14ac:dyDescent="0.2">
      <c r="B180" s="93"/>
      <c r="C180" s="94"/>
      <c r="E180" s="95"/>
      <c r="F180" s="96"/>
      <c r="G180" s="96"/>
      <c r="H180" s="96"/>
      <c r="I180" s="96"/>
      <c r="J180" s="96"/>
    </row>
    <row r="181" spans="2:10" s="92" customFormat="1" x14ac:dyDescent="0.2">
      <c r="B181" s="93"/>
      <c r="C181" s="94"/>
      <c r="E181" s="95"/>
      <c r="F181" s="96"/>
      <c r="G181" s="96"/>
      <c r="H181" s="96"/>
      <c r="I181" s="96"/>
      <c r="J181" s="96"/>
    </row>
    <row r="182" spans="2:10" s="92" customFormat="1" x14ac:dyDescent="0.2">
      <c r="B182" s="93"/>
      <c r="C182" s="94"/>
      <c r="E182" s="95"/>
      <c r="F182" s="96"/>
      <c r="G182" s="96"/>
      <c r="H182" s="96"/>
      <c r="I182" s="96"/>
      <c r="J182" s="96"/>
    </row>
    <row r="183" spans="2:10" s="92" customFormat="1" x14ac:dyDescent="0.2">
      <c r="B183" s="93"/>
      <c r="C183" s="94"/>
      <c r="E183" s="95"/>
      <c r="F183" s="96"/>
      <c r="G183" s="96"/>
      <c r="H183" s="96"/>
      <c r="I183" s="96"/>
      <c r="J183" s="96"/>
    </row>
    <row r="184" spans="2:10" s="92" customFormat="1" x14ac:dyDescent="0.2">
      <c r="B184" s="93"/>
      <c r="C184" s="94"/>
      <c r="E184" s="95"/>
      <c r="F184" s="96"/>
      <c r="G184" s="96"/>
      <c r="H184" s="96"/>
      <c r="I184" s="96"/>
      <c r="J184" s="96"/>
    </row>
    <row r="185" spans="2:10" s="92" customFormat="1" x14ac:dyDescent="0.2">
      <c r="B185" s="93"/>
      <c r="C185" s="94"/>
      <c r="E185" s="95"/>
      <c r="F185" s="96"/>
      <c r="G185" s="96"/>
      <c r="H185" s="96"/>
      <c r="I185" s="96"/>
      <c r="J185" s="96"/>
    </row>
    <row r="186" spans="2:10" s="92" customFormat="1" x14ac:dyDescent="0.2">
      <c r="B186" s="93"/>
      <c r="C186" s="94"/>
      <c r="E186" s="95"/>
      <c r="F186" s="96"/>
      <c r="G186" s="96"/>
      <c r="H186" s="96"/>
      <c r="I186" s="96"/>
      <c r="J186" s="96"/>
    </row>
    <row r="187" spans="2:10" s="92" customFormat="1" x14ac:dyDescent="0.2">
      <c r="B187" s="93"/>
      <c r="C187" s="94"/>
      <c r="E187" s="95"/>
      <c r="F187" s="96"/>
      <c r="G187" s="96"/>
      <c r="H187" s="96"/>
      <c r="I187" s="96"/>
      <c r="J187" s="96"/>
    </row>
    <row r="188" spans="2:10" s="92" customFormat="1" x14ac:dyDescent="0.2">
      <c r="B188" s="93"/>
      <c r="C188" s="94"/>
      <c r="E188" s="95"/>
      <c r="F188" s="96"/>
      <c r="G188" s="96"/>
      <c r="H188" s="96"/>
      <c r="I188" s="96"/>
      <c r="J188" s="96"/>
    </row>
    <row r="189" spans="2:10" s="92" customFormat="1" x14ac:dyDescent="0.2">
      <c r="B189" s="93"/>
      <c r="C189" s="94"/>
      <c r="E189" s="95"/>
      <c r="F189" s="96"/>
      <c r="G189" s="96"/>
      <c r="H189" s="96"/>
      <c r="I189" s="96"/>
      <c r="J189" s="96"/>
    </row>
    <row r="190" spans="2:10" s="92" customFormat="1" x14ac:dyDescent="0.2">
      <c r="B190" s="93"/>
      <c r="C190" s="94"/>
      <c r="E190" s="95"/>
      <c r="F190" s="96"/>
      <c r="G190" s="96"/>
      <c r="H190" s="96"/>
      <c r="I190" s="96"/>
      <c r="J190" s="96"/>
    </row>
    <row r="191" spans="2:10" s="92" customFormat="1" x14ac:dyDescent="0.2">
      <c r="B191" s="93"/>
      <c r="C191" s="94"/>
      <c r="E191" s="95"/>
      <c r="F191" s="96"/>
      <c r="G191" s="96"/>
      <c r="H191" s="96"/>
      <c r="I191" s="96"/>
      <c r="J191" s="96"/>
    </row>
    <row r="192" spans="2:10" s="92" customFormat="1" x14ac:dyDescent="0.2">
      <c r="B192" s="93"/>
      <c r="C192" s="94"/>
      <c r="E192" s="95"/>
      <c r="F192" s="96"/>
      <c r="G192" s="96"/>
      <c r="H192" s="96"/>
      <c r="I192" s="96"/>
      <c r="J192" s="96"/>
    </row>
    <row r="193" spans="2:10" s="92" customFormat="1" x14ac:dyDescent="0.2">
      <c r="B193" s="93"/>
      <c r="C193" s="94"/>
      <c r="E193" s="95"/>
      <c r="F193" s="96"/>
      <c r="G193" s="96"/>
      <c r="H193" s="96"/>
      <c r="I193" s="96"/>
      <c r="J193" s="96"/>
    </row>
    <row r="194" spans="2:10" s="92" customFormat="1" x14ac:dyDescent="0.2">
      <c r="B194" s="93"/>
      <c r="C194" s="94"/>
      <c r="E194" s="95"/>
      <c r="F194" s="96"/>
      <c r="G194" s="96"/>
      <c r="H194" s="96"/>
      <c r="I194" s="96"/>
      <c r="J194" s="96"/>
    </row>
    <row r="195" spans="2:10" s="92" customFormat="1" x14ac:dyDescent="0.2">
      <c r="B195" s="93"/>
      <c r="C195" s="94"/>
      <c r="E195" s="95"/>
      <c r="F195" s="96"/>
      <c r="G195" s="96"/>
      <c r="H195" s="96"/>
      <c r="I195" s="96"/>
      <c r="J195" s="96"/>
    </row>
    <row r="196" spans="2:10" s="92" customFormat="1" x14ac:dyDescent="0.2">
      <c r="B196" s="93"/>
      <c r="C196" s="94"/>
      <c r="E196" s="95"/>
      <c r="F196" s="96"/>
      <c r="G196" s="96"/>
      <c r="H196" s="96"/>
      <c r="I196" s="96"/>
      <c r="J196" s="96"/>
    </row>
    <row r="197" spans="2:10" s="92" customFormat="1" x14ac:dyDescent="0.2">
      <c r="B197" s="93"/>
      <c r="C197" s="94"/>
      <c r="E197" s="95"/>
      <c r="F197" s="96"/>
      <c r="G197" s="96"/>
      <c r="H197" s="96"/>
      <c r="I197" s="96"/>
      <c r="J197" s="96"/>
    </row>
    <row r="198" spans="2:10" s="92" customFormat="1" x14ac:dyDescent="0.2">
      <c r="B198" s="93"/>
      <c r="C198" s="94"/>
      <c r="E198" s="95"/>
      <c r="F198" s="96"/>
      <c r="G198" s="96"/>
      <c r="H198" s="96"/>
      <c r="I198" s="96"/>
      <c r="J198" s="96"/>
    </row>
    <row r="199" spans="2:10" s="92" customFormat="1" x14ac:dyDescent="0.2">
      <c r="B199" s="93"/>
      <c r="C199" s="94"/>
      <c r="E199" s="95"/>
      <c r="F199" s="96"/>
      <c r="G199" s="96"/>
      <c r="H199" s="96"/>
      <c r="I199" s="96"/>
      <c r="J199" s="96"/>
    </row>
    <row r="200" spans="2:10" s="92" customFormat="1" x14ac:dyDescent="0.2">
      <c r="B200" s="93"/>
      <c r="C200" s="94"/>
      <c r="E200" s="95"/>
      <c r="F200" s="96"/>
      <c r="G200" s="96"/>
      <c r="H200" s="96"/>
      <c r="I200" s="96"/>
      <c r="J200" s="96"/>
    </row>
    <row r="201" spans="2:10" s="92" customFormat="1" x14ac:dyDescent="0.2">
      <c r="B201" s="93"/>
      <c r="C201" s="94"/>
      <c r="E201" s="95"/>
      <c r="F201" s="96"/>
      <c r="G201" s="96"/>
      <c r="H201" s="96"/>
      <c r="I201" s="96"/>
      <c r="J201" s="96"/>
    </row>
    <row r="202" spans="2:10" s="92" customFormat="1" x14ac:dyDescent="0.2">
      <c r="B202" s="93"/>
      <c r="C202" s="94"/>
      <c r="E202" s="95"/>
      <c r="F202" s="96"/>
      <c r="G202" s="96"/>
      <c r="H202" s="96"/>
      <c r="I202" s="96"/>
      <c r="J202" s="96"/>
    </row>
    <row r="203" spans="2:10" s="92" customFormat="1" x14ac:dyDescent="0.2">
      <c r="B203" s="93"/>
      <c r="C203" s="94"/>
      <c r="E203" s="95"/>
      <c r="F203" s="96"/>
      <c r="G203" s="96"/>
      <c r="H203" s="96"/>
      <c r="I203" s="96"/>
      <c r="J203" s="96"/>
    </row>
    <row r="204" spans="2:10" s="92" customFormat="1" x14ac:dyDescent="0.2">
      <c r="B204" s="93"/>
      <c r="C204" s="94"/>
      <c r="E204" s="95"/>
      <c r="F204" s="96"/>
      <c r="G204" s="96"/>
      <c r="H204" s="96"/>
      <c r="I204" s="96"/>
      <c r="J204" s="96"/>
    </row>
    <row r="205" spans="2:10" s="92" customFormat="1" x14ac:dyDescent="0.2">
      <c r="B205" s="93"/>
      <c r="C205" s="94"/>
      <c r="E205" s="95"/>
      <c r="F205" s="96"/>
      <c r="G205" s="96"/>
      <c r="H205" s="96"/>
      <c r="I205" s="96"/>
      <c r="J205" s="96"/>
    </row>
    <row r="206" spans="2:10" s="92" customFormat="1" x14ac:dyDescent="0.2">
      <c r="B206" s="93"/>
      <c r="C206" s="94"/>
      <c r="E206" s="95"/>
      <c r="F206" s="96"/>
      <c r="G206" s="96"/>
      <c r="H206" s="96"/>
      <c r="I206" s="96"/>
      <c r="J206" s="96"/>
    </row>
    <row r="207" spans="2:10" s="92" customFormat="1" x14ac:dyDescent="0.2">
      <c r="B207" s="93"/>
      <c r="C207" s="94"/>
      <c r="E207" s="95"/>
      <c r="F207" s="96"/>
      <c r="G207" s="96"/>
      <c r="H207" s="96"/>
      <c r="I207" s="96"/>
      <c r="J207" s="96"/>
    </row>
    <row r="208" spans="2:10" s="92" customFormat="1" x14ac:dyDescent="0.2">
      <c r="B208" s="93"/>
      <c r="C208" s="94"/>
      <c r="E208" s="95"/>
      <c r="F208" s="96"/>
      <c r="G208" s="96"/>
      <c r="H208" s="96"/>
      <c r="I208" s="96"/>
      <c r="J208" s="96"/>
    </row>
    <row r="209" spans="2:10" s="92" customFormat="1" x14ac:dyDescent="0.2">
      <c r="B209" s="93"/>
      <c r="C209" s="94"/>
      <c r="E209" s="95"/>
      <c r="F209" s="96"/>
      <c r="G209" s="96"/>
      <c r="H209" s="96"/>
      <c r="I209" s="96"/>
      <c r="J209" s="96"/>
    </row>
    <row r="210" spans="2:10" s="92" customFormat="1" x14ac:dyDescent="0.2">
      <c r="B210" s="93"/>
      <c r="C210" s="94"/>
      <c r="E210" s="95"/>
      <c r="F210" s="96"/>
      <c r="G210" s="96"/>
      <c r="H210" s="96"/>
      <c r="I210" s="96"/>
      <c r="J210" s="96"/>
    </row>
    <row r="211" spans="2:10" s="92" customFormat="1" x14ac:dyDescent="0.2">
      <c r="B211" s="93"/>
      <c r="C211" s="94"/>
      <c r="E211" s="95"/>
      <c r="F211" s="96"/>
      <c r="G211" s="96"/>
      <c r="H211" s="96"/>
      <c r="I211" s="96"/>
      <c r="J211" s="96"/>
    </row>
  </sheetData>
  <mergeCells count="8">
    <mergeCell ref="I49:J49"/>
    <mergeCell ref="I50:J50"/>
    <mergeCell ref="B2:B3"/>
    <mergeCell ref="C2:C3"/>
    <mergeCell ref="D2:D3"/>
    <mergeCell ref="E2:E3"/>
    <mergeCell ref="F2:F3"/>
    <mergeCell ref="G2:J2"/>
  </mergeCells>
  <conditionalFormatting sqref="G6:G15 G18:G24 G26:G28 G30:G32 G34:G36 G42">
    <cfRule type="expression" dxfId="1" priority="19" stopIfTrue="1">
      <formula>#REF!&lt;6</formula>
    </cfRule>
  </conditionalFormatting>
  <conditionalFormatting sqref="H6:H15 H18:H24 H26:H28 H30:H32 H34:H36 H39 H42">
    <cfRule type="expression" dxfId="0" priority="26" stopIfTrue="1">
      <formula>#REF!&lt;6</formula>
    </cfRule>
  </conditionalFormatting>
  <printOptions horizontalCentered="1"/>
  <pageMargins left="0.19685039370078741" right="0.19685039370078741" top="1.3779527559055118" bottom="0.98425196850393704" header="0.19685039370078741" footer="0.19685039370078741"/>
  <pageSetup paperSize="9" scale="53" fitToHeight="0" orientation="landscape" r:id="rId1"/>
  <headerFooter>
    <oddHeader xml:space="preserve">&amp;L&amp;G&amp;C&amp;"Ecofont Vera Sans,Negrito"&amp;14
SEDE MUCJI
RECUPERAÇÃO DE COBERTURA, PISO E MANUTENÇÃO DE PLATAFORMA ELEVATÓRIA
&amp;R&amp;"Ecofont Vera Sans,Regular"
Planilha de Custos
 CDHU - 08/2023
SBC - 09/2023
SINAPI - 08/2023
</oddHeader>
    <oddFooter>&amp;C&amp;"Ecofont Vera Sans,Regular"&amp;10Av. Prof. Frederico Hermann Júnior, 345 - Prédio 12, 1° andar - Pinheiros - 05.459-010 São Paulo
(11) 2997-5000             www. fflorestal.sp.gov.br&amp;R&amp;"Ecofont Vera Sans,Negrito"&amp;12Folha 0&amp;P de 0&amp;N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T165"/>
  <sheetViews>
    <sheetView view="pageBreakPreview" zoomScale="60" zoomScaleNormal="90" workbookViewId="0">
      <selection sqref="A1:L17"/>
    </sheetView>
  </sheetViews>
  <sheetFormatPr defaultColWidth="9.140625" defaultRowHeight="15" x14ac:dyDescent="0.25"/>
  <cols>
    <col min="1" max="1" width="2.85546875" style="145" customWidth="1"/>
    <col min="2" max="2" width="6.140625" style="12" bestFit="1" customWidth="1"/>
    <col min="3" max="3" width="65.5703125" style="11" bestFit="1" customWidth="1"/>
    <col min="4" max="4" width="20" style="11" bestFit="1" customWidth="1"/>
    <col min="5" max="5" width="21.7109375" style="11" bestFit="1" customWidth="1"/>
    <col min="6" max="6" width="20" style="11" bestFit="1" customWidth="1"/>
    <col min="7" max="7" width="21.42578125" style="11" bestFit="1" customWidth="1"/>
    <col min="8" max="8" width="19.140625" style="11" customWidth="1"/>
    <col min="9" max="9" width="20" style="11" bestFit="1" customWidth="1"/>
    <col min="10" max="10" width="21.42578125" style="11" bestFit="1" customWidth="1"/>
    <col min="11" max="11" width="14.28515625" style="11" customWidth="1"/>
    <col min="12" max="12" width="6.140625" style="145" customWidth="1"/>
    <col min="13" max="46" width="9.140625" style="145"/>
    <col min="47" max="16384" width="9.140625" style="11"/>
  </cols>
  <sheetData>
    <row r="1" spans="1:46" s="145" customFormat="1" ht="15.75" thickBot="1" x14ac:dyDescent="0.3">
      <c r="B1" s="12"/>
    </row>
    <row r="2" spans="1:46" ht="26.45" customHeight="1" thickTop="1" thickBot="1" x14ac:dyDescent="0.3">
      <c r="B2" s="7" t="s">
        <v>27</v>
      </c>
      <c r="C2" s="8"/>
      <c r="D2" s="9"/>
      <c r="E2" s="9"/>
      <c r="F2" s="9"/>
      <c r="G2" s="10"/>
      <c r="H2" s="9"/>
      <c r="I2" s="9"/>
      <c r="J2" s="10"/>
      <c r="K2" s="10"/>
    </row>
    <row r="3" spans="1:46" s="145" customFormat="1" ht="16.5" thickTop="1" thickBot="1" x14ac:dyDescent="0.3">
      <c r="B3" s="12"/>
    </row>
    <row r="4" spans="1:46" ht="15.75" thickBot="1" x14ac:dyDescent="0.3">
      <c r="B4" s="167" t="s">
        <v>0</v>
      </c>
      <c r="C4" s="169" t="s">
        <v>17</v>
      </c>
      <c r="D4" s="171" t="s">
        <v>18</v>
      </c>
      <c r="E4" s="172"/>
      <c r="F4" s="172"/>
      <c r="G4" s="173"/>
      <c r="H4" s="173"/>
      <c r="I4" s="173"/>
      <c r="J4" s="173"/>
      <c r="K4" s="174"/>
    </row>
    <row r="5" spans="1:46" s="17" customFormat="1" ht="62.25" customHeight="1" thickBot="1" x14ac:dyDescent="0.3">
      <c r="A5" s="146"/>
      <c r="B5" s="168"/>
      <c r="C5" s="170"/>
      <c r="D5" s="13" t="s">
        <v>19</v>
      </c>
      <c r="E5" s="14" t="s">
        <v>20</v>
      </c>
      <c r="F5" s="14" t="s">
        <v>21</v>
      </c>
      <c r="G5" s="15" t="s">
        <v>22</v>
      </c>
      <c r="H5" s="14" t="str">
        <f>C11</f>
        <v>Administração local 6,23%</v>
      </c>
      <c r="I5" s="14" t="str">
        <f>C12</f>
        <v>BDI 21,41%</v>
      </c>
      <c r="J5" s="14" t="s">
        <v>8</v>
      </c>
      <c r="K5" s="16" t="s">
        <v>23</v>
      </c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</row>
    <row r="6" spans="1:46" s="19" customFormat="1" ht="24.95" customHeight="1" x14ac:dyDescent="0.25">
      <c r="A6" s="147"/>
      <c r="B6" s="18">
        <v>1</v>
      </c>
      <c r="C6" s="51" t="str">
        <f>PLANILHA!D4</f>
        <v>Serviços inciais</v>
      </c>
      <c r="D6" s="71">
        <f>PLANILHA!J4</f>
        <v>0</v>
      </c>
      <c r="E6" s="71"/>
      <c r="F6" s="72"/>
      <c r="G6" s="73">
        <f>SUM(D6:F6)</f>
        <v>0</v>
      </c>
      <c r="H6" s="83">
        <f>G6*0.0623</f>
        <v>0</v>
      </c>
      <c r="I6" s="84">
        <f>(G6+H6)*0.2141</f>
        <v>0</v>
      </c>
      <c r="J6" s="85">
        <f>SUM(G6:I6)</f>
        <v>0</v>
      </c>
      <c r="K6" s="20" t="e">
        <f>J6/$J$10</f>
        <v>#DIV/0!</v>
      </c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</row>
    <row r="7" spans="1:46" s="19" customFormat="1" ht="24.95" customHeight="1" x14ac:dyDescent="0.25">
      <c r="A7" s="147"/>
      <c r="B7" s="18">
        <v>2</v>
      </c>
      <c r="C7" s="51" t="str">
        <f>PLANILHA!D16</f>
        <v>Recuperação</v>
      </c>
      <c r="D7" s="74">
        <f>PLANILHA!J16*0.2</f>
        <v>0</v>
      </c>
      <c r="E7" s="75">
        <f>PLANILHA!J16*0.6</f>
        <v>0</v>
      </c>
      <c r="F7" s="75">
        <f>PLANILHA!J16*0.2</f>
        <v>0</v>
      </c>
      <c r="G7" s="76">
        <f>D7+E7+F7</f>
        <v>0</v>
      </c>
      <c r="H7" s="83">
        <f>G7*0.0623</f>
        <v>0</v>
      </c>
      <c r="I7" s="84">
        <f>(G7+H7)*0.2141</f>
        <v>0</v>
      </c>
      <c r="J7" s="85">
        <f t="shared" ref="J7:J10" si="0">SUM(G7:I7)</f>
        <v>0</v>
      </c>
      <c r="K7" s="20" t="e">
        <f t="shared" ref="K7:K9" si="1">J7/$J$10</f>
        <v>#DIV/0!</v>
      </c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</row>
    <row r="8" spans="1:46" s="19" customFormat="1" ht="24.95" customHeight="1" x14ac:dyDescent="0.25">
      <c r="A8" s="147"/>
      <c r="B8" s="18">
        <v>3</v>
      </c>
      <c r="C8" s="51" t="str">
        <f>PLANILHA!D37</f>
        <v>Manutenção do elevador</v>
      </c>
      <c r="D8" s="74"/>
      <c r="E8" s="75">
        <f>PLANILHA!J39/2</f>
        <v>0</v>
      </c>
      <c r="F8" s="75">
        <f>PLANILHA!J39/2</f>
        <v>0</v>
      </c>
      <c r="G8" s="76">
        <f>D8+E8+F8</f>
        <v>0</v>
      </c>
      <c r="H8" s="83">
        <f t="shared" ref="H8:H9" si="2">G8*0.0623</f>
        <v>0</v>
      </c>
      <c r="I8" s="84">
        <f t="shared" ref="I8:I9" si="3">(G8+H8)*0.2141</f>
        <v>0</v>
      </c>
      <c r="J8" s="85">
        <f t="shared" si="0"/>
        <v>0</v>
      </c>
      <c r="K8" s="20" t="e">
        <f t="shared" si="1"/>
        <v>#DIV/0!</v>
      </c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</row>
    <row r="9" spans="1:46" s="19" customFormat="1" ht="24.95" customHeight="1" x14ac:dyDescent="0.25">
      <c r="A9" s="147"/>
      <c r="B9" s="18">
        <v>4</v>
      </c>
      <c r="C9" s="51" t="str">
        <f>PLANILHA!D40</f>
        <v>Limpeza geral final</v>
      </c>
      <c r="D9" s="74"/>
      <c r="E9" s="75"/>
      <c r="F9" s="75">
        <f>PLANILHA!J40</f>
        <v>0</v>
      </c>
      <c r="G9" s="76">
        <f>F9</f>
        <v>0</v>
      </c>
      <c r="H9" s="83">
        <f t="shared" si="2"/>
        <v>0</v>
      </c>
      <c r="I9" s="84">
        <f t="shared" si="3"/>
        <v>0</v>
      </c>
      <c r="J9" s="85">
        <f t="shared" si="0"/>
        <v>0</v>
      </c>
      <c r="K9" s="20" t="e">
        <f t="shared" si="1"/>
        <v>#DIV/0!</v>
      </c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</row>
    <row r="10" spans="1:46" s="19" customFormat="1" ht="18" x14ac:dyDescent="0.25">
      <c r="A10" s="147"/>
      <c r="B10" s="21"/>
      <c r="C10" s="22" t="s">
        <v>24</v>
      </c>
      <c r="D10" s="77">
        <f>SUM(D6:D9)</f>
        <v>0</v>
      </c>
      <c r="E10" s="77">
        <f>SUM(E6:E9)</f>
        <v>0</v>
      </c>
      <c r="F10" s="77">
        <f>SUM(F6:F9)</f>
        <v>0</v>
      </c>
      <c r="G10" s="86">
        <f>SUM(G6:G9)</f>
        <v>0</v>
      </c>
      <c r="H10" s="86">
        <f>G10*0.0623</f>
        <v>0</v>
      </c>
      <c r="I10" s="86">
        <f>(G10+H10)*0.2141</f>
        <v>0</v>
      </c>
      <c r="J10" s="86">
        <f t="shared" si="0"/>
        <v>0</v>
      </c>
      <c r="K10" s="23" t="e">
        <f>SUM(K6:K9)</f>
        <v>#DIV/0!</v>
      </c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</row>
    <row r="11" spans="1:46" s="19" customFormat="1" ht="18" x14ac:dyDescent="0.25">
      <c r="A11" s="147"/>
      <c r="B11" s="24"/>
      <c r="C11" s="25" t="s">
        <v>159</v>
      </c>
      <c r="D11" s="78">
        <f>D10*0.0623</f>
        <v>0</v>
      </c>
      <c r="E11" s="78">
        <f>E10*0.0623</f>
        <v>0</v>
      </c>
      <c r="F11" s="78">
        <f>F10*0.0623</f>
        <v>0</v>
      </c>
      <c r="G11" s="78">
        <f>G10*0.0623</f>
        <v>0</v>
      </c>
      <c r="H11" s="26"/>
      <c r="I11" s="26"/>
      <c r="J11" s="27"/>
      <c r="K11" s="28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</row>
    <row r="12" spans="1:46" s="19" customFormat="1" ht="18" x14ac:dyDescent="0.25">
      <c r="A12" s="147"/>
      <c r="B12" s="29"/>
      <c r="C12" s="30" t="s">
        <v>100</v>
      </c>
      <c r="D12" s="79">
        <f>(D11+D10)*0.2141</f>
        <v>0</v>
      </c>
      <c r="E12" s="79">
        <f>(E11+E10)*0.2141</f>
        <v>0</v>
      </c>
      <c r="F12" s="79">
        <f>(F11+F10)*0.2141</f>
        <v>0</v>
      </c>
      <c r="G12" s="79">
        <f>(G11+G10)*0.2141</f>
        <v>0</v>
      </c>
      <c r="H12" s="31"/>
      <c r="I12" s="31"/>
      <c r="J12" s="32"/>
      <c r="K12" s="33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</row>
    <row r="13" spans="1:46" s="26" customFormat="1" ht="42.95" customHeight="1" x14ac:dyDescent="0.25">
      <c r="A13" s="27"/>
      <c r="B13" s="34"/>
      <c r="C13" s="35" t="s">
        <v>25</v>
      </c>
      <c r="D13" s="80">
        <f>SUM(D10:D12)</f>
        <v>0</v>
      </c>
      <c r="E13" s="81">
        <f t="shared" ref="E13:F13" si="4">SUM(E10:E12)</f>
        <v>0</v>
      </c>
      <c r="F13" s="81">
        <f t="shared" si="4"/>
        <v>0</v>
      </c>
      <c r="G13" s="82">
        <f>SUM(G10:G12)</f>
        <v>0</v>
      </c>
      <c r="H13" s="36"/>
      <c r="I13" s="36"/>
      <c r="J13" s="36"/>
      <c r="K13" s="3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</row>
    <row r="14" spans="1:46" s="19" customFormat="1" ht="18.75" thickBot="1" x14ac:dyDescent="0.3">
      <c r="A14" s="147"/>
      <c r="B14" s="38"/>
      <c r="C14" s="39" t="s">
        <v>26</v>
      </c>
      <c r="D14" s="40" t="e">
        <f>D13/$G$13</f>
        <v>#DIV/0!</v>
      </c>
      <c r="E14" s="40" t="e">
        <f t="shared" ref="E14:F14" si="5">E13/$G$13</f>
        <v>#DIV/0!</v>
      </c>
      <c r="F14" s="40" t="e">
        <f t="shared" si="5"/>
        <v>#DIV/0!</v>
      </c>
      <c r="G14" s="70" t="e">
        <f>SUM(D14:F14)</f>
        <v>#DIV/0!</v>
      </c>
      <c r="H14" s="40"/>
      <c r="I14" s="40"/>
      <c r="J14" s="41"/>
      <c r="K14" s="42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</row>
    <row r="15" spans="1:46" s="145" customFormat="1" x14ac:dyDescent="0.25">
      <c r="B15" s="12"/>
    </row>
    <row r="16" spans="1:46" s="145" customFormat="1" x14ac:dyDescent="0.25">
      <c r="B16" s="12"/>
    </row>
    <row r="17" spans="2:7" s="145" customFormat="1" x14ac:dyDescent="0.25">
      <c r="B17" s="12"/>
    </row>
    <row r="18" spans="2:7" s="145" customFormat="1" x14ac:dyDescent="0.25">
      <c r="B18" s="12"/>
    </row>
    <row r="19" spans="2:7" s="145" customFormat="1" x14ac:dyDescent="0.25">
      <c r="B19" s="12"/>
    </row>
    <row r="20" spans="2:7" s="145" customFormat="1" x14ac:dyDescent="0.25">
      <c r="B20" s="12"/>
    </row>
    <row r="21" spans="2:7" s="145" customFormat="1" x14ac:dyDescent="0.25">
      <c r="B21" s="12"/>
    </row>
    <row r="22" spans="2:7" s="145" customFormat="1" x14ac:dyDescent="0.25">
      <c r="B22" s="12"/>
    </row>
    <row r="23" spans="2:7" s="145" customFormat="1" x14ac:dyDescent="0.25">
      <c r="B23" s="12"/>
    </row>
    <row r="24" spans="2:7" s="145" customFormat="1" ht="18" x14ac:dyDescent="0.25">
      <c r="B24" s="12"/>
      <c r="G24" s="148"/>
    </row>
    <row r="25" spans="2:7" s="145" customFormat="1" x14ac:dyDescent="0.25">
      <c r="B25" s="12"/>
    </row>
    <row r="26" spans="2:7" s="145" customFormat="1" x14ac:dyDescent="0.25">
      <c r="B26" s="12"/>
    </row>
    <row r="27" spans="2:7" s="145" customFormat="1" x14ac:dyDescent="0.25">
      <c r="B27" s="12"/>
    </row>
    <row r="28" spans="2:7" s="145" customFormat="1" x14ac:dyDescent="0.25">
      <c r="B28" s="12"/>
    </row>
    <row r="29" spans="2:7" s="145" customFormat="1" x14ac:dyDescent="0.25">
      <c r="B29" s="12"/>
    </row>
    <row r="30" spans="2:7" s="145" customFormat="1" x14ac:dyDescent="0.25">
      <c r="B30" s="12"/>
    </row>
    <row r="31" spans="2:7" s="145" customFormat="1" x14ac:dyDescent="0.25">
      <c r="B31" s="12"/>
    </row>
    <row r="32" spans="2:7" s="145" customFormat="1" x14ac:dyDescent="0.25">
      <c r="B32" s="12"/>
    </row>
    <row r="33" spans="2:2" s="145" customFormat="1" x14ac:dyDescent="0.25">
      <c r="B33" s="12"/>
    </row>
    <row r="34" spans="2:2" s="145" customFormat="1" x14ac:dyDescent="0.25">
      <c r="B34" s="12"/>
    </row>
    <row r="35" spans="2:2" s="145" customFormat="1" x14ac:dyDescent="0.25">
      <c r="B35" s="12"/>
    </row>
    <row r="36" spans="2:2" s="145" customFormat="1" x14ac:dyDescent="0.25">
      <c r="B36" s="12"/>
    </row>
    <row r="37" spans="2:2" s="145" customFormat="1" x14ac:dyDescent="0.25">
      <c r="B37" s="12"/>
    </row>
    <row r="38" spans="2:2" s="145" customFormat="1" x14ac:dyDescent="0.25">
      <c r="B38" s="12"/>
    </row>
    <row r="39" spans="2:2" s="145" customFormat="1" x14ac:dyDescent="0.25">
      <c r="B39" s="12"/>
    </row>
    <row r="40" spans="2:2" s="145" customFormat="1" x14ac:dyDescent="0.25">
      <c r="B40" s="12"/>
    </row>
    <row r="41" spans="2:2" s="145" customFormat="1" x14ac:dyDescent="0.25">
      <c r="B41" s="12"/>
    </row>
    <row r="42" spans="2:2" s="145" customFormat="1" x14ac:dyDescent="0.25">
      <c r="B42" s="12"/>
    </row>
    <row r="43" spans="2:2" s="145" customFormat="1" x14ac:dyDescent="0.25">
      <c r="B43" s="12"/>
    </row>
    <row r="44" spans="2:2" s="145" customFormat="1" x14ac:dyDescent="0.25">
      <c r="B44" s="12"/>
    </row>
    <row r="45" spans="2:2" s="145" customFormat="1" x14ac:dyDescent="0.25">
      <c r="B45" s="12"/>
    </row>
    <row r="46" spans="2:2" s="145" customFormat="1" x14ac:dyDescent="0.25">
      <c r="B46" s="12"/>
    </row>
    <row r="47" spans="2:2" s="145" customFormat="1" x14ac:dyDescent="0.25">
      <c r="B47" s="12"/>
    </row>
    <row r="48" spans="2:2" s="145" customFormat="1" x14ac:dyDescent="0.25">
      <c r="B48" s="12"/>
    </row>
    <row r="49" spans="2:2" s="145" customFormat="1" x14ac:dyDescent="0.25">
      <c r="B49" s="12"/>
    </row>
    <row r="50" spans="2:2" s="145" customFormat="1" x14ac:dyDescent="0.25">
      <c r="B50" s="12"/>
    </row>
    <row r="51" spans="2:2" s="145" customFormat="1" x14ac:dyDescent="0.25">
      <c r="B51" s="12"/>
    </row>
    <row r="52" spans="2:2" s="145" customFormat="1" x14ac:dyDescent="0.25">
      <c r="B52" s="12"/>
    </row>
    <row r="53" spans="2:2" s="145" customFormat="1" x14ac:dyDescent="0.25">
      <c r="B53" s="12"/>
    </row>
    <row r="54" spans="2:2" s="145" customFormat="1" x14ac:dyDescent="0.25">
      <c r="B54" s="12"/>
    </row>
    <row r="55" spans="2:2" s="145" customFormat="1" x14ac:dyDescent="0.25">
      <c r="B55" s="12"/>
    </row>
    <row r="56" spans="2:2" s="145" customFormat="1" x14ac:dyDescent="0.25">
      <c r="B56" s="12"/>
    </row>
    <row r="57" spans="2:2" s="145" customFormat="1" x14ac:dyDescent="0.25">
      <c r="B57" s="12"/>
    </row>
    <row r="58" spans="2:2" s="145" customFormat="1" x14ac:dyDescent="0.25">
      <c r="B58" s="12"/>
    </row>
    <row r="59" spans="2:2" s="145" customFormat="1" x14ac:dyDescent="0.25">
      <c r="B59" s="12"/>
    </row>
    <row r="60" spans="2:2" s="145" customFormat="1" x14ac:dyDescent="0.25">
      <c r="B60" s="12"/>
    </row>
    <row r="61" spans="2:2" s="145" customFormat="1" x14ac:dyDescent="0.25">
      <c r="B61" s="12"/>
    </row>
    <row r="62" spans="2:2" s="145" customFormat="1" x14ac:dyDescent="0.25">
      <c r="B62" s="12"/>
    </row>
    <row r="63" spans="2:2" s="145" customFormat="1" x14ac:dyDescent="0.25">
      <c r="B63" s="12"/>
    </row>
    <row r="64" spans="2:2" s="145" customFormat="1" x14ac:dyDescent="0.25">
      <c r="B64" s="12"/>
    </row>
    <row r="65" spans="2:2" s="145" customFormat="1" x14ac:dyDescent="0.25">
      <c r="B65" s="12"/>
    </row>
    <row r="66" spans="2:2" s="145" customFormat="1" x14ac:dyDescent="0.25">
      <c r="B66" s="12"/>
    </row>
    <row r="67" spans="2:2" s="145" customFormat="1" x14ac:dyDescent="0.25">
      <c r="B67" s="12"/>
    </row>
    <row r="68" spans="2:2" s="145" customFormat="1" x14ac:dyDescent="0.25">
      <c r="B68" s="12"/>
    </row>
    <row r="69" spans="2:2" s="145" customFormat="1" x14ac:dyDescent="0.25">
      <c r="B69" s="12"/>
    </row>
    <row r="70" spans="2:2" s="145" customFormat="1" x14ac:dyDescent="0.25">
      <c r="B70" s="12"/>
    </row>
    <row r="71" spans="2:2" s="145" customFormat="1" x14ac:dyDescent="0.25">
      <c r="B71" s="12"/>
    </row>
    <row r="72" spans="2:2" s="145" customFormat="1" x14ac:dyDescent="0.25">
      <c r="B72" s="12"/>
    </row>
    <row r="73" spans="2:2" s="145" customFormat="1" x14ac:dyDescent="0.25">
      <c r="B73" s="12"/>
    </row>
    <row r="74" spans="2:2" s="145" customFormat="1" x14ac:dyDescent="0.25">
      <c r="B74" s="12"/>
    </row>
    <row r="75" spans="2:2" s="145" customFormat="1" x14ac:dyDescent="0.25">
      <c r="B75" s="12"/>
    </row>
    <row r="76" spans="2:2" s="145" customFormat="1" x14ac:dyDescent="0.25">
      <c r="B76" s="12"/>
    </row>
    <row r="77" spans="2:2" s="145" customFormat="1" x14ac:dyDescent="0.25">
      <c r="B77" s="12"/>
    </row>
    <row r="78" spans="2:2" s="145" customFormat="1" x14ac:dyDescent="0.25">
      <c r="B78" s="12"/>
    </row>
    <row r="79" spans="2:2" s="145" customFormat="1" x14ac:dyDescent="0.25">
      <c r="B79" s="12"/>
    </row>
    <row r="80" spans="2:2" s="145" customFormat="1" x14ac:dyDescent="0.25">
      <c r="B80" s="12"/>
    </row>
    <row r="81" spans="2:2" s="145" customFormat="1" x14ac:dyDescent="0.25">
      <c r="B81" s="12"/>
    </row>
    <row r="82" spans="2:2" s="145" customFormat="1" x14ac:dyDescent="0.25">
      <c r="B82" s="12"/>
    </row>
    <row r="83" spans="2:2" s="145" customFormat="1" x14ac:dyDescent="0.25">
      <c r="B83" s="12"/>
    </row>
    <row r="84" spans="2:2" s="145" customFormat="1" x14ac:dyDescent="0.25">
      <c r="B84" s="12"/>
    </row>
    <row r="85" spans="2:2" s="145" customFormat="1" x14ac:dyDescent="0.25">
      <c r="B85" s="12"/>
    </row>
    <row r="86" spans="2:2" s="145" customFormat="1" x14ac:dyDescent="0.25">
      <c r="B86" s="12"/>
    </row>
    <row r="87" spans="2:2" s="145" customFormat="1" x14ac:dyDescent="0.25">
      <c r="B87" s="12"/>
    </row>
    <row r="88" spans="2:2" s="145" customFormat="1" x14ac:dyDescent="0.25">
      <c r="B88" s="12"/>
    </row>
    <row r="89" spans="2:2" s="145" customFormat="1" x14ac:dyDescent="0.25">
      <c r="B89" s="12"/>
    </row>
    <row r="90" spans="2:2" s="145" customFormat="1" x14ac:dyDescent="0.25">
      <c r="B90" s="12"/>
    </row>
    <row r="91" spans="2:2" s="145" customFormat="1" x14ac:dyDescent="0.25">
      <c r="B91" s="12"/>
    </row>
    <row r="92" spans="2:2" s="145" customFormat="1" x14ac:dyDescent="0.25">
      <c r="B92" s="12"/>
    </row>
    <row r="93" spans="2:2" s="145" customFormat="1" x14ac:dyDescent="0.25">
      <c r="B93" s="12"/>
    </row>
    <row r="94" spans="2:2" s="145" customFormat="1" x14ac:dyDescent="0.25">
      <c r="B94" s="12"/>
    </row>
    <row r="95" spans="2:2" s="145" customFormat="1" x14ac:dyDescent="0.25">
      <c r="B95" s="12"/>
    </row>
    <row r="96" spans="2:2" s="145" customFormat="1" x14ac:dyDescent="0.25">
      <c r="B96" s="12"/>
    </row>
    <row r="97" spans="2:2" s="145" customFormat="1" x14ac:dyDescent="0.25">
      <c r="B97" s="12"/>
    </row>
    <row r="98" spans="2:2" s="145" customFormat="1" x14ac:dyDescent="0.25">
      <c r="B98" s="12"/>
    </row>
    <row r="99" spans="2:2" s="145" customFormat="1" x14ac:dyDescent="0.25">
      <c r="B99" s="12"/>
    </row>
    <row r="100" spans="2:2" s="145" customFormat="1" x14ac:dyDescent="0.25">
      <c r="B100" s="12"/>
    </row>
    <row r="101" spans="2:2" s="145" customFormat="1" x14ac:dyDescent="0.25">
      <c r="B101" s="12"/>
    </row>
    <row r="102" spans="2:2" s="145" customFormat="1" x14ac:dyDescent="0.25">
      <c r="B102" s="12"/>
    </row>
    <row r="103" spans="2:2" s="145" customFormat="1" x14ac:dyDescent="0.25">
      <c r="B103" s="12"/>
    </row>
    <row r="104" spans="2:2" s="145" customFormat="1" x14ac:dyDescent="0.25">
      <c r="B104" s="12"/>
    </row>
    <row r="105" spans="2:2" s="145" customFormat="1" x14ac:dyDescent="0.25">
      <c r="B105" s="12"/>
    </row>
    <row r="106" spans="2:2" s="145" customFormat="1" x14ac:dyDescent="0.25">
      <c r="B106" s="12"/>
    </row>
    <row r="107" spans="2:2" s="145" customFormat="1" x14ac:dyDescent="0.25">
      <c r="B107" s="12"/>
    </row>
    <row r="108" spans="2:2" s="145" customFormat="1" x14ac:dyDescent="0.25">
      <c r="B108" s="12"/>
    </row>
    <row r="109" spans="2:2" s="145" customFormat="1" x14ac:dyDescent="0.25">
      <c r="B109" s="12"/>
    </row>
    <row r="110" spans="2:2" s="145" customFormat="1" x14ac:dyDescent="0.25">
      <c r="B110" s="12"/>
    </row>
    <row r="111" spans="2:2" s="145" customFormat="1" x14ac:dyDescent="0.25">
      <c r="B111" s="12"/>
    </row>
    <row r="112" spans="2:2" s="145" customFormat="1" x14ac:dyDescent="0.25">
      <c r="B112" s="12"/>
    </row>
    <row r="113" spans="2:2" s="145" customFormat="1" x14ac:dyDescent="0.25">
      <c r="B113" s="12"/>
    </row>
    <row r="114" spans="2:2" s="145" customFormat="1" x14ac:dyDescent="0.25">
      <c r="B114" s="12"/>
    </row>
    <row r="115" spans="2:2" s="145" customFormat="1" x14ac:dyDescent="0.25">
      <c r="B115" s="12"/>
    </row>
    <row r="116" spans="2:2" s="145" customFormat="1" x14ac:dyDescent="0.25">
      <c r="B116" s="12"/>
    </row>
    <row r="117" spans="2:2" s="145" customFormat="1" x14ac:dyDescent="0.25">
      <c r="B117" s="12"/>
    </row>
    <row r="118" spans="2:2" s="145" customFormat="1" x14ac:dyDescent="0.25">
      <c r="B118" s="12"/>
    </row>
    <row r="119" spans="2:2" s="145" customFormat="1" x14ac:dyDescent="0.25">
      <c r="B119" s="12"/>
    </row>
    <row r="120" spans="2:2" s="145" customFormat="1" x14ac:dyDescent="0.25">
      <c r="B120" s="12"/>
    </row>
    <row r="121" spans="2:2" s="145" customFormat="1" x14ac:dyDescent="0.25">
      <c r="B121" s="12"/>
    </row>
    <row r="122" spans="2:2" s="145" customFormat="1" x14ac:dyDescent="0.25">
      <c r="B122" s="12"/>
    </row>
    <row r="123" spans="2:2" s="145" customFormat="1" x14ac:dyDescent="0.25">
      <c r="B123" s="12"/>
    </row>
    <row r="124" spans="2:2" s="145" customFormat="1" x14ac:dyDescent="0.25">
      <c r="B124" s="12"/>
    </row>
    <row r="125" spans="2:2" s="145" customFormat="1" x14ac:dyDescent="0.25">
      <c r="B125" s="12"/>
    </row>
    <row r="126" spans="2:2" s="145" customFormat="1" x14ac:dyDescent="0.25">
      <c r="B126" s="12"/>
    </row>
    <row r="127" spans="2:2" s="145" customFormat="1" x14ac:dyDescent="0.25">
      <c r="B127" s="12"/>
    </row>
    <row r="128" spans="2:2" s="145" customFormat="1" x14ac:dyDescent="0.25">
      <c r="B128" s="12"/>
    </row>
    <row r="129" spans="2:2" s="145" customFormat="1" x14ac:dyDescent="0.25">
      <c r="B129" s="12"/>
    </row>
    <row r="130" spans="2:2" s="145" customFormat="1" x14ac:dyDescent="0.25">
      <c r="B130" s="12"/>
    </row>
    <row r="131" spans="2:2" s="145" customFormat="1" x14ac:dyDescent="0.25">
      <c r="B131" s="12"/>
    </row>
    <row r="132" spans="2:2" s="145" customFormat="1" x14ac:dyDescent="0.25">
      <c r="B132" s="12"/>
    </row>
    <row r="133" spans="2:2" s="145" customFormat="1" x14ac:dyDescent="0.25">
      <c r="B133" s="12"/>
    </row>
    <row r="134" spans="2:2" s="145" customFormat="1" x14ac:dyDescent="0.25">
      <c r="B134" s="12"/>
    </row>
    <row r="135" spans="2:2" s="145" customFormat="1" x14ac:dyDescent="0.25">
      <c r="B135" s="12"/>
    </row>
    <row r="136" spans="2:2" s="145" customFormat="1" x14ac:dyDescent="0.25">
      <c r="B136" s="12"/>
    </row>
    <row r="137" spans="2:2" s="145" customFormat="1" x14ac:dyDescent="0.25">
      <c r="B137" s="12"/>
    </row>
    <row r="138" spans="2:2" s="145" customFormat="1" x14ac:dyDescent="0.25">
      <c r="B138" s="12"/>
    </row>
    <row r="139" spans="2:2" s="145" customFormat="1" x14ac:dyDescent="0.25">
      <c r="B139" s="12"/>
    </row>
    <row r="140" spans="2:2" s="145" customFormat="1" x14ac:dyDescent="0.25">
      <c r="B140" s="12"/>
    </row>
    <row r="141" spans="2:2" s="145" customFormat="1" x14ac:dyDescent="0.25">
      <c r="B141" s="12"/>
    </row>
    <row r="142" spans="2:2" s="145" customFormat="1" x14ac:dyDescent="0.25">
      <c r="B142" s="12"/>
    </row>
    <row r="143" spans="2:2" s="145" customFormat="1" x14ac:dyDescent="0.25">
      <c r="B143" s="12"/>
    </row>
    <row r="144" spans="2:2" s="145" customFormat="1" x14ac:dyDescent="0.25">
      <c r="B144" s="12"/>
    </row>
    <row r="145" spans="2:2" s="145" customFormat="1" x14ac:dyDescent="0.25">
      <c r="B145" s="12"/>
    </row>
    <row r="146" spans="2:2" s="145" customFormat="1" x14ac:dyDescent="0.25">
      <c r="B146" s="12"/>
    </row>
    <row r="147" spans="2:2" s="145" customFormat="1" x14ac:dyDescent="0.25">
      <c r="B147" s="12"/>
    </row>
    <row r="148" spans="2:2" s="145" customFormat="1" x14ac:dyDescent="0.25">
      <c r="B148" s="12"/>
    </row>
    <row r="149" spans="2:2" s="145" customFormat="1" x14ac:dyDescent="0.25">
      <c r="B149" s="12"/>
    </row>
    <row r="150" spans="2:2" s="145" customFormat="1" x14ac:dyDescent="0.25">
      <c r="B150" s="12"/>
    </row>
    <row r="151" spans="2:2" s="145" customFormat="1" x14ac:dyDescent="0.25">
      <c r="B151" s="12"/>
    </row>
    <row r="152" spans="2:2" s="145" customFormat="1" x14ac:dyDescent="0.25">
      <c r="B152" s="12"/>
    </row>
    <row r="153" spans="2:2" s="145" customFormat="1" x14ac:dyDescent="0.25">
      <c r="B153" s="12"/>
    </row>
    <row r="154" spans="2:2" s="145" customFormat="1" x14ac:dyDescent="0.25">
      <c r="B154" s="12"/>
    </row>
    <row r="155" spans="2:2" s="145" customFormat="1" x14ac:dyDescent="0.25">
      <c r="B155" s="12"/>
    </row>
    <row r="156" spans="2:2" s="145" customFormat="1" x14ac:dyDescent="0.25">
      <c r="B156" s="12"/>
    </row>
    <row r="157" spans="2:2" s="145" customFormat="1" x14ac:dyDescent="0.25">
      <c r="B157" s="12"/>
    </row>
    <row r="158" spans="2:2" s="145" customFormat="1" x14ac:dyDescent="0.25">
      <c r="B158" s="12"/>
    </row>
    <row r="159" spans="2:2" s="145" customFormat="1" x14ac:dyDescent="0.25">
      <c r="B159" s="12"/>
    </row>
    <row r="160" spans="2:2" s="145" customFormat="1" x14ac:dyDescent="0.25">
      <c r="B160" s="12"/>
    </row>
    <row r="161" spans="2:2" s="145" customFormat="1" x14ac:dyDescent="0.25">
      <c r="B161" s="12"/>
    </row>
    <row r="162" spans="2:2" s="145" customFormat="1" x14ac:dyDescent="0.25">
      <c r="B162" s="12"/>
    </row>
    <row r="163" spans="2:2" s="145" customFormat="1" x14ac:dyDescent="0.25">
      <c r="B163" s="12"/>
    </row>
    <row r="164" spans="2:2" s="145" customFormat="1" x14ac:dyDescent="0.25">
      <c r="B164" s="12"/>
    </row>
    <row r="165" spans="2:2" s="145" customFormat="1" x14ac:dyDescent="0.25">
      <c r="B165" s="12"/>
    </row>
  </sheetData>
  <mergeCells count="3">
    <mergeCell ref="B4:B5"/>
    <mergeCell ref="C4:C5"/>
    <mergeCell ref="D4:K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8" scale="82" fitToHeight="0" orientation="landscape" r:id="rId1"/>
  <headerFooter>
    <oddHeader xml:space="preserve">&amp;L&amp;G&amp;C&amp;"-,Negrito"&amp;14RECUPERAÇÃO COBERTURA, PISO E MANUTENÇÃO DE ESTAÇÃO ELEVATÓRIA MUCJI&amp;R
Planilha de Custos
 CDHU - 08/2023
SBC - 09/2023
SINAPI - 08/2023
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71B35-2598-41A4-BFAC-A4DD28CED2CB}">
  <dimension ref="B2:F37"/>
  <sheetViews>
    <sheetView topLeftCell="A13" zoomScale="85" zoomScaleNormal="85" zoomScaleSheetLayoutView="100" workbookViewId="0">
      <selection activeCell="B2" sqref="B2:D37"/>
    </sheetView>
  </sheetViews>
  <sheetFormatPr defaultRowHeight="15" x14ac:dyDescent="0.25"/>
  <cols>
    <col min="1" max="1" width="2.5703125" style="54" customWidth="1"/>
    <col min="2" max="2" width="6.140625" style="65" customWidth="1"/>
    <col min="3" max="3" width="62.7109375" style="54" customWidth="1"/>
    <col min="4" max="4" width="12.140625" style="54" customWidth="1"/>
    <col min="5" max="16384" width="9.140625" style="54"/>
  </cols>
  <sheetData>
    <row r="2" spans="2:6" ht="18.75" x14ac:dyDescent="0.3">
      <c r="B2" s="176" t="s">
        <v>66</v>
      </c>
      <c r="C2" s="176"/>
      <c r="D2" s="176"/>
    </row>
    <row r="3" spans="2:6" ht="30" customHeight="1" x14ac:dyDescent="0.25">
      <c r="B3" s="177" t="s">
        <v>67</v>
      </c>
      <c r="C3" s="177"/>
      <c r="D3" s="177"/>
    </row>
    <row r="4" spans="2:6" ht="5.0999999999999996" customHeight="1" x14ac:dyDescent="0.25">
      <c r="B4" s="55"/>
      <c r="C4" s="55"/>
      <c r="D4" s="55"/>
    </row>
    <row r="5" spans="2:6" ht="15" customHeight="1" x14ac:dyDescent="0.25">
      <c r="B5" s="178" t="s">
        <v>68</v>
      </c>
      <c r="C5" s="178"/>
      <c r="D5" s="56">
        <v>2</v>
      </c>
    </row>
    <row r="6" spans="2:6" ht="15" customHeight="1" x14ac:dyDescent="0.25">
      <c r="B6" s="55"/>
      <c r="C6" s="55"/>
      <c r="D6" s="55"/>
      <c r="E6" s="179"/>
      <c r="F6" s="179"/>
    </row>
    <row r="7" spans="2:6" ht="15" customHeight="1" x14ac:dyDescent="0.25">
      <c r="B7" s="57" t="s">
        <v>0</v>
      </c>
      <c r="C7" s="57" t="s">
        <v>69</v>
      </c>
      <c r="D7" s="57" t="s">
        <v>70</v>
      </c>
    </row>
    <row r="8" spans="2:6" x14ac:dyDescent="0.25">
      <c r="B8" s="58">
        <v>1</v>
      </c>
      <c r="C8" s="59" t="s">
        <v>71</v>
      </c>
      <c r="D8" s="60"/>
    </row>
    <row r="9" spans="2:6" x14ac:dyDescent="0.25">
      <c r="B9" s="61" t="s">
        <v>56</v>
      </c>
      <c r="C9" s="62" t="s">
        <v>72</v>
      </c>
      <c r="D9" s="63">
        <v>7.0000000000000007E-2</v>
      </c>
    </row>
    <row r="10" spans="2:6" x14ac:dyDescent="0.25">
      <c r="B10" s="58">
        <v>2</v>
      </c>
      <c r="C10" s="59" t="s">
        <v>73</v>
      </c>
      <c r="D10" s="60"/>
    </row>
    <row r="11" spans="2:6" x14ac:dyDescent="0.25">
      <c r="B11" s="61" t="s">
        <v>57</v>
      </c>
      <c r="C11" s="62" t="s">
        <v>12</v>
      </c>
      <c r="D11" s="63">
        <f>IF(D$5=1,3/100,IF(D$5=2,4/100,IF(D$5=3,5.5/100,"")))</f>
        <v>0.04</v>
      </c>
    </row>
    <row r="12" spans="2:6" x14ac:dyDescent="0.25">
      <c r="B12" s="58">
        <v>3</v>
      </c>
      <c r="C12" s="59" t="s">
        <v>74</v>
      </c>
      <c r="D12" s="60"/>
    </row>
    <row r="13" spans="2:6" x14ac:dyDescent="0.25">
      <c r="B13" s="61" t="s">
        <v>75</v>
      </c>
      <c r="C13" s="62" t="s">
        <v>76</v>
      </c>
      <c r="D13" s="63">
        <v>6.0000000000000001E-3</v>
      </c>
    </row>
    <row r="14" spans="2:6" x14ac:dyDescent="0.25">
      <c r="B14" s="58">
        <v>4</v>
      </c>
      <c r="C14" s="59" t="s">
        <v>77</v>
      </c>
      <c r="D14" s="60"/>
    </row>
    <row r="15" spans="2:6" x14ac:dyDescent="0.25">
      <c r="B15" s="61" t="s">
        <v>78</v>
      </c>
      <c r="C15" s="62" t="s">
        <v>79</v>
      </c>
      <c r="D15" s="63">
        <f>IF(D$5=1,0.8/100,IF(D$5=2,0.8/100,IF(D$5=3,1/100,"")))</f>
        <v>8.0000000000000002E-3</v>
      </c>
    </row>
    <row r="16" spans="2:6" x14ac:dyDescent="0.25">
      <c r="B16" s="61" t="s">
        <v>80</v>
      </c>
      <c r="C16" s="62" t="s">
        <v>81</v>
      </c>
      <c r="D16" s="63">
        <v>8.9999999999999993E-3</v>
      </c>
    </row>
    <row r="17" spans="2:6" x14ac:dyDescent="0.25">
      <c r="B17" s="58">
        <v>5</v>
      </c>
      <c r="C17" s="59" t="s">
        <v>82</v>
      </c>
      <c r="D17" s="60"/>
    </row>
    <row r="18" spans="2:6" x14ac:dyDescent="0.25">
      <c r="B18" s="61" t="s">
        <v>83</v>
      </c>
      <c r="C18" s="62" t="s">
        <v>84</v>
      </c>
      <c r="D18" s="64">
        <v>0.03</v>
      </c>
      <c r="F18" s="54" t="s">
        <v>85</v>
      </c>
    </row>
    <row r="19" spans="2:6" x14ac:dyDescent="0.25">
      <c r="B19" s="61" t="s">
        <v>86</v>
      </c>
      <c r="C19" s="62" t="s">
        <v>87</v>
      </c>
      <c r="D19" s="63">
        <v>6.4999999999999997E-3</v>
      </c>
    </row>
    <row r="20" spans="2:6" x14ac:dyDescent="0.25">
      <c r="B20" s="61" t="s">
        <v>88</v>
      </c>
      <c r="C20" s="62" t="s">
        <v>89</v>
      </c>
      <c r="D20" s="63">
        <v>0.03</v>
      </c>
    </row>
    <row r="21" spans="2:6" x14ac:dyDescent="0.25">
      <c r="B21" s="61" t="s">
        <v>90</v>
      </c>
      <c r="C21" s="62" t="s">
        <v>91</v>
      </c>
      <c r="D21" s="62"/>
    </row>
    <row r="24" spans="2:6" x14ac:dyDescent="0.25">
      <c r="B24" s="175" t="s">
        <v>92</v>
      </c>
      <c r="C24" s="175"/>
      <c r="D24" s="175"/>
    </row>
    <row r="25" spans="2:6" x14ac:dyDescent="0.25">
      <c r="B25" s="175" t="s">
        <v>93</v>
      </c>
      <c r="C25" s="175"/>
      <c r="D25" s="175"/>
    </row>
    <row r="27" spans="2:6" ht="18.75" x14ac:dyDescent="0.25">
      <c r="B27" s="180" t="s">
        <v>94</v>
      </c>
      <c r="C27" s="181"/>
      <c r="D27" s="66">
        <f>ROUNDUP((((1+(D11+SUM(D15:D16)))*(1+D13)+(1*D9))/(1-SUM(D18:D21)))-1,4)</f>
        <v>0.21409999999999998</v>
      </c>
    </row>
    <row r="32" spans="2:6" ht="15.75" x14ac:dyDescent="0.25">
      <c r="B32" s="182" t="s">
        <v>95</v>
      </c>
      <c r="C32" s="182"/>
      <c r="D32" s="182"/>
    </row>
    <row r="33" spans="2:4" ht="30" customHeight="1" x14ac:dyDescent="0.25">
      <c r="B33" s="177" t="s">
        <v>96</v>
      </c>
      <c r="C33" s="177"/>
      <c r="D33" s="177"/>
    </row>
    <row r="34" spans="2:4" x14ac:dyDescent="0.25">
      <c r="B34" s="67"/>
      <c r="C34" s="67"/>
    </row>
    <row r="35" spans="2:4" x14ac:dyDescent="0.25">
      <c r="B35" s="175" t="s">
        <v>97</v>
      </c>
      <c r="C35" s="175"/>
      <c r="D35" s="68">
        <v>2</v>
      </c>
    </row>
    <row r="37" spans="2:4" ht="18.75" x14ac:dyDescent="0.25">
      <c r="B37" s="183" t="s">
        <v>98</v>
      </c>
      <c r="C37" s="184"/>
      <c r="D37" s="69">
        <f>IF(D35&lt;&gt;"",IF(D35=1,3.49,(IF(D35=2,6.23,IF(D35=3,8.87,""))))/100,"")</f>
        <v>6.2300000000000001E-2</v>
      </c>
    </row>
  </sheetData>
  <mergeCells count="11">
    <mergeCell ref="B27:C27"/>
    <mergeCell ref="B32:D32"/>
    <mergeCell ref="B33:D33"/>
    <mergeCell ref="B35:C35"/>
    <mergeCell ref="B37:C37"/>
    <mergeCell ref="B25:D25"/>
    <mergeCell ref="B2:D2"/>
    <mergeCell ref="B3:D3"/>
    <mergeCell ref="B5:C5"/>
    <mergeCell ref="E6:F6"/>
    <mergeCell ref="B24:D24"/>
  </mergeCells>
  <dataValidations count="1">
    <dataValidation type="list" allowBlank="1" showInputMessage="1" showErrorMessage="1" sqref="D5 D35" xr:uid="{F429BDE0-0CF4-44E1-9961-D0815ADDE65D}">
      <formula1>"1,2,3"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4B11C-B873-4A61-8292-D00C5FE8DBB7}">
  <sheetPr>
    <pageSetUpPr fitToPage="1"/>
  </sheetPr>
  <dimension ref="A1:AL33"/>
  <sheetViews>
    <sheetView workbookViewId="0">
      <selection activeCell="E17" sqref="E17"/>
    </sheetView>
  </sheetViews>
  <sheetFormatPr defaultRowHeight="15" x14ac:dyDescent="0.25"/>
  <cols>
    <col min="1" max="1" width="2.7109375" style="54" customWidth="1"/>
    <col min="2" max="2" width="20" style="2" customWidth="1"/>
    <col min="3" max="3" width="89.42578125" style="2" customWidth="1"/>
    <col min="4" max="4" width="9.140625" style="2"/>
    <col min="5" max="5" width="11.5703125" style="2" bestFit="1" customWidth="1"/>
    <col min="6" max="6" width="12" style="2" bestFit="1" customWidth="1"/>
    <col min="7" max="38" width="9.140625" style="54"/>
  </cols>
  <sheetData>
    <row r="1" spans="2:6" s="54" customFormat="1" x14ac:dyDescent="0.25">
      <c r="B1" s="67"/>
      <c r="C1" s="67"/>
      <c r="D1" s="67"/>
      <c r="E1" s="67"/>
      <c r="F1" s="67"/>
    </row>
    <row r="2" spans="2:6" x14ac:dyDescent="0.25">
      <c r="B2" s="153" t="s">
        <v>59</v>
      </c>
      <c r="C2" s="153" t="s">
        <v>160</v>
      </c>
      <c r="D2" s="153" t="s">
        <v>166</v>
      </c>
      <c r="E2" s="154" t="s">
        <v>167</v>
      </c>
      <c r="F2" s="155" t="s">
        <v>185</v>
      </c>
    </row>
    <row r="3" spans="2:6" ht="22.5" customHeight="1" x14ac:dyDescent="0.25">
      <c r="B3" s="156" t="s">
        <v>169</v>
      </c>
      <c r="C3" s="156" t="s">
        <v>62</v>
      </c>
      <c r="D3" s="156" t="s">
        <v>60</v>
      </c>
      <c r="E3" s="157">
        <v>1</v>
      </c>
      <c r="F3" s="158" t="e">
        <f>#REF!*E3</f>
        <v>#REF!</v>
      </c>
    </row>
    <row r="4" spans="2:6" ht="22.5" customHeight="1" x14ac:dyDescent="0.25">
      <c r="B4" s="156" t="s">
        <v>170</v>
      </c>
      <c r="C4" s="156" t="s">
        <v>43</v>
      </c>
      <c r="D4" s="156" t="s">
        <v>60</v>
      </c>
      <c r="E4" s="157">
        <v>2</v>
      </c>
      <c r="F4" s="158"/>
    </row>
    <row r="5" spans="2:6" ht="33.75" customHeight="1" x14ac:dyDescent="0.25">
      <c r="B5" s="156" t="s">
        <v>171</v>
      </c>
      <c r="C5" s="156" t="s">
        <v>172</v>
      </c>
      <c r="D5" s="156" t="s">
        <v>168</v>
      </c>
      <c r="E5" s="157">
        <v>16</v>
      </c>
      <c r="F5" s="158"/>
    </row>
    <row r="6" spans="2:6" s="54" customFormat="1" x14ac:dyDescent="0.25">
      <c r="B6" s="150"/>
      <c r="C6" s="150"/>
      <c r="D6" s="150"/>
      <c r="E6" s="151"/>
      <c r="F6" s="150"/>
    </row>
    <row r="7" spans="2:6" x14ac:dyDescent="0.25">
      <c r="B7" s="144" t="s">
        <v>180</v>
      </c>
      <c r="C7" s="144" t="s">
        <v>173</v>
      </c>
      <c r="D7" s="144" t="s">
        <v>168</v>
      </c>
      <c r="E7" s="149" t="s">
        <v>167</v>
      </c>
      <c r="F7" s="152" t="s">
        <v>185</v>
      </c>
    </row>
    <row r="8" spans="2:6" ht="22.5" customHeight="1" x14ac:dyDescent="0.25">
      <c r="B8" s="159" t="s">
        <v>178</v>
      </c>
      <c r="C8" s="159" t="s">
        <v>174</v>
      </c>
      <c r="D8" s="159" t="s">
        <v>168</v>
      </c>
      <c r="E8" s="160">
        <v>2</v>
      </c>
      <c r="F8" s="158"/>
    </row>
    <row r="9" spans="2:6" ht="22.5" customHeight="1" x14ac:dyDescent="0.25">
      <c r="B9" s="159" t="s">
        <v>181</v>
      </c>
      <c r="C9" s="159" t="s">
        <v>175</v>
      </c>
      <c r="D9" s="159" t="s">
        <v>168</v>
      </c>
      <c r="E9" s="160">
        <v>2</v>
      </c>
      <c r="F9" s="158"/>
    </row>
    <row r="10" spans="2:6" ht="22.5" customHeight="1" x14ac:dyDescent="0.25">
      <c r="B10" s="159" t="s">
        <v>182</v>
      </c>
      <c r="C10" s="159" t="s">
        <v>176</v>
      </c>
      <c r="D10" s="159" t="s">
        <v>168</v>
      </c>
      <c r="E10" s="160">
        <v>1</v>
      </c>
      <c r="F10" s="158"/>
    </row>
    <row r="11" spans="2:6" ht="22.5" customHeight="1" x14ac:dyDescent="0.25">
      <c r="B11" s="156" t="s">
        <v>179</v>
      </c>
      <c r="C11" s="156" t="s">
        <v>177</v>
      </c>
      <c r="D11" s="156" t="s">
        <v>168</v>
      </c>
      <c r="E11" s="157">
        <v>1</v>
      </c>
      <c r="F11" s="158"/>
    </row>
    <row r="12" spans="2:6" s="54" customFormat="1" x14ac:dyDescent="0.25">
      <c r="B12" s="67"/>
      <c r="C12" s="67"/>
      <c r="D12" s="67"/>
      <c r="E12" s="67"/>
      <c r="F12" s="67"/>
    </row>
    <row r="13" spans="2:6" s="54" customFormat="1" x14ac:dyDescent="0.25">
      <c r="B13" s="67"/>
      <c r="C13" s="67"/>
      <c r="D13" s="67"/>
      <c r="E13" s="67"/>
      <c r="F13" s="67"/>
    </row>
    <row r="14" spans="2:6" s="54" customFormat="1" x14ac:dyDescent="0.25">
      <c r="B14" s="67"/>
      <c r="C14" s="67"/>
      <c r="D14" s="67"/>
      <c r="E14" s="67"/>
      <c r="F14" s="67"/>
    </row>
    <row r="15" spans="2:6" s="54" customFormat="1" x14ac:dyDescent="0.25">
      <c r="B15" s="67"/>
      <c r="C15" s="67"/>
      <c r="D15" s="67"/>
      <c r="E15" s="67"/>
      <c r="F15" s="67"/>
    </row>
    <row r="16" spans="2:6" s="54" customFormat="1" x14ac:dyDescent="0.25">
      <c r="B16" s="67"/>
      <c r="C16" s="67"/>
      <c r="D16" s="67"/>
      <c r="E16" s="67"/>
      <c r="F16" s="67"/>
    </row>
    <row r="17" spans="2:6" s="54" customFormat="1" x14ac:dyDescent="0.25">
      <c r="B17" s="67"/>
      <c r="C17" s="67"/>
      <c r="D17" s="67"/>
      <c r="E17" s="67"/>
      <c r="F17" s="67"/>
    </row>
    <row r="18" spans="2:6" s="54" customFormat="1" x14ac:dyDescent="0.25">
      <c r="B18" s="67"/>
      <c r="C18" s="67"/>
      <c r="D18" s="67"/>
      <c r="E18" s="67"/>
      <c r="F18" s="67"/>
    </row>
    <row r="19" spans="2:6" s="54" customFormat="1" x14ac:dyDescent="0.25">
      <c r="B19" s="67"/>
      <c r="C19" s="67"/>
      <c r="D19" s="67"/>
      <c r="E19" s="67"/>
      <c r="F19" s="67"/>
    </row>
    <row r="20" spans="2:6" s="54" customFormat="1" x14ac:dyDescent="0.25">
      <c r="B20" s="67"/>
      <c r="C20" s="67"/>
      <c r="D20" s="67"/>
      <c r="E20" s="67"/>
      <c r="F20" s="67"/>
    </row>
    <row r="21" spans="2:6" s="54" customFormat="1" x14ac:dyDescent="0.25">
      <c r="B21" s="67"/>
      <c r="C21" s="67"/>
      <c r="D21" s="67"/>
      <c r="E21" s="67"/>
      <c r="F21" s="67"/>
    </row>
    <row r="22" spans="2:6" s="54" customFormat="1" x14ac:dyDescent="0.25">
      <c r="B22" s="67"/>
      <c r="C22" s="67"/>
      <c r="D22" s="67"/>
      <c r="E22" s="67"/>
      <c r="F22" s="67"/>
    </row>
    <row r="23" spans="2:6" s="54" customFormat="1" x14ac:dyDescent="0.25">
      <c r="B23" s="67"/>
      <c r="C23" s="67"/>
      <c r="D23" s="67"/>
      <c r="E23" s="67"/>
      <c r="F23" s="67"/>
    </row>
    <row r="24" spans="2:6" s="54" customFormat="1" x14ac:dyDescent="0.25">
      <c r="B24" s="67"/>
      <c r="C24" s="67"/>
      <c r="D24" s="67"/>
      <c r="E24" s="67"/>
      <c r="F24" s="67"/>
    </row>
    <row r="25" spans="2:6" s="54" customFormat="1" x14ac:dyDescent="0.25">
      <c r="B25" s="67"/>
      <c r="C25" s="67"/>
      <c r="D25" s="67"/>
      <c r="E25" s="67"/>
      <c r="F25" s="67"/>
    </row>
    <row r="26" spans="2:6" s="54" customFormat="1" x14ac:dyDescent="0.25">
      <c r="B26" s="67"/>
      <c r="C26" s="67"/>
      <c r="D26" s="67"/>
      <c r="E26" s="67"/>
      <c r="F26" s="67"/>
    </row>
    <row r="27" spans="2:6" s="54" customFormat="1" x14ac:dyDescent="0.25">
      <c r="B27" s="67"/>
      <c r="C27" s="67"/>
      <c r="D27" s="67"/>
      <c r="E27" s="67"/>
      <c r="F27" s="67"/>
    </row>
    <row r="28" spans="2:6" s="54" customFormat="1" x14ac:dyDescent="0.25">
      <c r="B28" s="67"/>
      <c r="C28" s="67"/>
      <c r="D28" s="67"/>
      <c r="E28" s="67"/>
      <c r="F28" s="67"/>
    </row>
    <row r="29" spans="2:6" s="54" customFormat="1" x14ac:dyDescent="0.25">
      <c r="B29" s="67"/>
      <c r="C29" s="67"/>
      <c r="D29" s="67"/>
      <c r="E29" s="67"/>
      <c r="F29" s="67"/>
    </row>
    <row r="30" spans="2:6" s="54" customFormat="1" x14ac:dyDescent="0.25">
      <c r="B30" s="67"/>
      <c r="C30" s="67"/>
      <c r="D30" s="67"/>
      <c r="E30" s="67"/>
      <c r="F30" s="67"/>
    </row>
    <row r="31" spans="2:6" s="54" customFormat="1" x14ac:dyDescent="0.25">
      <c r="B31" s="67"/>
      <c r="C31" s="67"/>
      <c r="D31" s="67"/>
      <c r="E31" s="67"/>
      <c r="F31" s="67"/>
    </row>
    <row r="32" spans="2:6" s="54" customFormat="1" x14ac:dyDescent="0.25">
      <c r="B32" s="67"/>
      <c r="C32" s="67"/>
      <c r="D32" s="67"/>
      <c r="E32" s="67"/>
      <c r="F32" s="67"/>
    </row>
    <row r="33" spans="2:6" s="54" customFormat="1" x14ac:dyDescent="0.25">
      <c r="B33" s="67"/>
      <c r="C33" s="67"/>
      <c r="D33" s="67"/>
      <c r="E33" s="67"/>
      <c r="F33" s="67"/>
    </row>
  </sheetData>
  <pageMargins left="0.511811024" right="0.511811024" top="0.78740157499999996" bottom="0.78740157499999996" header="0.31496062000000002" footer="0.31496062000000002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RESUMO</vt:lpstr>
      <vt:lpstr>PLANILHA</vt:lpstr>
      <vt:lpstr>CRONOGRAMA</vt:lpstr>
      <vt:lpstr>Cálculo BDI TCU</vt:lpstr>
      <vt:lpstr>COMPOSIÇÃO</vt:lpstr>
      <vt:lpstr>'Cálculo BDI TCU'!Area_de_impressao</vt:lpstr>
      <vt:lpstr>CRONOGRAMA!Area_de_impressao</vt:lpstr>
      <vt:lpstr>PLANILHA!Area_de_impressao</vt:lpstr>
      <vt:lpstr>PLANILHA!Titulos_de_impressao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pauloas</dc:creator>
  <cp:lastModifiedBy>Mauro Ivo Martins Quaresma Filho</cp:lastModifiedBy>
  <cp:lastPrinted>2023-10-04T18:08:29Z</cp:lastPrinted>
  <dcterms:created xsi:type="dcterms:W3CDTF">2019-03-25T18:29:01Z</dcterms:created>
  <dcterms:modified xsi:type="dcterms:W3CDTF">2023-10-19T12:08:44Z</dcterms:modified>
</cp:coreProperties>
</file>