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EstaPastaDeTrabalho" defaultThemeVersion="166925"/>
  <mc:AlternateContent xmlns:mc="http://schemas.openxmlformats.org/markup-compatibility/2006">
    <mc:Choice Requires="x15">
      <x15ac:absPath xmlns:x15ac="http://schemas.microsoft.com/office/spreadsheetml/2010/11/ac" url="\\DESKTOP-7MFIMOO\Users\PE Restinga Bertioga\Documents\SERVIDOR 2023\FF BERTIOGA\USO PÚBLICO\REGULAMENTO ESPECIFICO\VERSÕES\CLASSIFICAÇÃO DE PERCURSOS TRILHAS\"/>
    </mc:Choice>
  </mc:AlternateContent>
  <xr:revisionPtr revIDLastSave="0" documentId="13_ncr:1_{4F7DD4ED-AB16-4A7C-BF76-02BAA41850BC}" xr6:coauthVersionLast="47" xr6:coauthVersionMax="47" xr10:uidLastSave="{00000000-0000-0000-0000-000000000000}"/>
  <workbookProtection workbookAlgorithmName="SHA-512" workbookHashValue="y7Qg0L1hsmReFOngtOTz4OsiuY+A6ZHmhAfBFnxig2y6f8MlaZn25DoNxcYOiiL+8TJN6BBJjTZW4BJVJkKkPQ==" workbookSaltValue="5D5+l/TnpV9+TE1c474ZvA==" workbookSpinCount="100000" lockStructure="1"/>
  <bookViews>
    <workbookView xWindow="-120" yWindow="-120" windowWidth="29040" windowHeight="15720" tabRatio="741" activeTab="1" xr2:uid="{00000000-000D-0000-FFFF-FFFF00000000}"/>
  </bookViews>
  <sheets>
    <sheet name="Listagem das Trilhas-Atrativos" sheetId="8" r:id="rId1"/>
    <sheet name="Trilha 1" sheetId="7" r:id="rId2"/>
    <sheet name="Daton - Preenchimento. " sheetId="5" state="hidden" r:id="rId3"/>
    <sheet name="Severidade do Meio" sheetId="2" r:id="rId4"/>
    <sheet name="Orientação do Percurso" sheetId="3" r:id="rId5"/>
    <sheet name="Condições do Terreno " sheetId="9" r:id="rId6"/>
    <sheet name="Intensidade de Esforço Físico" sheetId="10" r:id="rId7"/>
  </sheets>
  <definedNames>
    <definedName name="_xlnm.Print_Area" localSheetId="1">'Trilha 1'!$A$1:$S$66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52" i="5" l="1"/>
  <c r="B51" i="5"/>
  <c r="B50" i="5"/>
  <c r="B49" i="5"/>
  <c r="B48" i="5"/>
  <c r="A45" i="5"/>
  <c r="A44" i="5"/>
  <c r="B43" i="5"/>
  <c r="A43" i="5"/>
  <c r="B42" i="5"/>
  <c r="A42" i="5"/>
  <c r="B41" i="5"/>
  <c r="A41" i="5"/>
  <c r="B54" i="5" l="1"/>
  <c r="A23" i="5"/>
  <c r="A21" i="5"/>
  <c r="R25" i="7" l="1"/>
  <c r="R20" i="7"/>
  <c r="I25" i="7"/>
  <c r="I20" i="7" l="1"/>
  <c r="I28" i="7" s="1"/>
  <c r="A20" i="5" l="1"/>
  <c r="A19" i="5"/>
  <c r="A18" i="5"/>
  <c r="A17" i="5"/>
  <c r="A16" i="5"/>
  <c r="A15" i="5"/>
  <c r="A14" i="5"/>
  <c r="A13" i="5"/>
  <c r="L6" i="5" l="1"/>
  <c r="L5" i="5"/>
  <c r="L4" i="5"/>
  <c r="L3" i="5"/>
  <c r="M2" i="5"/>
  <c r="L2" i="5"/>
  <c r="O60" i="7" l="1"/>
  <c r="N28" i="7"/>
  <c r="F63" i="7"/>
  <c r="D23" i="2"/>
  <c r="F20" i="5" l="1"/>
  <c r="B23" i="5" s="1"/>
  <c r="M65" i="7"/>
  <c r="P65" i="7"/>
  <c r="K65" i="7"/>
  <c r="B55" i="5" l="1"/>
  <c r="K59" i="7" l="1"/>
</calcChain>
</file>

<file path=xl/sharedStrings.xml><?xml version="1.0" encoding="utf-8"?>
<sst xmlns="http://schemas.openxmlformats.org/spreadsheetml/2006/main" count="283" uniqueCount="245">
  <si>
    <t>Roteiros/Trilhas/Atrativos da UC</t>
  </si>
  <si>
    <t>Roteiro/Trilha/Atrativo</t>
  </si>
  <si>
    <t>Nível de dificuldade</t>
  </si>
  <si>
    <t>Monitoria Ambiental</t>
  </si>
  <si>
    <t>Faixas de valores sugeridos</t>
  </si>
  <si>
    <t>Monitor I</t>
  </si>
  <si>
    <t>Monitor II</t>
  </si>
  <si>
    <t>Monitor III</t>
  </si>
  <si>
    <t>Nome da trilha/atrativo 1</t>
  </si>
  <si>
    <t>(fácil/médio/difícil/muito difícil)</t>
  </si>
  <si>
    <t>(obrigatória/facultativa)</t>
  </si>
  <si>
    <t>Nome da trilha/atrativo 2</t>
  </si>
  <si>
    <t>Nome da trilha/atrativo 3</t>
  </si>
  <si>
    <t>Nome da trilha/atrativo 4</t>
  </si>
  <si>
    <t>Classificação de percurso de trilhas e atrativos de Unidades de Conservação da Fundação Florestal</t>
  </si>
  <si>
    <t xml:space="preserve">Normas gerais da UC </t>
  </si>
  <si>
    <t>Unidade de Conservação:</t>
  </si>
  <si>
    <t>Endereço:</t>
  </si>
  <si>
    <t>Núcleo:</t>
  </si>
  <si>
    <t>Horário de funcionamento da UC:</t>
  </si>
  <si>
    <t xml:space="preserve">Horário de funcionamento do atrativo: </t>
  </si>
  <si>
    <t>Telefone:</t>
  </si>
  <si>
    <t>Nome da Trilha/Atrativo:</t>
  </si>
  <si>
    <t>Endereço da Trilha/Atrativo:</t>
  </si>
  <si>
    <t>Regras específicas da Trilha/Atrativo</t>
  </si>
  <si>
    <t>1º horário de entrada no atrativo:</t>
  </si>
  <si>
    <t>Formas de agendamento pelos monitores autônomos</t>
  </si>
  <si>
    <t xml:space="preserve">Site de venda Online </t>
  </si>
  <si>
    <t>Outros</t>
  </si>
  <si>
    <t>Último horário de entrada no atrativo:</t>
  </si>
  <si>
    <t xml:space="preserve">Telefone </t>
  </si>
  <si>
    <t>Descreva quais:</t>
  </si>
  <si>
    <t>Cobrança de ingresso:</t>
  </si>
  <si>
    <t xml:space="preserve">Email </t>
  </si>
  <si>
    <t>Operação do atrativo:</t>
  </si>
  <si>
    <t xml:space="preserve">WhatsApp </t>
  </si>
  <si>
    <t>Aplicativo</t>
  </si>
  <si>
    <t>Classificação (Conforme ABNT NBR 15505-2:2019)</t>
  </si>
  <si>
    <t>Severidade do Meio</t>
  </si>
  <si>
    <t>Condições do Terreno</t>
  </si>
  <si>
    <t>Consulte ABNT NBR 15505-2:2019 para preenchimento:</t>
  </si>
  <si>
    <t>Selecione na lista um índice para cálculo ►</t>
  </si>
  <si>
    <t>Orientação do Percurso</t>
  </si>
  <si>
    <t>Intensidade de Esforço Físico</t>
  </si>
  <si>
    <t xml:space="preserve">Grau índice = 1 - Pouco esforço </t>
  </si>
  <si>
    <t>Soma dos índices =</t>
  </si>
  <si>
    <t xml:space="preserve">Grau de dificuldade: </t>
  </si>
  <si>
    <t>No caso de roteiros classificados com BAIXO grau de dificuldade que apresentem a obrigatoriedade de acompanhamento de monitor ambiental,  selecione o(s) critério(s) abaixo.</t>
  </si>
  <si>
    <t>Locais que apresentem alto índice de acidentes e incidentes, com registros documentados;</t>
  </si>
  <si>
    <t>Locais que apresentem índices históricos de degradação ambiental por uso irregular e/ou desordenado;</t>
  </si>
  <si>
    <t>Quando explicitamente prevista em normativas específicas e/ou demais documentos de gestão;</t>
  </si>
  <si>
    <t xml:space="preserve">Não contempla </t>
  </si>
  <si>
    <t>Quando o Zoneamento do Plano de manejo estabelecer critérios de visitação para determinado atrativo;</t>
  </si>
  <si>
    <t xml:space="preserve">Quando prevista explicitamente nos Planos de Uso Público e Planos Emergenciais de Uso Público vigentes, conforme Resolução SMA nº59/2008, que contemplem a Unidade como um todo ou apenas roteiros específicos. </t>
  </si>
  <si>
    <t>Para a proteção do patrimônio histórico, arqueológico, paleontológico, espeleológico ou cultural, caso não existam alternativas de manejo de impacto ou de monitoramento da visitação implementados; </t>
  </si>
  <si>
    <t>Quando constatados impactos ambientais negativos gerados pelas atividades de uso público, embasada em método de monitoramento de impacto da visitação pública;</t>
  </si>
  <si>
    <t>Em trilhas ou atrativos que possuem visitação em horários diferentes do horário de funcionamento normal da Unidade de Conservação</t>
  </si>
  <si>
    <t xml:space="preserve">Justifique: </t>
  </si>
  <si>
    <t xml:space="preserve"> Outras atividades desenvolvidas que necessitem/permitam a contratação de serviços específicos para operação.</t>
  </si>
  <si>
    <t>Previsão Legal para a determinação da obrigatoriedade de acompanhamento de monitor ambiental</t>
  </si>
  <si>
    <t>Plano de Uso Público</t>
  </si>
  <si>
    <t xml:space="preserve">Determina operação MONITORADA  </t>
  </si>
  <si>
    <t>Birdwhatching</t>
  </si>
  <si>
    <t xml:space="preserve"> / Voo Livre</t>
  </si>
  <si>
    <t>Plano Emergencial de Uso Público</t>
  </si>
  <si>
    <t>Rapel</t>
  </si>
  <si>
    <t>Náuticas</t>
  </si>
  <si>
    <t>Plano Espeleológico</t>
  </si>
  <si>
    <t>Espeleoturismo</t>
  </si>
  <si>
    <t>Plano de Gestão de Risco e Contingência</t>
  </si>
  <si>
    <t>Escalada</t>
  </si>
  <si>
    <t>Quais:</t>
  </si>
  <si>
    <t>Zoneamento do Plano de Manejo</t>
  </si>
  <si>
    <t>Educação ambiental</t>
  </si>
  <si>
    <t xml:space="preserve">Outros: (trazer resoluções e normativas abaixo) </t>
  </si>
  <si>
    <t>Observações relevantes a respeito das atividades realizadas.</t>
  </si>
  <si>
    <t>Normativas</t>
  </si>
  <si>
    <t xml:space="preserve">Operação da trilha / atrativo:  </t>
  </si>
  <si>
    <t xml:space="preserve">Quem pode operar no atrativo: </t>
  </si>
  <si>
    <t>Faixa de valor sugerida para o serviço de monitoria no atrativo</t>
  </si>
  <si>
    <t>Faixa de valor por nível de monitor</t>
  </si>
  <si>
    <t>Nível I</t>
  </si>
  <si>
    <t>Nível II (+15%)</t>
  </si>
  <si>
    <t>Nível III (+30%)</t>
  </si>
  <si>
    <t>Grau índice = 1 - Pouco severo</t>
  </si>
  <si>
    <t>Grau índice = 1 - Caminhos e cruzamentos bem definidos</t>
  </si>
  <si>
    <t>Grau índice = 1 - Percurso em superfícies planas</t>
  </si>
  <si>
    <t xml:space="preserve">VERDADEIRO </t>
  </si>
  <si>
    <t>Cabeçalho preenchhimento</t>
  </si>
  <si>
    <t>Grau índice = 2- Moderadamente severo</t>
  </si>
  <si>
    <t xml:space="preserve">Grau índice = 2 - Caminho ou sinalização que indica a continuidade </t>
  </si>
  <si>
    <t>Grau índice = 2 - Percurso por caminhos sem obstáculos</t>
  </si>
  <si>
    <t>Grau índice = 2 - Esforço moderado</t>
  </si>
  <si>
    <t>Grau índice = 3 - Severo</t>
  </si>
  <si>
    <t xml:space="preserve">Grau índice = 3 - Exige a identificação de acidentes geográficos e de pontos cardeais </t>
  </si>
  <si>
    <t xml:space="preserve">Grau índice = 3 - Percurso por trilhas escalonadas ou terrenos irregulares </t>
  </si>
  <si>
    <t xml:space="preserve">Grau índice = 3 - Esforço significativo </t>
  </si>
  <si>
    <t>SIM</t>
  </si>
  <si>
    <t>Grau índice = 4 - Bastante severo</t>
  </si>
  <si>
    <t>Grau índice = 4 - Exige habilidades de navegação fora do traçado</t>
  </si>
  <si>
    <t xml:space="preserve">Grau índice = 4 - Percurso com obstáculos </t>
  </si>
  <si>
    <t xml:space="preserve">Grau índice = 4 - Esforço intenso </t>
  </si>
  <si>
    <t>NÃO</t>
  </si>
  <si>
    <t>Grau índice = 5 - Muito severo</t>
  </si>
  <si>
    <t xml:space="preserve">Grau índice = 5 - Exige navegação para utilizar trajetos alternativos e não conhecidos previamente </t>
  </si>
  <si>
    <t xml:space="preserve">Grau índice = 5 - Percurso que requer técnicas verticais </t>
  </si>
  <si>
    <t>Grau índice = 5 - Esforço extraordinário</t>
  </si>
  <si>
    <t xml:space="preserve">Informar </t>
  </si>
  <si>
    <t>Sim ►</t>
  </si>
  <si>
    <t>Não</t>
  </si>
  <si>
    <t>Selecione ▼</t>
  </si>
  <si>
    <t>1 a 10 = Fácil</t>
  </si>
  <si>
    <t>Necessário monitor:</t>
  </si>
  <si>
    <t xml:space="preserve">11 a 15 = Médio </t>
  </si>
  <si>
    <t xml:space="preserve">16 a 20 = Difícil </t>
  </si>
  <si>
    <t>Tipo de operação:</t>
  </si>
  <si>
    <t>X</t>
  </si>
  <si>
    <t>=se(D21=</t>
  </si>
  <si>
    <t>Grau índice =
1- Pouco severo</t>
  </si>
  <si>
    <t>Grau índice = 
2- Moderadamente severo</t>
  </si>
  <si>
    <t>Grau índice = 
3 - Severo</t>
  </si>
  <si>
    <t>Grau índice = 
4 - Bastante severo</t>
  </si>
  <si>
    <t>Grau índice = 
5 - Muito severo</t>
  </si>
  <si>
    <t>Selecione na lista  um índice para calculo ►</t>
  </si>
  <si>
    <t xml:space="preserve">Atividades em trilhas </t>
  </si>
  <si>
    <t xml:space="preserve">DETERMINANTE FINAL  GUIAMENTO </t>
  </si>
  <si>
    <t xml:space="preserve">Determina operação AUTOGUIADA   </t>
  </si>
  <si>
    <t xml:space="preserve">Não contempla o tema </t>
  </si>
  <si>
    <t>Não há</t>
  </si>
  <si>
    <t xml:space="preserve"> Como Classificar o: 
Grau de severidade do meio no percurso</t>
  </si>
  <si>
    <t>A classificação de percurso para este critério deve ser efetuada contando-se a quantidade de fatores listados abaixo, de forma cumulativa:</t>
  </si>
  <si>
    <t>No total, 20 itens devem ser avaliados.</t>
  </si>
  <si>
    <t>Assinale AQUI 
os itens 
-&gt; Marque com um "X" &lt;-</t>
  </si>
  <si>
    <t>item 1</t>
  </si>
  <si>
    <t xml:space="preserve">exposição a desprendimentos espontâneos de pedras durante o percurso; </t>
  </si>
  <si>
    <t>item 2</t>
  </si>
  <si>
    <t xml:space="preserve">exposição a desprendimentos de pedras provocados pelo próprio grupo ou outro durante o percurso; </t>
  </si>
  <si>
    <t>item 3</t>
  </si>
  <si>
    <t>eventualidade de queda no vazio ou por um declive acentuado; _x000D_</t>
  </si>
  <si>
    <t>item 4</t>
  </si>
  <si>
    <t>existência de passagens onde seja necessário o uso das mãos para progredir no percurso;</t>
  </si>
  <si>
    <t>item 5</t>
  </si>
  <si>
    <t xml:space="preserve">exposição a trechos permanentemente escorregadios, pedregosos ou alagados durante o percurso; </t>
  </si>
  <si>
    <t>x</t>
  </si>
  <si>
    <t>item 6</t>
  </si>
  <si>
    <t xml:space="preserve">exposição a trechos escorregadios ou alagados devido às chuvas durante o percurso; </t>
  </si>
  <si>
    <t>item 7</t>
  </si>
  <si>
    <t xml:space="preserve">travessia de rios ou outros corpos d’água com correnteza, a vau (sem ponte); </t>
  </si>
  <si>
    <t>item 8</t>
  </si>
  <si>
    <t xml:space="preserve">alta probabilidade de chuvas intensas ou contínuas para o período; </t>
  </si>
  <si>
    <t>item 9</t>
  </si>
  <si>
    <t xml:space="preserve">alta probabilidade de que pela noite a temperatura caia abaixo de 0 °C; </t>
  </si>
  <si>
    <t>item 10</t>
  </si>
  <si>
    <t xml:space="preserve">alta probabilidade de que a temperatura caia abaixo de 5 °C e a umidade relativa do ar supere os 90 %; </t>
  </si>
  <si>
    <t>item 11</t>
  </si>
  <si>
    <t xml:space="preserve">alta probabilidade de exposição a ventos fortes ou frios; </t>
  </si>
  <si>
    <t>item 12</t>
  </si>
  <si>
    <t xml:space="preserve">alta probabilidade de que a umidade relativa do ar seja inferior aos 30 %; </t>
  </si>
  <si>
    <t>item 13</t>
  </si>
  <si>
    <t xml:space="preserve">alta probabilidade de exposição ao calor em temperatura acima de 32 °C; </t>
  </si>
  <si>
    <t>item 14</t>
  </si>
  <si>
    <t xml:space="preserve">longos trechos de exposição ao sol forte; </t>
  </si>
  <si>
    <t>item 15</t>
  </si>
  <si>
    <t>tempo de realização da atividade igual ou superior a 1 h de marcha sem passar por um lugar habitado,
um telefone de socorro (ou sinal de celular ou radiocomunicador) ou uma estrada aberta com fluxo de
veículos;</t>
  </si>
  <si>
    <t>item 16</t>
  </si>
  <si>
    <t>tempo de realização da atividade igual ou superior a 3 h de marcha sem passar por um lugar habitado,
um telefone de socorro (ou sinal de celular ou radiocomunicador) ou uma estrada aberta com fluxo de
veículos; _x000D_</t>
  </si>
  <si>
    <t>item 17</t>
  </si>
  <si>
    <t xml:space="preserve">a diferença entre o tempo necessário para completar o percurso e a quantidade de horas restantes de luz
natural ao fim do dia (disponível na época do ano considerada) é menor que 3 h; </t>
  </si>
  <si>
    <t>item 18</t>
  </si>
  <si>
    <t>eventual diminuição da visibilidade por fenômenos atmosféricos que possa aumentar consideravelmente
a dificuldade de orientação ou a localização de pessoas em algum trecho do percurso;</t>
  </si>
  <si>
    <t>item 19</t>
  </si>
  <si>
    <t xml:space="preserve">trajeto por vegetação densa ou por terreno irregular que possa dificultar a orientação ou a localização de
pessoas em algum trecho do percurso; </t>
  </si>
  <si>
    <t>item 20</t>
  </si>
  <si>
    <t xml:space="preserve">região ou trechos sem acesso a água potável. </t>
  </si>
  <si>
    <t xml:space="preserve">Toral de Itens assinalados: </t>
  </si>
  <si>
    <t>A Tabela 1 apresenta a classificação segundo a severidade do meio em função do número de fatores identificados para cada trecho.</t>
  </si>
  <si>
    <t>Tabela 1 -  Classificação de percursos de cicloturismo segundo o grau de severidade do meio</t>
  </si>
  <si>
    <t>Número de 
pontos</t>
  </si>
  <si>
    <t>Classificação</t>
  </si>
  <si>
    <t xml:space="preserve">Grau: </t>
  </si>
  <si>
    <t xml:space="preserve">Até 3 itens </t>
  </si>
  <si>
    <t>Pouco severo</t>
  </si>
  <si>
    <t xml:space="preserve">4 ou 5 Itens </t>
  </si>
  <si>
    <t>Moderadamente severo</t>
  </si>
  <si>
    <t xml:space="preserve">6 a 8 Itens </t>
  </si>
  <si>
    <t>Severo</t>
  </si>
  <si>
    <t xml:space="preserve">9 a 12 Itens </t>
  </si>
  <si>
    <t>Bastante severo</t>
  </si>
  <si>
    <t>Pelo menos 13</t>
  </si>
  <si>
    <t>Muito severo</t>
  </si>
  <si>
    <t>Orientação no percurso:</t>
  </si>
  <si>
    <t>A classificação do percurso de cicloturismo para este critério deve ser efetuada avaliando-se as
condições do itinerário segundo a Tabela 2. Cada trecho do percurso deve ser avaliado
quanto às suas condições de orientação.</t>
  </si>
  <si>
    <t>Tabela 2 – Classificação de percurso de cicloturismo segundo a orientação no percurso</t>
  </si>
  <si>
    <t>Grau</t>
  </si>
  <si>
    <t>Condições de orientação do percurso de cicloturismo</t>
  </si>
  <si>
    <t>Caminhos e cruzamentos bem
definidos</t>
  </si>
  <si>
    <t>Caminhos principais bem delimitados ou sinalizados, com cruzamentos claros com indicação explícita ou implícita. Manter-se sobre o caminho não exige esforço de identificação do traçado. Eventualmente, pode ser necessário acompanhar uma linha marcada por um acidente geográfico inconfundível (por exemplo, uma praia ou uma margem de um lago)</t>
  </si>
  <si>
    <t xml:space="preserve">Caminho ou sinalização que
indica a continuidade </t>
  </si>
  <si>
    <t xml:space="preserve">Existe um traçado claro do caminho sobre o terreno ou sinalização para a continuidade do percurso. Requer atenção para a continuidade e o cruzamento de outros traçados, mas sem necessidade de uma interpretação precisa dos acidentes geográficos. Esta condição se aplica à maioria dos caminhos sinalizados que utilizam, em um mesmo percurso, distintos tipos de
caminhos com numerosos cruzamentos como, por exemplo, trilhos de veículos automotores, trilhas para pedestres, caminhos para montaria, campos assinalados por marcos (bem localizados e bem mantidos) </t>
  </si>
  <si>
    <t xml:space="preserve">Exige a identificação de
acidentes geográficos e de
pontos cardeais </t>
  </si>
  <si>
    <t xml:space="preserve">Ainda que o itinerário se desenvolva por traçado sobre trilhas, percursos marcados por acidentes geográficos (rios, fundos de vales, costas, cristas, costões de pedras, entre outros) ou marcas de passagem de outras pessoas, a escolha do itinerário adequado depende do reconhecimento dos acidentes geográficos e dos pontos cardeais </t>
  </si>
  <si>
    <t>Exige habilidades de navegação
fora do traçado</t>
  </si>
  <si>
    <t xml:space="preserve">Não existe traçado sobre o terreno, nem segurança de contar com pontos de referência no horizonte. O itinerário depende da compreensão do terreno e do traçado de rumos </t>
  </si>
  <si>
    <t xml:space="preserve">Exige navegação para utilizar
trajetos alternativos e não
conhecidos previamente </t>
  </si>
  <si>
    <t xml:space="preserve">O itinerário depende da compreensão do terreno e do traçado de rotas, além de exigir capacidade de navegação para completar o percurso. Os rumos do itinerário podem ser interrompidos inesperadamente por obstáculos que necessitem ser contornados </t>
  </si>
  <si>
    <t xml:space="preserve">Condições do Terreno </t>
  </si>
  <si>
    <t xml:space="preserve">A classificação para este critério deve ser efetuada avaliando-se as condições do terreno segundo a Tabela 3.
Cada trecho deve ser avaliado em relação à dificuldade para percorrê-lo, no que se refere às condições do terreno,
obstáculos e outras condições. </t>
  </si>
  <si>
    <t xml:space="preserve">Tabela 3 — Classificação segundo as condições do terreno </t>
  </si>
  <si>
    <t>Condições técnicas do piso</t>
  </si>
  <si>
    <t>Percurso em superfícies planas</t>
  </si>
  <si>
    <t>Estradas e pistas para veículos, independentemente da sua inclinação. Caminhos com degraus com piso plano e regular. Praias (de areia ou de cascalho) com piso nivelado e firme</t>
  </si>
  <si>
    <t>Percurso por caminhos sem
obstáculos</t>
  </si>
  <si>
    <t xml:space="preserve">Caminhos por diversos terrenos firmes, mas que mantenham a regularidade do piso, trilhas bem marcadas que não apresentem grandes inclinações nem obstáculos que requeiram grande esforço físico para serem ultrapassados. Percursos através de terrenos uniformes como campos e pastagens não muito
inclinados </t>
  </si>
  <si>
    <t xml:space="preserve">Percurso por trilhas escalonadas
ou terrenos irregulares </t>
  </si>
  <si>
    <t xml:space="preserve">Percurso por trilhas com obstáculos ou degraus irregulares, de tamanho, altura e inclinação diferentes. Percurso fora de trilhas e por terrenos irregulares. Travessias de áreas pedregosas ou com afloramentos rochosos (lajes de pedras). Trechos de pedras soltas, pedreiras instáveis, raízes muito expostas,
areões ou grandes erosões </t>
  </si>
  <si>
    <t xml:space="preserve">Percurso com obstáculos </t>
  </si>
  <si>
    <t>Caminhos com obstáculos que podem exigir saltos ou a utilização das mãos até I Sup. (graduação UIAA para escalada ou progressão vertical)</t>
  </si>
  <si>
    <t xml:space="preserve">Percurso que requer técnicas
verticais </t>
  </si>
  <si>
    <t>Trechos que exigem técnicas de escalada do grau II até III Sup. (graduação UIAA para escalada ou progressão vertical). Exige a utilização de equipamentos e técnicas específicas. A existência destes trechos condiciona à menção na seção “Condições específicas”, conforme o Anexo B.</t>
  </si>
  <si>
    <t xml:space="preserve">Observações IMPORTANTES:! </t>
  </si>
  <si>
    <t>Intensidade de esforço físico</t>
  </si>
  <si>
    <t xml:space="preserve">Atenção: Estamos utilizando a tabela SIMPLIFICADA! </t>
  </si>
  <si>
    <t>GRAU</t>
  </si>
  <si>
    <t>Tempo de esforço no
Cicloturismo</t>
  </si>
  <si>
    <t xml:space="preserve">Pouco esforço </t>
  </si>
  <si>
    <t>Até 1h</t>
  </si>
  <si>
    <t>Esforço moderado</t>
  </si>
  <si>
    <t>Mais de 1h e até 3h</t>
  </si>
  <si>
    <t xml:space="preserve">Esforço significativo </t>
  </si>
  <si>
    <t>Mais de 3h e até 6h</t>
  </si>
  <si>
    <t xml:space="preserve">Esforço intenso </t>
  </si>
  <si>
    <t>Mais de 6h e até 10h</t>
  </si>
  <si>
    <t>Esforço extraordinário</t>
  </si>
  <si>
    <t>Mais de 10h</t>
  </si>
  <si>
    <t xml:space="preserve">NOTA:  A medida de tempo é expressa pelo índice de esforço para
caminhada em percursos de turismo e não traduz necessariamente o
tempo cronológico de duração de uma atividade. 
</t>
  </si>
  <si>
    <t>Av. Henrique Costabille, n° 114 - Bertioga, centro</t>
  </si>
  <si>
    <t>Parque Estadual Serra do Mar</t>
  </si>
  <si>
    <t>Núcleo Bertioga</t>
  </si>
  <si>
    <t>08:00 ás 17:00</t>
  </si>
  <si>
    <t>8:00 as 12:00</t>
  </si>
  <si>
    <t>13 3317-2094</t>
  </si>
  <si>
    <t>Não se aplica</t>
  </si>
  <si>
    <t>Agendamento prévio direto com o monitor</t>
  </si>
  <si>
    <t>Boracéia</t>
  </si>
  <si>
    <t>Trilha do Itaguá – Praia do Marapuaba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</si>
</sst>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 #,##0.00;[Red]\-&quot;R$&quot;\ #,##0.00"/>
  </numFmts>
  <fonts count="43" x14ac:knownFonts="1">
    <font>
      <sz val="11"/>
      <color theme="1"/>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b/>
      <sz val="18"/>
      <color theme="0"/>
      <name val="Arial"/>
      <family val="2"/>
    </font>
    <font>
      <b/>
      <sz val="11"/>
      <color theme="1"/>
      <name val="Arial"/>
      <family val="2"/>
    </font>
    <font>
      <sz val="11"/>
      <color theme="1"/>
      <name val="Arial"/>
      <family val="2"/>
    </font>
    <font>
      <sz val="10"/>
      <color theme="1"/>
      <name val="Arial"/>
      <family val="2"/>
    </font>
    <font>
      <sz val="14"/>
      <color theme="1"/>
      <name val="Arial"/>
      <family val="2"/>
    </font>
    <font>
      <b/>
      <sz val="12"/>
      <color theme="1"/>
      <name val="Arial"/>
      <family val="2"/>
    </font>
    <font>
      <sz val="18"/>
      <color theme="1"/>
      <name val="Arial"/>
      <family val="2"/>
    </font>
    <font>
      <sz val="14"/>
      <color theme="1"/>
      <name val="Arial"/>
      <family val="2"/>
    </font>
    <font>
      <sz val="16"/>
      <color theme="1"/>
      <name val="Calibri"/>
      <family val="2"/>
      <scheme val="minor"/>
    </font>
    <font>
      <b/>
      <sz val="14"/>
      <color theme="0"/>
      <name val="Arial"/>
      <family val="2"/>
    </font>
    <font>
      <b/>
      <sz val="12"/>
      <color theme="0"/>
      <name val="Arial"/>
      <family val="2"/>
    </font>
    <font>
      <sz val="22"/>
      <color theme="1"/>
      <name val="Arial"/>
      <family val="2"/>
    </font>
    <font>
      <sz val="11"/>
      <color theme="0"/>
      <name val="Arial"/>
      <family val="2"/>
    </font>
    <font>
      <b/>
      <sz val="26"/>
      <color theme="0"/>
      <name val="Arial"/>
      <family val="2"/>
    </font>
    <font>
      <b/>
      <sz val="11"/>
      <color theme="0"/>
      <name val="Arial"/>
      <family val="2"/>
    </font>
    <font>
      <b/>
      <sz val="16"/>
      <color theme="0"/>
      <name val="Arial"/>
      <family val="2"/>
    </font>
    <font>
      <b/>
      <sz val="28"/>
      <color theme="0"/>
      <name val="Arial"/>
      <family val="2"/>
    </font>
    <font>
      <sz val="12"/>
      <color theme="1"/>
      <name val="Calibri"/>
      <family val="2"/>
      <scheme val="minor"/>
    </font>
    <font>
      <b/>
      <sz val="12"/>
      <color theme="0"/>
      <name val="Calibri"/>
      <family val="2"/>
      <scheme val="minor"/>
    </font>
    <font>
      <b/>
      <sz val="16"/>
      <color theme="1"/>
      <name val="Calibri"/>
      <family val="2"/>
      <scheme val="minor"/>
    </font>
    <font>
      <b/>
      <sz val="16"/>
      <color theme="0"/>
      <name val="Calibri"/>
      <family val="2"/>
      <scheme val="minor"/>
    </font>
    <font>
      <b/>
      <sz val="28"/>
      <color theme="1"/>
      <name val="Calibri"/>
      <family val="2"/>
      <scheme val="minor"/>
    </font>
    <font>
      <b/>
      <sz val="18"/>
      <color theme="1"/>
      <name val="Calibri"/>
      <family val="2"/>
      <scheme val="minor"/>
    </font>
    <font>
      <b/>
      <sz val="8"/>
      <name val="Calibri"/>
      <family val="2"/>
      <scheme val="minor"/>
    </font>
    <font>
      <b/>
      <sz val="20"/>
      <color theme="0"/>
      <name val="Calibri"/>
      <family val="2"/>
      <scheme val="minor"/>
    </font>
    <font>
      <b/>
      <sz val="20"/>
      <color rgb="FF000000"/>
      <name val="Calibri"/>
      <family val="2"/>
      <scheme val="minor"/>
    </font>
    <font>
      <b/>
      <sz val="18"/>
      <color theme="0"/>
      <name val="Calibri"/>
      <family val="2"/>
      <scheme val="minor"/>
    </font>
    <font>
      <b/>
      <sz val="20"/>
      <color theme="1"/>
      <name val="Calibri"/>
      <family val="2"/>
      <scheme val="minor"/>
    </font>
    <font>
      <b/>
      <sz val="16"/>
      <name val="Calibri"/>
      <family val="2"/>
      <scheme val="minor"/>
    </font>
    <font>
      <b/>
      <sz val="12"/>
      <name val="Calibri"/>
      <family val="2"/>
      <scheme val="minor"/>
    </font>
    <font>
      <sz val="11"/>
      <name val="Calibri"/>
      <family val="2"/>
      <scheme val="minor"/>
    </font>
    <font>
      <b/>
      <sz val="20"/>
      <name val="Calibri"/>
      <family val="2"/>
      <scheme val="minor"/>
    </font>
    <font>
      <b/>
      <sz val="24"/>
      <color theme="1"/>
      <name val="Calibri"/>
      <family val="2"/>
      <scheme val="minor"/>
    </font>
  </fonts>
  <fills count="30">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2CC"/>
        <bgColor indexed="64"/>
      </patternFill>
    </fill>
    <fill>
      <patternFill patternType="solid">
        <fgColor rgb="FFFFE699"/>
        <bgColor indexed="64"/>
      </patternFill>
    </fill>
    <fill>
      <patternFill patternType="solid">
        <fgColor rgb="FFFFD966"/>
        <bgColor indexed="64"/>
      </patternFill>
    </fill>
    <fill>
      <patternFill patternType="solid">
        <fgColor rgb="FFED7D31"/>
        <bgColor indexed="64"/>
      </patternFill>
    </fill>
    <fill>
      <patternFill patternType="solid">
        <fgColor theme="4"/>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048237"/>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D9CD"/>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FEAC"/>
        <bgColor indexed="64"/>
      </patternFill>
    </fill>
    <fill>
      <patternFill patternType="solid">
        <fgColor rgb="FFF9CBCB"/>
        <bgColor indexed="64"/>
      </patternFill>
    </fill>
    <fill>
      <patternFill patternType="solid">
        <fgColor rgb="FFD3F3D1"/>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FFC000"/>
      </left>
      <right style="thin">
        <color rgb="FFFFC000"/>
      </right>
      <top style="thin">
        <color rgb="FFFFC000"/>
      </top>
      <bottom style="thin">
        <color rgb="FFFFC000"/>
      </bottom>
      <diagonal/>
    </border>
    <border>
      <left style="thin">
        <color rgb="FFFFC000"/>
      </left>
      <right style="thin">
        <color rgb="FFFFC000"/>
      </right>
      <top style="thin">
        <color rgb="FFFFC000"/>
      </top>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theme="9"/>
      </top>
      <bottom style="thin">
        <color theme="9"/>
      </bottom>
      <diagonal/>
    </border>
    <border>
      <left/>
      <right style="medium">
        <color indexed="64"/>
      </right>
      <top style="thin">
        <color theme="9"/>
      </top>
      <bottom style="thin">
        <color theme="9"/>
      </bottom>
      <diagonal/>
    </border>
    <border>
      <left/>
      <right/>
      <top style="thin">
        <color theme="9"/>
      </top>
      <bottom style="medium">
        <color indexed="64"/>
      </bottom>
      <diagonal/>
    </border>
    <border>
      <left/>
      <right style="medium">
        <color indexed="64"/>
      </right>
      <top style="thin">
        <color theme="9"/>
      </top>
      <bottom style="medium">
        <color indexed="64"/>
      </bottom>
      <diagonal/>
    </border>
    <border>
      <left style="medium">
        <color indexed="64"/>
      </left>
      <right style="thin">
        <color theme="9"/>
      </right>
      <top style="thin">
        <color theme="9"/>
      </top>
      <bottom style="thin">
        <color theme="9"/>
      </bottom>
      <diagonal/>
    </border>
    <border>
      <left style="thin">
        <color theme="9"/>
      </left>
      <right style="medium">
        <color indexed="64"/>
      </right>
      <top style="thin">
        <color theme="9"/>
      </top>
      <bottom style="thin">
        <color theme="9"/>
      </bottom>
      <diagonal/>
    </border>
    <border>
      <left style="medium">
        <color indexed="64"/>
      </left>
      <right style="thin">
        <color theme="9"/>
      </right>
      <top style="thin">
        <color theme="9"/>
      </top>
      <bottom style="medium">
        <color indexed="64"/>
      </bottom>
      <diagonal/>
    </border>
    <border>
      <left style="thin">
        <color theme="9"/>
      </left>
      <right style="thin">
        <color theme="9"/>
      </right>
      <top style="thin">
        <color theme="9"/>
      </top>
      <bottom style="medium">
        <color indexed="64"/>
      </bottom>
      <diagonal/>
    </border>
    <border>
      <left style="medium">
        <color indexed="64"/>
      </left>
      <right style="thin">
        <color theme="9"/>
      </right>
      <top style="medium">
        <color indexed="64"/>
      </top>
      <bottom style="medium">
        <color indexed="64"/>
      </bottom>
      <diagonal/>
    </border>
    <border>
      <left style="thin">
        <color theme="9"/>
      </left>
      <right style="thin">
        <color theme="9"/>
      </right>
      <top style="medium">
        <color indexed="64"/>
      </top>
      <bottom style="medium">
        <color indexed="64"/>
      </bottom>
      <diagonal/>
    </border>
    <border>
      <left style="thin">
        <color theme="9"/>
      </left>
      <right style="medium">
        <color indexed="64"/>
      </right>
      <top style="medium">
        <color indexed="64"/>
      </top>
      <bottom style="medium">
        <color indexed="64"/>
      </bottom>
      <diagonal/>
    </border>
    <border>
      <left style="thin">
        <color theme="9"/>
      </left>
      <right style="thin">
        <color theme="9"/>
      </right>
      <top style="thin">
        <color theme="9"/>
      </top>
      <bottom/>
      <diagonal/>
    </border>
    <border>
      <left style="thin">
        <color theme="9"/>
      </left>
      <right/>
      <top style="medium">
        <color indexed="64"/>
      </top>
      <bottom/>
      <diagonal/>
    </border>
    <border>
      <left style="thin">
        <color theme="9"/>
      </left>
      <right/>
      <top style="thin">
        <color theme="9"/>
      </top>
      <bottom style="medium">
        <color indexed="64"/>
      </bottom>
      <diagonal/>
    </border>
    <border>
      <left/>
      <right style="thin">
        <color theme="9"/>
      </right>
      <top style="thin">
        <color theme="9"/>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theme="9"/>
      </left>
      <right style="thin">
        <color theme="9"/>
      </right>
      <top/>
      <bottom/>
      <diagonal/>
    </border>
    <border>
      <left style="thin">
        <color theme="9"/>
      </left>
      <right/>
      <top style="medium">
        <color indexed="64"/>
      </top>
      <bottom style="thin">
        <color theme="9"/>
      </bottom>
      <diagonal/>
    </border>
    <border>
      <left/>
      <right/>
      <top style="medium">
        <color indexed="64"/>
      </top>
      <bottom style="thin">
        <color theme="9"/>
      </bottom>
      <diagonal/>
    </border>
    <border>
      <left/>
      <right style="medium">
        <color indexed="64"/>
      </right>
      <top style="medium">
        <color indexed="64"/>
      </top>
      <bottom style="thin">
        <color theme="9"/>
      </bottom>
      <diagonal/>
    </border>
    <border>
      <left style="thin">
        <color theme="9"/>
      </left>
      <right style="thin">
        <color theme="9"/>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theme="9"/>
      </left>
      <right/>
      <top/>
      <bottom/>
      <diagonal/>
    </border>
    <border>
      <left style="medium">
        <color indexed="64"/>
      </left>
      <right/>
      <top style="medium">
        <color indexed="64"/>
      </top>
      <bottom style="thin">
        <color theme="9"/>
      </bottom>
      <diagonal/>
    </border>
    <border>
      <left/>
      <right/>
      <top style="thin">
        <color theme="9"/>
      </top>
      <bottom/>
      <diagonal/>
    </border>
    <border>
      <left/>
      <right style="medium">
        <color indexed="64"/>
      </right>
      <top style="thin">
        <color theme="9"/>
      </top>
      <bottom/>
      <diagonal/>
    </border>
    <border>
      <left style="thin">
        <color theme="9"/>
      </left>
      <right/>
      <top/>
      <bottom style="medium">
        <color indexed="64"/>
      </bottom>
      <diagonal/>
    </border>
    <border>
      <left style="medium">
        <color indexed="64"/>
      </left>
      <right style="thin">
        <color theme="9"/>
      </right>
      <top style="medium">
        <color indexed="64"/>
      </top>
      <bottom style="thin">
        <color theme="9"/>
      </bottom>
      <diagonal/>
    </border>
    <border>
      <left style="thin">
        <color theme="9"/>
      </left>
      <right style="thin">
        <color theme="9"/>
      </right>
      <top style="medium">
        <color indexed="64"/>
      </top>
      <bottom style="thin">
        <color theme="9"/>
      </bottom>
      <diagonal/>
    </border>
    <border>
      <left style="thin">
        <color theme="9"/>
      </left>
      <right style="medium">
        <color indexed="64"/>
      </right>
      <top style="medium">
        <color indexed="64"/>
      </top>
      <bottom style="thin">
        <color theme="9"/>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style="thin">
        <color theme="9"/>
      </top>
      <bottom/>
      <diagonal/>
    </border>
  </borders>
  <cellStyleXfs count="1">
    <xf numFmtId="0" fontId="0" fillId="0" borderId="0"/>
  </cellStyleXfs>
  <cellXfs count="401">
    <xf numFmtId="0" fontId="0" fillId="0" borderId="0" xfId="0"/>
    <xf numFmtId="0" fontId="5" fillId="0" borderId="0" xfId="0" applyFont="1" applyAlignment="1">
      <alignment horizontal="centerContinuous"/>
    </xf>
    <xf numFmtId="0" fontId="0" fillId="0" borderId="0" xfId="0" applyAlignment="1">
      <alignment horizontal="center"/>
    </xf>
    <xf numFmtId="0" fontId="5" fillId="0" borderId="0" xfId="0" applyFont="1" applyAlignment="1">
      <alignment vertical="center" wrapText="1"/>
    </xf>
    <xf numFmtId="0" fontId="5" fillId="0" borderId="0" xfId="0" applyFont="1" applyAlignment="1">
      <alignment vertical="center"/>
    </xf>
    <xf numFmtId="0" fontId="7" fillId="0" borderId="14" xfId="0" applyFont="1" applyBorder="1" applyAlignment="1">
      <alignment horizontal="center"/>
    </xf>
    <xf numFmtId="0" fontId="7" fillId="0" borderId="15" xfId="0" applyFont="1" applyBorder="1" applyAlignment="1">
      <alignment horizontal="center"/>
    </xf>
    <xf numFmtId="0" fontId="9" fillId="0" borderId="0" xfId="0" applyFont="1"/>
    <xf numFmtId="0" fontId="9" fillId="0" borderId="12" xfId="0" applyFont="1" applyBorder="1"/>
    <xf numFmtId="0" fontId="9" fillId="0" borderId="14" xfId="0" applyFont="1" applyBorder="1"/>
    <xf numFmtId="0" fontId="9" fillId="0" borderId="15" xfId="0" applyFont="1" applyBorder="1"/>
    <xf numFmtId="0" fontId="9" fillId="0" borderId="0" xfId="0" applyFont="1" applyAlignment="1">
      <alignment horizontal="center" vertical="center"/>
    </xf>
    <xf numFmtId="0" fontId="9" fillId="0" borderId="14" xfId="0" applyFont="1" applyBorder="1" applyAlignment="1">
      <alignment horizontal="center" vertical="center"/>
    </xf>
    <xf numFmtId="0" fontId="15" fillId="5" borderId="17" xfId="0" applyFont="1" applyFill="1" applyBorder="1" applyAlignment="1">
      <alignment horizontal="center" vertical="center"/>
    </xf>
    <xf numFmtId="0" fontId="16" fillId="3" borderId="17" xfId="0" applyFont="1" applyFill="1" applyBorder="1" applyAlignment="1">
      <alignment horizontal="center" vertical="center"/>
    </xf>
    <xf numFmtId="0" fontId="17" fillId="3" borderId="17" xfId="0" applyFont="1" applyFill="1" applyBorder="1" applyAlignment="1">
      <alignment horizontal="center" vertical="center"/>
    </xf>
    <xf numFmtId="0" fontId="16" fillId="8" borderId="17" xfId="0" applyFont="1" applyFill="1" applyBorder="1" applyAlignment="1">
      <alignment horizontal="center" vertical="center"/>
    </xf>
    <xf numFmtId="0" fontId="17" fillId="8" borderId="17" xfId="0" applyFont="1" applyFill="1" applyBorder="1" applyAlignment="1">
      <alignment horizontal="center" vertical="center"/>
    </xf>
    <xf numFmtId="0" fontId="12" fillId="6" borderId="18" xfId="0" applyFont="1" applyFill="1" applyBorder="1" applyAlignment="1">
      <alignment horizontal="center" vertical="center"/>
    </xf>
    <xf numFmtId="0" fontId="0" fillId="9" borderId="18" xfId="0" applyFill="1" applyBorder="1" applyAlignment="1">
      <alignment horizontal="center"/>
    </xf>
    <xf numFmtId="0" fontId="12" fillId="7" borderId="18" xfId="0" applyFont="1" applyFill="1" applyBorder="1" applyAlignment="1">
      <alignment horizontal="center" vertical="center"/>
    </xf>
    <xf numFmtId="0" fontId="0" fillId="10" borderId="18" xfId="0" applyFill="1" applyBorder="1" applyAlignment="1">
      <alignment horizontal="center"/>
    </xf>
    <xf numFmtId="0" fontId="12" fillId="7" borderId="19" xfId="0" applyFont="1" applyFill="1" applyBorder="1" applyAlignment="1">
      <alignment horizontal="center" vertical="center"/>
    </xf>
    <xf numFmtId="0" fontId="0" fillId="10" borderId="19" xfId="0" applyFill="1" applyBorder="1" applyAlignment="1">
      <alignment horizontal="center"/>
    </xf>
    <xf numFmtId="0" fontId="18" fillId="12" borderId="18" xfId="0" applyFont="1" applyFill="1" applyBorder="1" applyAlignment="1">
      <alignment horizontal="center" vertical="center"/>
    </xf>
    <xf numFmtId="0" fontId="0" fillId="9" borderId="18" xfId="0" applyFill="1" applyBorder="1" applyAlignment="1">
      <alignment horizontal="center" vertical="center" wrapText="1"/>
    </xf>
    <xf numFmtId="0" fontId="0" fillId="0" borderId="0" xfId="0" applyAlignment="1">
      <alignment vertical="center"/>
    </xf>
    <xf numFmtId="0" fontId="19" fillId="13" borderId="17" xfId="0" applyFont="1" applyFill="1" applyBorder="1" applyAlignment="1">
      <alignment vertical="center"/>
    </xf>
    <xf numFmtId="0" fontId="21" fillId="14" borderId="17" xfId="0" applyFont="1" applyFill="1" applyBorder="1" applyAlignment="1">
      <alignment horizontal="center" vertical="center"/>
    </xf>
    <xf numFmtId="0" fontId="12" fillId="14" borderId="17" xfId="0" applyFont="1" applyFill="1" applyBorder="1" applyAlignment="1">
      <alignment vertical="center" wrapText="1"/>
    </xf>
    <xf numFmtId="0" fontId="21" fillId="15" borderId="17" xfId="0" applyFont="1" applyFill="1" applyBorder="1" applyAlignment="1">
      <alignment horizontal="center" vertical="center"/>
    </xf>
    <xf numFmtId="0" fontId="12" fillId="15" borderId="17" xfId="0" applyFont="1" applyFill="1" applyBorder="1" applyAlignment="1">
      <alignment vertical="center" wrapText="1"/>
    </xf>
    <xf numFmtId="0" fontId="11" fillId="9" borderId="18" xfId="0" applyFont="1" applyFill="1" applyBorder="1" applyAlignment="1">
      <alignment horizontal="center" vertical="center" wrapText="1"/>
    </xf>
    <xf numFmtId="0" fontId="22" fillId="16" borderId="0" xfId="0" applyFont="1" applyFill="1" applyAlignment="1">
      <alignment vertical="center"/>
    </xf>
    <xf numFmtId="0" fontId="12" fillId="0" borderId="0" xfId="0" applyFont="1" applyAlignment="1">
      <alignment vertical="center" wrapText="1"/>
    </xf>
    <xf numFmtId="0" fontId="21" fillId="17" borderId="17" xfId="0" applyFont="1" applyFill="1" applyBorder="1" applyAlignment="1">
      <alignment horizontal="center" vertical="center"/>
    </xf>
    <xf numFmtId="0" fontId="12" fillId="17" borderId="17" xfId="0" applyFont="1" applyFill="1" applyBorder="1" applyAlignment="1">
      <alignment vertical="center"/>
    </xf>
    <xf numFmtId="0" fontId="12" fillId="17" borderId="17" xfId="0" applyFont="1" applyFill="1" applyBorder="1" applyAlignment="1">
      <alignment vertical="center" wrapText="1"/>
    </xf>
    <xf numFmtId="0" fontId="21" fillId="2" borderId="17" xfId="0" applyFont="1" applyFill="1" applyBorder="1" applyAlignment="1">
      <alignment horizontal="center" vertical="center"/>
    </xf>
    <xf numFmtId="0" fontId="12" fillId="2" borderId="17" xfId="0" applyFont="1" applyFill="1" applyBorder="1" applyAlignment="1">
      <alignment vertical="center"/>
    </xf>
    <xf numFmtId="0" fontId="12" fillId="2" borderId="17" xfId="0" applyFont="1" applyFill="1" applyBorder="1" applyAlignment="1">
      <alignment vertical="center" wrapText="1"/>
    </xf>
    <xf numFmtId="0" fontId="17" fillId="3" borderId="17" xfId="0" applyFont="1" applyFill="1" applyBorder="1" applyAlignment="1">
      <alignment horizontal="center" vertical="center" wrapText="1"/>
    </xf>
    <xf numFmtId="0" fontId="17" fillId="8" borderId="17" xfId="0" applyFont="1" applyFill="1" applyBorder="1" applyAlignment="1">
      <alignment horizontal="center" vertical="center" wrapText="1"/>
    </xf>
    <xf numFmtId="0" fontId="0" fillId="18" borderId="17" xfId="0" applyFill="1" applyBorder="1"/>
    <xf numFmtId="0" fontId="12" fillId="3" borderId="17" xfId="0" applyFont="1" applyFill="1" applyBorder="1" applyAlignment="1">
      <alignment horizontal="center" vertical="center"/>
    </xf>
    <xf numFmtId="0" fontId="12" fillId="8" borderId="17" xfId="0" applyFont="1" applyFill="1" applyBorder="1" applyAlignment="1">
      <alignment horizontal="center" vertical="center"/>
    </xf>
    <xf numFmtId="0" fontId="12" fillId="3" borderId="17" xfId="0" applyFont="1" applyFill="1" applyBorder="1" applyAlignment="1">
      <alignment horizontal="center" vertical="center" wrapText="1"/>
    </xf>
    <xf numFmtId="18" fontId="0" fillId="0" borderId="0" xfId="0" applyNumberFormat="1"/>
    <xf numFmtId="0" fontId="0" fillId="0" borderId="0" xfId="0" applyAlignment="1">
      <alignment horizontal="center" vertical="center"/>
    </xf>
    <xf numFmtId="0" fontId="12" fillId="15" borderId="16" xfId="0" applyFont="1" applyFill="1" applyBorder="1" applyAlignment="1">
      <alignment vertical="center" wrapText="1"/>
    </xf>
    <xf numFmtId="0" fontId="12" fillId="2" borderId="16" xfId="0" applyFont="1" applyFill="1" applyBorder="1" applyAlignment="1">
      <alignment vertical="center" wrapText="1"/>
    </xf>
    <xf numFmtId="0" fontId="12" fillId="8" borderId="16"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0" fillId="17" borderId="54" xfId="0" applyFill="1" applyBorder="1"/>
    <xf numFmtId="0" fontId="0" fillId="17" borderId="55" xfId="0" applyFill="1" applyBorder="1"/>
    <xf numFmtId="0" fontId="0" fillId="15" borderId="54" xfId="0" applyFill="1" applyBorder="1"/>
    <xf numFmtId="0" fontId="0" fillId="15" borderId="55" xfId="0" applyFill="1" applyBorder="1"/>
    <xf numFmtId="0" fontId="12" fillId="0" borderId="0" xfId="0" applyFont="1"/>
    <xf numFmtId="0" fontId="0" fillId="17" borderId="0" xfId="0" applyFill="1"/>
    <xf numFmtId="0" fontId="0" fillId="17" borderId="0" xfId="0" applyFill="1" applyAlignment="1">
      <alignment horizontal="center" vertical="center"/>
    </xf>
    <xf numFmtId="0" fontId="0" fillId="17" borderId="0" xfId="0" applyFill="1" applyAlignment="1">
      <alignment horizontal="center"/>
    </xf>
    <xf numFmtId="0" fontId="2" fillId="17" borderId="21" xfId="0" applyFont="1" applyFill="1" applyBorder="1" applyAlignment="1">
      <alignment vertical="center"/>
    </xf>
    <xf numFmtId="0" fontId="2" fillId="17" borderId="40" xfId="0" applyFont="1" applyFill="1" applyBorder="1" applyAlignment="1">
      <alignment vertical="center"/>
    </xf>
    <xf numFmtId="0" fontId="0" fillId="25" borderId="25" xfId="0" applyFill="1" applyBorder="1" applyAlignment="1">
      <alignment horizontal="center"/>
    </xf>
    <xf numFmtId="0" fontId="0" fillId="25" borderId="32" xfId="0" applyFill="1" applyBorder="1" applyAlignment="1">
      <alignment horizontal="center"/>
    </xf>
    <xf numFmtId="0" fontId="2" fillId="0" borderId="0" xfId="0" applyFont="1" applyAlignment="1">
      <alignment horizontal="center" vertical="center"/>
    </xf>
    <xf numFmtId="0" fontId="3" fillId="0" borderId="0" xfId="0" applyFont="1" applyAlignment="1">
      <alignment horizontal="left" vertical="top" wrapText="1"/>
    </xf>
    <xf numFmtId="0" fontId="8" fillId="0" borderId="0" xfId="0" applyFont="1" applyAlignment="1">
      <alignment horizontal="center" vertical="center"/>
    </xf>
    <xf numFmtId="8" fontId="33" fillId="0" borderId="0" xfId="0" applyNumberFormat="1" applyFont="1" applyAlignment="1">
      <alignment horizontal="center" vertical="center"/>
    </xf>
    <xf numFmtId="0" fontId="0" fillId="25" borderId="0" xfId="0" applyFill="1"/>
    <xf numFmtId="0" fontId="0" fillId="25" borderId="0" xfId="0" applyFill="1" applyAlignment="1">
      <alignment horizontal="center"/>
    </xf>
    <xf numFmtId="0" fontId="8" fillId="17" borderId="50" xfId="0" applyFont="1" applyFill="1" applyBorder="1" applyAlignment="1">
      <alignment horizontal="right"/>
    </xf>
    <xf numFmtId="0" fontId="5" fillId="2" borderId="25" xfId="0" applyFont="1" applyFill="1" applyBorder="1" applyAlignment="1">
      <alignment vertical="center"/>
    </xf>
    <xf numFmtId="0" fontId="5" fillId="2" borderId="56" xfId="0" applyFont="1" applyFill="1" applyBorder="1" applyAlignment="1">
      <alignment vertical="center"/>
    </xf>
    <xf numFmtId="0" fontId="5" fillId="2" borderId="32" xfId="0" applyFont="1" applyFill="1" applyBorder="1" applyAlignment="1">
      <alignment vertical="center"/>
    </xf>
    <xf numFmtId="0" fontId="5" fillId="2" borderId="37" xfId="0" applyFont="1" applyFill="1" applyBorder="1" applyAlignment="1">
      <alignment vertical="center"/>
    </xf>
    <xf numFmtId="0" fontId="5" fillId="2" borderId="24" xfId="0" applyFont="1" applyFill="1" applyBorder="1" applyAlignment="1">
      <alignment vertical="center" wrapText="1"/>
    </xf>
    <xf numFmtId="0" fontId="5" fillId="2" borderId="25" xfId="0" applyFont="1" applyFill="1" applyBorder="1" applyAlignment="1">
      <alignment vertical="center" wrapText="1"/>
    </xf>
    <xf numFmtId="0" fontId="5" fillId="2" borderId="31" xfId="0" applyFont="1" applyFill="1" applyBorder="1" applyAlignment="1">
      <alignment vertical="center" wrapText="1"/>
    </xf>
    <xf numFmtId="0" fontId="5" fillId="2" borderId="32" xfId="0" applyFont="1" applyFill="1" applyBorder="1" applyAlignment="1">
      <alignment vertical="center" wrapText="1"/>
    </xf>
    <xf numFmtId="0" fontId="0" fillId="18" borderId="0" xfId="0" applyFill="1" applyAlignment="1">
      <alignment horizontal="center" vertical="center"/>
    </xf>
    <xf numFmtId="0" fontId="0" fillId="18" borderId="0" xfId="0" applyFill="1"/>
    <xf numFmtId="0" fontId="31" fillId="17" borderId="25" xfId="0" applyFont="1" applyFill="1" applyBorder="1" applyAlignment="1">
      <alignment vertical="center"/>
    </xf>
    <xf numFmtId="0" fontId="31" fillId="17" borderId="0" xfId="0" applyFont="1" applyFill="1" applyAlignment="1">
      <alignment vertical="center"/>
    </xf>
    <xf numFmtId="0" fontId="31" fillId="17" borderId="32" xfId="0" applyFont="1" applyFill="1" applyBorder="1" applyAlignment="1">
      <alignment vertical="center"/>
    </xf>
    <xf numFmtId="0" fontId="36" fillId="17" borderId="0" xfId="0" applyFont="1" applyFill="1" applyAlignment="1">
      <alignment horizontal="center" vertical="center" wrapText="1"/>
    </xf>
    <xf numFmtId="0" fontId="28" fillId="17" borderId="0" xfId="0" applyFont="1" applyFill="1" applyAlignment="1">
      <alignment horizontal="center" vertical="center"/>
    </xf>
    <xf numFmtId="0" fontId="2" fillId="17" borderId="0" xfId="0" applyFont="1" applyFill="1" applyAlignment="1">
      <alignment horizontal="center"/>
    </xf>
    <xf numFmtId="0" fontId="2" fillId="17" borderId="0" xfId="0" applyFont="1" applyFill="1" applyAlignment="1">
      <alignment horizontal="left" vertical="center"/>
    </xf>
    <xf numFmtId="0" fontId="2" fillId="17" borderId="0" xfId="0" applyFont="1" applyFill="1" applyAlignment="1">
      <alignment vertical="center"/>
    </xf>
    <xf numFmtId="0" fontId="2" fillId="17" borderId="0" xfId="0" applyFont="1" applyFill="1" applyAlignment="1">
      <alignment horizontal="center" vertical="center"/>
    </xf>
    <xf numFmtId="0" fontId="6" fillId="17" borderId="0" xfId="0" applyFont="1" applyFill="1" applyAlignment="1">
      <alignment horizontal="center" vertical="center"/>
    </xf>
    <xf numFmtId="0" fontId="30" fillId="17" borderId="0" xfId="0" applyFont="1" applyFill="1" applyAlignment="1">
      <alignment horizontal="center" vertical="center" wrapText="1"/>
    </xf>
    <xf numFmtId="0" fontId="34" fillId="17" borderId="0" xfId="0" applyFont="1" applyFill="1" applyAlignment="1">
      <alignment horizontal="center" vertical="center"/>
    </xf>
    <xf numFmtId="0" fontId="5" fillId="17" borderId="0" xfId="0" applyFont="1" applyFill="1" applyAlignment="1">
      <alignment horizontal="center" vertical="center" wrapText="1"/>
    </xf>
    <xf numFmtId="0" fontId="9" fillId="17" borderId="0" xfId="0" applyFont="1" applyFill="1" applyAlignment="1">
      <alignment horizontal="left" vertical="center" wrapText="1"/>
    </xf>
    <xf numFmtId="0" fontId="9" fillId="17" borderId="0" xfId="0" applyFont="1" applyFill="1" applyAlignment="1">
      <alignment horizontal="center" vertical="center" wrapText="1"/>
    </xf>
    <xf numFmtId="0" fontId="7" fillId="17" borderId="0" xfId="0" applyFont="1" applyFill="1" applyAlignment="1">
      <alignment horizontal="center" vertical="center" wrapText="1"/>
    </xf>
    <xf numFmtId="0" fontId="7" fillId="17" borderId="0" xfId="0" applyFont="1" applyFill="1" applyAlignment="1">
      <alignment horizontal="center" vertical="center"/>
    </xf>
    <xf numFmtId="0" fontId="3" fillId="17" borderId="0" xfId="0" applyFont="1" applyFill="1" applyAlignment="1">
      <alignment horizontal="left" vertical="top" wrapText="1"/>
    </xf>
    <xf numFmtId="0" fontId="1" fillId="17" borderId="0" xfId="0" applyFont="1" applyFill="1" applyAlignment="1">
      <alignment horizontal="center" vertical="center"/>
    </xf>
    <xf numFmtId="0" fontId="0" fillId="17" borderId="27" xfId="0" applyFill="1" applyBorder="1"/>
    <xf numFmtId="0" fontId="0" fillId="17" borderId="30" xfId="0" applyFill="1" applyBorder="1"/>
    <xf numFmtId="0" fontId="0" fillId="17" borderId="32" xfId="0" applyFill="1" applyBorder="1"/>
    <xf numFmtId="0" fontId="6" fillId="17" borderId="0" xfId="0" applyFont="1" applyFill="1" applyAlignment="1">
      <alignment vertical="center"/>
    </xf>
    <xf numFmtId="0" fontId="5" fillId="0" borderId="25" xfId="0" applyFont="1" applyBorder="1" applyAlignment="1">
      <alignment vertical="center"/>
    </xf>
    <xf numFmtId="0" fontId="2" fillId="0" borderId="51" xfId="0" applyFont="1" applyBorder="1" applyAlignment="1" applyProtection="1">
      <alignment horizontal="right" vertical="center"/>
      <protection locked="0"/>
    </xf>
    <xf numFmtId="0" fontId="2" fillId="0" borderId="21" xfId="0" applyFont="1" applyBorder="1" applyAlignment="1" applyProtection="1">
      <alignment horizontal="right" vertical="center"/>
      <protection locked="0"/>
    </xf>
    <xf numFmtId="0" fontId="2" fillId="0" borderId="52" xfId="0" applyFont="1" applyBorder="1" applyAlignment="1" applyProtection="1">
      <alignment horizontal="right" vertical="center"/>
      <protection locked="0"/>
    </xf>
    <xf numFmtId="0" fontId="2" fillId="0" borderId="58" xfId="0" applyFont="1" applyBorder="1" applyAlignment="1" applyProtection="1">
      <alignment horizontal="right" vertical="center"/>
      <protection locked="0"/>
    </xf>
    <xf numFmtId="0" fontId="4" fillId="0" borderId="2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9" fillId="0" borderId="11" xfId="0" applyFont="1" applyBorder="1" applyAlignment="1">
      <alignment horizontal="center"/>
    </xf>
    <xf numFmtId="0" fontId="9" fillId="0" borderId="0" xfId="0" applyFont="1" applyAlignment="1">
      <alignment horizontal="center"/>
    </xf>
    <xf numFmtId="0" fontId="3" fillId="17" borderId="0" xfId="0" applyFont="1" applyFill="1" applyAlignment="1">
      <alignment horizontal="center" vertical="center"/>
    </xf>
    <xf numFmtId="0" fontId="32" fillId="17" borderId="0" xfId="0" applyFont="1" applyFill="1" applyAlignment="1">
      <alignment horizontal="center" vertical="center"/>
    </xf>
    <xf numFmtId="0" fontId="9" fillId="17" borderId="0" xfId="0" applyFont="1" applyFill="1" applyAlignment="1">
      <alignment horizontal="center"/>
    </xf>
    <xf numFmtId="0" fontId="1" fillId="17" borderId="0" xfId="0" applyFont="1" applyFill="1" applyAlignment="1">
      <alignment horizontal="center" vertical="center" wrapText="1"/>
    </xf>
    <xf numFmtId="0" fontId="15" fillId="5" borderId="17" xfId="0" applyFont="1" applyFill="1" applyBorder="1" applyAlignment="1">
      <alignment horizontal="center" vertical="center" wrapText="1"/>
    </xf>
    <xf numFmtId="0" fontId="20" fillId="16" borderId="17" xfId="0" applyFont="1" applyFill="1" applyBorder="1" applyAlignment="1">
      <alignment horizontal="center" vertical="center"/>
    </xf>
    <xf numFmtId="0" fontId="24" fillId="18" borderId="17" xfId="0" applyFont="1" applyFill="1" applyBorder="1" applyAlignment="1">
      <alignment horizontal="center" vertical="center" wrapText="1"/>
    </xf>
    <xf numFmtId="0" fontId="24" fillId="18" borderId="17" xfId="0" applyFont="1" applyFill="1" applyBorder="1" applyAlignment="1">
      <alignment horizontal="center" vertical="center"/>
    </xf>
    <xf numFmtId="0" fontId="12" fillId="8" borderId="17" xfId="0" applyFont="1" applyFill="1" applyBorder="1" applyAlignment="1">
      <alignment horizontal="center" vertical="center" wrapText="1"/>
    </xf>
    <xf numFmtId="0" fontId="9" fillId="0" borderId="12" xfId="0" applyFont="1" applyBorder="1" applyAlignment="1">
      <alignment horizontal="center"/>
    </xf>
    <xf numFmtId="0" fontId="9" fillId="0" borderId="15" xfId="0" applyFont="1" applyBorder="1" applyAlignment="1">
      <alignment horizontal="center"/>
    </xf>
    <xf numFmtId="0" fontId="0" fillId="0" borderId="0" xfId="0"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5" fillId="0" borderId="0" xfId="0" applyFont="1" applyAlignment="1">
      <alignment horizontal="center" vertical="center"/>
    </xf>
    <xf numFmtId="0" fontId="9" fillId="0" borderId="13" xfId="0" applyFont="1" applyBorder="1" applyAlignment="1">
      <alignment horizontal="center"/>
    </xf>
    <xf numFmtId="0" fontId="9" fillId="0" borderId="14"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8" fillId="17" borderId="45" xfId="0" applyFont="1" applyFill="1" applyBorder="1" applyAlignment="1">
      <alignment horizontal="right"/>
    </xf>
    <xf numFmtId="0" fontId="8" fillId="17" borderId="46" xfId="0" applyFont="1" applyFill="1" applyBorder="1" applyAlignment="1">
      <alignment horizontal="right"/>
    </xf>
    <xf numFmtId="0" fontId="0" fillId="0" borderId="20" xfId="0" applyBorder="1" applyAlignment="1" applyProtection="1">
      <alignment horizontal="center"/>
      <protection locked="0"/>
    </xf>
    <xf numFmtId="0" fontId="0" fillId="0" borderId="44" xfId="0" applyBorder="1" applyAlignment="1" applyProtection="1">
      <alignment horizontal="center"/>
      <protection locked="0"/>
    </xf>
    <xf numFmtId="0" fontId="6" fillId="2" borderId="24" xfId="0" applyFont="1" applyFill="1" applyBorder="1" applyAlignment="1">
      <alignment horizontal="right" vertical="center"/>
    </xf>
    <xf numFmtId="0" fontId="6" fillId="2" borderId="25" xfId="0" applyFont="1" applyFill="1" applyBorder="1" applyAlignment="1">
      <alignment horizontal="right" vertical="center"/>
    </xf>
    <xf numFmtId="0" fontId="6" fillId="2" borderId="31" xfId="0" applyFont="1" applyFill="1" applyBorder="1" applyAlignment="1">
      <alignment horizontal="right" vertical="center"/>
    </xf>
    <xf numFmtId="0" fontId="6" fillId="2" borderId="32" xfId="0" applyFont="1" applyFill="1" applyBorder="1" applyAlignment="1">
      <alignment horizontal="right" vertical="center"/>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2" fillId="17" borderId="28" xfId="0" applyFont="1" applyFill="1" applyBorder="1" applyAlignment="1">
      <alignment horizontal="center" vertical="center"/>
    </xf>
    <xf numFmtId="0" fontId="2" fillId="17" borderId="3" xfId="0" applyFont="1" applyFill="1" applyBorder="1" applyAlignment="1">
      <alignment horizontal="center" vertical="center"/>
    </xf>
    <xf numFmtId="8" fontId="33" fillId="17" borderId="31" xfId="0" quotePrefix="1" applyNumberFormat="1" applyFont="1" applyFill="1" applyBorder="1" applyAlignment="1">
      <alignment horizontal="center" vertical="center"/>
    </xf>
    <xf numFmtId="8" fontId="33" fillId="17" borderId="37" xfId="0" quotePrefix="1" applyNumberFormat="1" applyFont="1" applyFill="1" applyBorder="1" applyAlignment="1">
      <alignment horizontal="center" vertical="center"/>
    </xf>
    <xf numFmtId="0" fontId="0" fillId="0" borderId="27" xfId="0" applyBorder="1" applyAlignment="1" applyProtection="1">
      <alignment horizontal="center"/>
      <protection locked="0"/>
    </xf>
    <xf numFmtId="0" fontId="0" fillId="0" borderId="0" xfId="0" applyAlignment="1" applyProtection="1">
      <alignment horizontal="center"/>
      <protection locked="0"/>
    </xf>
    <xf numFmtId="0" fontId="0" fillId="0" borderId="3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33" xfId="0" applyBorder="1" applyAlignment="1" applyProtection="1">
      <alignment horizontal="center"/>
      <protection locked="0"/>
    </xf>
    <xf numFmtId="0" fontId="1" fillId="17" borderId="24" xfId="0" applyFont="1" applyFill="1" applyBorder="1" applyAlignment="1">
      <alignment horizontal="center" vertical="center" wrapText="1"/>
    </xf>
    <xf numFmtId="0" fontId="1" fillId="17" borderId="25" xfId="0" applyFont="1" applyFill="1" applyBorder="1" applyAlignment="1">
      <alignment horizontal="center" vertical="center" wrapText="1"/>
    </xf>
    <xf numFmtId="0" fontId="1" fillId="17" borderId="27" xfId="0" applyFont="1" applyFill="1" applyBorder="1" applyAlignment="1">
      <alignment horizontal="center" vertical="center" wrapText="1"/>
    </xf>
    <xf numFmtId="0" fontId="1" fillId="17" borderId="0" xfId="0" applyFont="1" applyFill="1" applyAlignment="1">
      <alignment horizontal="center" vertical="center" wrapText="1"/>
    </xf>
    <xf numFmtId="0" fontId="1" fillId="17" borderId="31" xfId="0" applyFont="1" applyFill="1" applyBorder="1" applyAlignment="1">
      <alignment horizontal="center" vertical="center" wrapText="1"/>
    </xf>
    <xf numFmtId="0" fontId="1" fillId="17" borderId="32" xfId="0" applyFont="1" applyFill="1" applyBorder="1" applyAlignment="1">
      <alignment horizontal="center" vertical="center" wrapText="1"/>
    </xf>
    <xf numFmtId="8" fontId="36" fillId="20" borderId="25" xfId="0" applyNumberFormat="1" applyFont="1" applyFill="1" applyBorder="1" applyAlignment="1">
      <alignment horizontal="center" vertical="center"/>
    </xf>
    <xf numFmtId="8" fontId="36" fillId="20" borderId="26" xfId="0" applyNumberFormat="1" applyFont="1" applyFill="1" applyBorder="1" applyAlignment="1">
      <alignment horizontal="center" vertical="center"/>
    </xf>
    <xf numFmtId="8" fontId="36" fillId="20" borderId="0" xfId="0" applyNumberFormat="1" applyFont="1" applyFill="1" applyAlignment="1">
      <alignment horizontal="center" vertical="center"/>
    </xf>
    <xf numFmtId="8" fontId="36" fillId="20" borderId="30" xfId="0" applyNumberFormat="1" applyFont="1" applyFill="1" applyBorder="1" applyAlignment="1">
      <alignment horizontal="center" vertical="center"/>
    </xf>
    <xf numFmtId="8" fontId="36" fillId="20" borderId="32" xfId="0" applyNumberFormat="1" applyFont="1" applyFill="1" applyBorder="1" applyAlignment="1">
      <alignment horizontal="center" vertical="center"/>
    </xf>
    <xf numFmtId="8" fontId="36" fillId="20" borderId="33" xfId="0" applyNumberFormat="1" applyFont="1" applyFill="1" applyBorder="1" applyAlignment="1">
      <alignment horizontal="center" vertical="center"/>
    </xf>
    <xf numFmtId="0" fontId="8" fillId="17" borderId="62" xfId="0" applyFont="1" applyFill="1" applyBorder="1" applyAlignment="1">
      <alignment horizontal="center" vertical="center"/>
    </xf>
    <xf numFmtId="0" fontId="8" fillId="17" borderId="63" xfId="0" applyFont="1" applyFill="1" applyBorder="1" applyAlignment="1">
      <alignment horizontal="center" vertical="center"/>
    </xf>
    <xf numFmtId="0" fontId="8" fillId="17" borderId="64" xfId="0" applyFont="1" applyFill="1" applyBorder="1" applyAlignment="1">
      <alignment horizontal="center" vertical="center"/>
    </xf>
    <xf numFmtId="8" fontId="33" fillId="17" borderId="38" xfId="0" applyNumberFormat="1" applyFont="1" applyFill="1" applyBorder="1" applyAlignment="1">
      <alignment horizontal="center" vertical="center"/>
    </xf>
    <xf numFmtId="8" fontId="33" fillId="17" borderId="32" xfId="0" applyNumberFormat="1" applyFont="1" applyFill="1" applyBorder="1" applyAlignment="1">
      <alignment horizontal="center" vertical="center"/>
    </xf>
    <xf numFmtId="8" fontId="33" fillId="17" borderId="33" xfId="0" applyNumberFormat="1" applyFont="1" applyFill="1" applyBorder="1" applyAlignment="1">
      <alignment horizontal="center" vertical="center"/>
    </xf>
    <xf numFmtId="0" fontId="2" fillId="17" borderId="1" xfId="0" applyFont="1" applyFill="1" applyBorder="1" applyAlignment="1">
      <alignment horizontal="center" vertical="center"/>
    </xf>
    <xf numFmtId="0" fontId="2" fillId="17" borderId="2" xfId="0" applyFont="1" applyFill="1" applyBorder="1" applyAlignment="1">
      <alignment horizontal="center" vertical="center"/>
    </xf>
    <xf numFmtId="0" fontId="2" fillId="17" borderId="29" xfId="0" applyFont="1" applyFill="1" applyBorder="1" applyAlignment="1">
      <alignment horizontal="center" vertical="center"/>
    </xf>
    <xf numFmtId="8" fontId="33" fillId="17" borderId="37" xfId="0" applyNumberFormat="1" applyFont="1" applyFill="1" applyBorder="1" applyAlignment="1">
      <alignment horizontal="center" vertical="center"/>
    </xf>
    <xf numFmtId="0" fontId="4" fillId="0" borderId="27"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2" borderId="27" xfId="0" applyFont="1" applyFill="1" applyBorder="1" applyAlignment="1">
      <alignment horizontal="center" vertical="center"/>
    </xf>
    <xf numFmtId="0" fontId="4" fillId="2" borderId="0" xfId="0" applyFont="1" applyFill="1" applyAlignment="1">
      <alignment horizontal="center" vertical="center"/>
    </xf>
    <xf numFmtId="0" fontId="4" fillId="2" borderId="30" xfId="0" applyFont="1" applyFill="1" applyBorder="1" applyAlignment="1">
      <alignment horizontal="center" vertical="center"/>
    </xf>
    <xf numFmtId="0" fontId="9" fillId="17" borderId="41" xfId="0" applyFont="1" applyFill="1" applyBorder="1" applyAlignment="1">
      <alignment horizontal="left" vertical="center" wrapText="1"/>
    </xf>
    <xf numFmtId="0" fontId="9" fillId="17" borderId="42" xfId="0" applyFont="1" applyFill="1" applyBorder="1" applyAlignment="1">
      <alignment horizontal="left" vertical="center" wrapText="1"/>
    </xf>
    <xf numFmtId="0" fontId="6" fillId="2" borderId="26" xfId="0" applyFont="1" applyFill="1" applyBorder="1" applyAlignment="1">
      <alignment horizontal="center" vertical="center"/>
    </xf>
    <xf numFmtId="0" fontId="6" fillId="2" borderId="33" xfId="0" applyFont="1" applyFill="1" applyBorder="1" applyAlignment="1">
      <alignment horizontal="center" vertical="center"/>
    </xf>
    <xf numFmtId="0" fontId="9" fillId="17" borderId="22" xfId="0" applyFont="1" applyFill="1" applyBorder="1" applyAlignment="1">
      <alignment horizontal="left" vertical="center" wrapText="1"/>
    </xf>
    <xf numFmtId="0" fontId="9" fillId="17" borderId="40" xfId="0" applyFont="1" applyFill="1" applyBorder="1" applyAlignment="1">
      <alignment horizontal="left" vertical="center" wrapText="1"/>
    </xf>
    <xf numFmtId="0" fontId="38" fillId="22" borderId="25" xfId="0" applyFont="1" applyFill="1" applyBorder="1" applyAlignment="1">
      <alignment horizontal="center" vertical="center" wrapText="1"/>
    </xf>
    <xf numFmtId="0" fontId="38" fillId="22" borderId="26" xfId="0" applyFont="1" applyFill="1" applyBorder="1" applyAlignment="1">
      <alignment horizontal="center" vertical="center" wrapText="1"/>
    </xf>
    <xf numFmtId="0" fontId="40" fillId="22" borderId="24" xfId="0" applyFont="1" applyFill="1" applyBorder="1" applyAlignment="1">
      <alignment horizontal="center"/>
    </xf>
    <xf numFmtId="0" fontId="40" fillId="22" borderId="25" xfId="0" applyFont="1" applyFill="1" applyBorder="1" applyAlignment="1">
      <alignment horizontal="center"/>
    </xf>
    <xf numFmtId="0" fontId="40" fillId="22" borderId="27" xfId="0" applyFont="1" applyFill="1" applyBorder="1" applyAlignment="1">
      <alignment horizontal="center"/>
    </xf>
    <xf numFmtId="0" fontId="40" fillId="22" borderId="0" xfId="0" applyFont="1" applyFill="1" applyAlignment="1">
      <alignment horizontal="center"/>
    </xf>
    <xf numFmtId="0" fontId="40" fillId="22" borderId="31" xfId="0" applyFont="1" applyFill="1" applyBorder="1" applyAlignment="1">
      <alignment horizontal="center"/>
    </xf>
    <xf numFmtId="0" fontId="40" fillId="22" borderId="32" xfId="0" applyFont="1" applyFill="1" applyBorder="1" applyAlignment="1">
      <alignment horizontal="center"/>
    </xf>
    <xf numFmtId="0" fontId="9" fillId="22" borderId="0" xfId="0" applyFont="1" applyFill="1" applyAlignment="1">
      <alignment horizontal="center"/>
    </xf>
    <xf numFmtId="0" fontId="9" fillId="22" borderId="30" xfId="0" applyFont="1" applyFill="1" applyBorder="1" applyAlignment="1">
      <alignment horizontal="center"/>
    </xf>
    <xf numFmtId="0" fontId="41" fillId="28" borderId="75" xfId="0" applyFont="1" applyFill="1" applyBorder="1" applyAlignment="1">
      <alignment horizontal="center" vertical="center"/>
    </xf>
    <xf numFmtId="0" fontId="41" fillId="28" borderId="78" xfId="0" applyFont="1" applyFill="1" applyBorder="1" applyAlignment="1">
      <alignment horizontal="center" vertical="center"/>
    </xf>
    <xf numFmtId="0" fontId="38" fillId="29" borderId="25" xfId="0" applyFont="1" applyFill="1" applyBorder="1" applyAlignment="1">
      <alignment horizontal="center" vertical="center" wrapText="1"/>
    </xf>
    <xf numFmtId="0" fontId="38" fillId="29" borderId="26" xfId="0" applyFont="1" applyFill="1" applyBorder="1" applyAlignment="1">
      <alignment horizontal="center" vertical="center" wrapText="1"/>
    </xf>
    <xf numFmtId="0" fontId="9" fillId="17" borderId="0" xfId="0" applyFont="1" applyFill="1" applyAlignment="1">
      <alignment horizontal="center"/>
    </xf>
    <xf numFmtId="0" fontId="9" fillId="17" borderId="30" xfId="0" applyFont="1" applyFill="1" applyBorder="1" applyAlignment="1">
      <alignment horizontal="center"/>
    </xf>
    <xf numFmtId="0" fontId="27" fillId="0" borderId="0" xfId="0" applyFont="1" applyAlignment="1" applyProtection="1">
      <alignment horizontal="right" vertical="center" wrapText="1"/>
      <protection locked="0"/>
    </xf>
    <xf numFmtId="0" fontId="27" fillId="0" borderId="32" xfId="0" applyFont="1" applyBorder="1" applyAlignment="1" applyProtection="1">
      <alignment horizontal="right" vertical="center" wrapText="1"/>
      <protection locked="0"/>
    </xf>
    <xf numFmtId="0" fontId="40" fillId="29" borderId="24" xfId="0" applyFont="1" applyFill="1" applyBorder="1" applyAlignment="1">
      <alignment horizontal="center"/>
    </xf>
    <xf numFmtId="0" fontId="40" fillId="29" borderId="25" xfId="0" applyFont="1" applyFill="1" applyBorder="1" applyAlignment="1">
      <alignment horizontal="center"/>
    </xf>
    <xf numFmtId="0" fontId="40" fillId="29" borderId="27" xfId="0" applyFont="1" applyFill="1" applyBorder="1" applyAlignment="1">
      <alignment horizontal="center"/>
    </xf>
    <xf numFmtId="0" fontId="40" fillId="29" borderId="0" xfId="0" applyFont="1" applyFill="1" applyAlignment="1">
      <alignment horizontal="center"/>
    </xf>
    <xf numFmtId="0" fontId="40" fillId="29" borderId="31" xfId="0" applyFont="1" applyFill="1" applyBorder="1" applyAlignment="1">
      <alignment horizontal="center"/>
    </xf>
    <xf numFmtId="0" fontId="40" fillId="29" borderId="32" xfId="0" applyFont="1" applyFill="1" applyBorder="1" applyAlignment="1">
      <alignment horizontal="center"/>
    </xf>
    <xf numFmtId="0" fontId="9" fillId="23" borderId="0" xfId="0" applyFont="1" applyFill="1" applyAlignment="1">
      <alignment horizontal="center"/>
    </xf>
    <xf numFmtId="0" fontId="9" fillId="23" borderId="30" xfId="0" applyFont="1" applyFill="1" applyBorder="1" applyAlignment="1">
      <alignment horizontal="center"/>
    </xf>
    <xf numFmtId="0" fontId="38" fillId="28" borderId="25" xfId="0" applyFont="1" applyFill="1" applyBorder="1" applyAlignment="1">
      <alignment horizontal="center" vertical="center" wrapText="1"/>
    </xf>
    <xf numFmtId="0" fontId="38" fillId="28" borderId="26" xfId="0" applyFont="1" applyFill="1" applyBorder="1" applyAlignment="1">
      <alignment horizontal="center" vertical="center" wrapText="1"/>
    </xf>
    <xf numFmtId="0" fontId="40" fillId="28" borderId="24" xfId="0" applyFont="1" applyFill="1" applyBorder="1" applyAlignment="1">
      <alignment horizontal="center"/>
    </xf>
    <xf numFmtId="0" fontId="40" fillId="28" borderId="25" xfId="0" applyFont="1" applyFill="1" applyBorder="1" applyAlignment="1">
      <alignment horizontal="center"/>
    </xf>
    <xf numFmtId="0" fontId="40" fillId="28" borderId="27" xfId="0" applyFont="1" applyFill="1" applyBorder="1" applyAlignment="1">
      <alignment horizontal="center"/>
    </xf>
    <xf numFmtId="0" fontId="40" fillId="28" borderId="0" xfId="0" applyFont="1" applyFill="1" applyAlignment="1">
      <alignment horizontal="center"/>
    </xf>
    <xf numFmtId="0" fontId="40" fillId="28" borderId="31" xfId="0" applyFont="1" applyFill="1" applyBorder="1" applyAlignment="1">
      <alignment horizontal="center"/>
    </xf>
    <xf numFmtId="0" fontId="40" fillId="28" borderId="32" xfId="0" applyFont="1" applyFill="1" applyBorder="1" applyAlignment="1">
      <alignment horizontal="center"/>
    </xf>
    <xf numFmtId="0" fontId="41" fillId="22" borderId="65" xfId="0" applyFont="1" applyFill="1" applyBorder="1" applyAlignment="1">
      <alignment horizontal="center" vertical="center"/>
    </xf>
    <xf numFmtId="0" fontId="41" fillId="22" borderId="77" xfId="0" applyFont="1" applyFill="1" applyBorder="1" applyAlignment="1">
      <alignment horizontal="center" vertical="center"/>
    </xf>
    <xf numFmtId="0" fontId="9" fillId="0" borderId="39"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0" xfId="0" applyFont="1" applyFill="1" applyBorder="1" applyAlignment="1">
      <alignment horizontal="center" vertical="center" wrapText="1"/>
    </xf>
    <xf numFmtId="0" fontId="3" fillId="0" borderId="2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30"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38" fillId="4" borderId="47"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8" fillId="4" borderId="49" xfId="0" applyFont="1" applyFill="1" applyBorder="1" applyAlignment="1">
      <alignment horizontal="center" vertical="center" wrapText="1"/>
    </xf>
    <xf numFmtId="0" fontId="39" fillId="2" borderId="72" xfId="0" applyFont="1" applyFill="1" applyBorder="1" applyAlignment="1">
      <alignment horizontal="center" vertical="center"/>
    </xf>
    <xf numFmtId="0" fontId="39" fillId="2" borderId="73" xfId="0" applyFont="1" applyFill="1" applyBorder="1" applyAlignment="1">
      <alignment horizontal="center" vertical="center"/>
    </xf>
    <xf numFmtId="0" fontId="39" fillId="2" borderId="74" xfId="0" applyFont="1" applyFill="1" applyBorder="1" applyAlignment="1">
      <alignment horizontal="center" vertical="center"/>
    </xf>
    <xf numFmtId="0" fontId="8" fillId="17" borderId="43" xfId="0" applyFont="1" applyFill="1" applyBorder="1" applyAlignment="1">
      <alignment horizontal="right"/>
    </xf>
    <xf numFmtId="0" fontId="8" fillId="17" borderId="20" xfId="0" applyFont="1" applyFill="1" applyBorder="1" applyAlignment="1">
      <alignment horizontal="right"/>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21" xfId="0" applyBorder="1" applyAlignment="1" applyProtection="1">
      <alignment horizontal="right"/>
      <protection locked="0"/>
    </xf>
    <xf numFmtId="0" fontId="0" fillId="0" borderId="22" xfId="0" applyBorder="1" applyAlignment="1" applyProtection="1">
      <alignment horizontal="right"/>
      <protection locked="0"/>
    </xf>
    <xf numFmtId="0" fontId="0" fillId="0" borderId="23" xfId="0" applyBorder="1" applyAlignment="1" applyProtection="1">
      <alignment horizontal="right"/>
      <protection locked="0"/>
    </xf>
    <xf numFmtId="0" fontId="2" fillId="0" borderId="21"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40" xfId="0" applyFont="1" applyBorder="1" applyAlignment="1" applyProtection="1">
      <alignment horizontal="center"/>
      <protection locked="0"/>
    </xf>
    <xf numFmtId="0" fontId="8" fillId="17" borderId="21" xfId="0" applyFont="1" applyFill="1" applyBorder="1" applyAlignment="1">
      <alignment horizontal="right"/>
    </xf>
    <xf numFmtId="0" fontId="8" fillId="17" borderId="22" xfId="0" applyFont="1" applyFill="1" applyBorder="1" applyAlignment="1">
      <alignment horizontal="right"/>
    </xf>
    <xf numFmtId="0" fontId="8" fillId="17" borderId="23" xfId="0" applyFont="1" applyFill="1" applyBorder="1" applyAlignment="1">
      <alignment horizontal="right"/>
    </xf>
    <xf numFmtId="0" fontId="0" fillId="0" borderId="22" xfId="0" applyBorder="1" applyAlignment="1" applyProtection="1">
      <alignment horizontal="center"/>
      <protection locked="0"/>
    </xf>
    <xf numFmtId="0" fontId="0" fillId="0" borderId="40" xfId="0" applyBorder="1" applyAlignment="1" applyProtection="1">
      <alignment horizontal="center"/>
      <protection locked="0"/>
    </xf>
    <xf numFmtId="0" fontId="41" fillId="29" borderId="75" xfId="0" applyFont="1" applyFill="1" applyBorder="1" applyAlignment="1">
      <alignment horizontal="center" vertical="center"/>
    </xf>
    <xf numFmtId="0" fontId="41" fillId="29" borderId="76" xfId="0" applyFont="1" applyFill="1" applyBorder="1" applyAlignment="1">
      <alignment horizontal="center" vertical="center"/>
    </xf>
    <xf numFmtId="0" fontId="35" fillId="27" borderId="65" xfId="0" applyFont="1" applyFill="1" applyBorder="1" applyAlignment="1">
      <alignment horizontal="center" vertical="center"/>
    </xf>
    <xf numFmtId="0" fontId="35" fillId="27" borderId="66" xfId="0" applyFont="1" applyFill="1" applyBorder="1" applyAlignment="1">
      <alignment horizontal="center" vertical="center"/>
    </xf>
    <xf numFmtId="0" fontId="29" fillId="27" borderId="25" xfId="0" applyFont="1" applyFill="1" applyBorder="1" applyAlignment="1">
      <alignment horizontal="center" vertical="center" wrapText="1"/>
    </xf>
    <xf numFmtId="0" fontId="29" fillId="27" borderId="26" xfId="0" applyFont="1" applyFill="1" applyBorder="1" applyAlignment="1">
      <alignment horizontal="center" vertical="center" wrapText="1"/>
    </xf>
    <xf numFmtId="0" fontId="0" fillId="27" borderId="24" xfId="0" applyFill="1" applyBorder="1" applyAlignment="1">
      <alignment horizontal="center"/>
    </xf>
    <xf numFmtId="0" fontId="0" fillId="27" borderId="25" xfId="0" applyFill="1" applyBorder="1" applyAlignment="1">
      <alignment horizontal="center"/>
    </xf>
    <xf numFmtId="0" fontId="0" fillId="27" borderId="27" xfId="0" applyFill="1" applyBorder="1" applyAlignment="1">
      <alignment horizontal="center"/>
    </xf>
    <xf numFmtId="0" fontId="0" fillId="27" borderId="0" xfId="0" applyFill="1" applyAlignment="1">
      <alignment horizontal="center"/>
    </xf>
    <xf numFmtId="0" fontId="0" fillId="27" borderId="31" xfId="0" applyFill="1" applyBorder="1" applyAlignment="1">
      <alignment horizontal="center"/>
    </xf>
    <xf numFmtId="0" fontId="0" fillId="27" borderId="32" xfId="0" applyFill="1" applyBorder="1" applyAlignment="1">
      <alignment horizontal="center"/>
    </xf>
    <xf numFmtId="0" fontId="9" fillId="21" borderId="0" xfId="0" applyFont="1" applyFill="1" applyAlignment="1">
      <alignment horizontal="center"/>
    </xf>
    <xf numFmtId="0" fontId="9" fillId="21" borderId="30" xfId="0" applyFont="1" applyFill="1" applyBorder="1" applyAlignment="1">
      <alignment horizontal="center"/>
    </xf>
    <xf numFmtId="0" fontId="3" fillId="17" borderId="0" xfId="0" applyFont="1" applyFill="1" applyAlignment="1">
      <alignment horizontal="left" vertical="center"/>
    </xf>
    <xf numFmtId="0" fontId="3" fillId="17" borderId="0" xfId="0" applyFont="1" applyFill="1" applyAlignment="1">
      <alignment horizontal="left"/>
    </xf>
    <xf numFmtId="0" fontId="3" fillId="17" borderId="30" xfId="0" applyFont="1" applyFill="1" applyBorder="1" applyAlignment="1">
      <alignment horizontal="left"/>
    </xf>
    <xf numFmtId="0" fontId="7" fillId="2" borderId="27" xfId="0" applyFont="1" applyFill="1" applyBorder="1" applyAlignment="1">
      <alignment horizontal="center" vertical="center"/>
    </xf>
    <xf numFmtId="0" fontId="7" fillId="2" borderId="0" xfId="0" applyFont="1" applyFill="1" applyAlignment="1">
      <alignment horizontal="center" vertical="center"/>
    </xf>
    <xf numFmtId="0" fontId="7" fillId="2" borderId="30"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0" xfId="0" applyFont="1" applyFill="1" applyBorder="1" applyAlignment="1">
      <alignment horizontal="left" vertical="center" wrapText="1"/>
    </xf>
    <xf numFmtId="0" fontId="37" fillId="17" borderId="24" xfId="0" applyFont="1" applyFill="1" applyBorder="1" applyAlignment="1">
      <alignment horizontal="right" vertical="center"/>
    </xf>
    <xf numFmtId="0" fontId="37" fillId="17" borderId="25" xfId="0" applyFont="1" applyFill="1" applyBorder="1" applyAlignment="1">
      <alignment horizontal="right" vertical="center"/>
    </xf>
    <xf numFmtId="0" fontId="37" fillId="17" borderId="27" xfId="0" applyFont="1" applyFill="1" applyBorder="1" applyAlignment="1">
      <alignment horizontal="right" vertical="center"/>
    </xf>
    <xf numFmtId="0" fontId="37" fillId="17" borderId="0" xfId="0" applyFont="1" applyFill="1" applyAlignment="1">
      <alignment horizontal="right" vertical="center"/>
    </xf>
    <xf numFmtId="0" fontId="37" fillId="17" borderId="31" xfId="0" applyFont="1" applyFill="1" applyBorder="1" applyAlignment="1">
      <alignment horizontal="right" vertical="center"/>
    </xf>
    <xf numFmtId="0" fontId="37" fillId="17" borderId="32" xfId="0" applyFont="1" applyFill="1" applyBorder="1" applyAlignment="1">
      <alignment horizontal="right" vertical="center"/>
    </xf>
    <xf numFmtId="0" fontId="1" fillId="17" borderId="25" xfId="0" applyFont="1" applyFill="1" applyBorder="1" applyAlignment="1">
      <alignment horizontal="center" vertical="center"/>
    </xf>
    <xf numFmtId="0" fontId="1" fillId="17" borderId="26" xfId="0" applyFont="1" applyFill="1" applyBorder="1" applyAlignment="1">
      <alignment horizontal="center" vertical="center"/>
    </xf>
    <xf numFmtId="0" fontId="32" fillId="17" borderId="0" xfId="0" applyFont="1" applyFill="1" applyAlignment="1">
      <alignment horizontal="center" vertical="center"/>
    </xf>
    <xf numFmtId="0" fontId="32" fillId="17" borderId="30" xfId="0" applyFont="1" applyFill="1" applyBorder="1" applyAlignment="1">
      <alignment horizontal="center" vertical="center"/>
    </xf>
    <xf numFmtId="0" fontId="32" fillId="17" borderId="32" xfId="0" applyFont="1" applyFill="1" applyBorder="1" applyAlignment="1">
      <alignment horizontal="center" vertical="center"/>
    </xf>
    <xf numFmtId="0" fontId="32" fillId="17" borderId="33" xfId="0" applyFont="1" applyFill="1" applyBorder="1" applyAlignment="1">
      <alignment horizontal="center" vertical="center"/>
    </xf>
    <xf numFmtId="0" fontId="42" fillId="17" borderId="25" xfId="0" applyFont="1" applyFill="1" applyBorder="1" applyAlignment="1">
      <alignment horizontal="center" vertical="center"/>
    </xf>
    <xf numFmtId="0" fontId="42" fillId="17" borderId="0" xfId="0" applyFont="1" applyFill="1" applyAlignment="1">
      <alignment horizontal="center" vertical="center"/>
    </xf>
    <xf numFmtId="0" fontId="42" fillId="17" borderId="32" xfId="0" applyFont="1" applyFill="1" applyBorder="1" applyAlignment="1">
      <alignment horizontal="center" vertical="center"/>
    </xf>
    <xf numFmtId="0" fontId="0" fillId="0" borderId="52" xfId="0" applyBorder="1" applyAlignment="1" applyProtection="1">
      <alignment horizontal="center"/>
      <protection locked="0"/>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17" borderId="0" xfId="0" applyFill="1" applyAlignment="1">
      <alignment horizontal="center"/>
    </xf>
    <xf numFmtId="0" fontId="39" fillId="2" borderId="24" xfId="0" applyFont="1" applyFill="1" applyBorder="1" applyAlignment="1">
      <alignment horizontal="center" vertical="center"/>
    </xf>
    <xf numFmtId="0" fontId="39" fillId="2" borderId="25" xfId="0" applyFont="1" applyFill="1" applyBorder="1" applyAlignment="1">
      <alignment horizontal="center" vertical="center"/>
    </xf>
    <xf numFmtId="0" fontId="39" fillId="2" borderId="26" xfId="0" applyFont="1" applyFill="1" applyBorder="1" applyAlignment="1">
      <alignment horizontal="center" vertical="center"/>
    </xf>
    <xf numFmtId="0" fontId="8" fillId="17" borderId="68" xfId="0" applyFont="1" applyFill="1" applyBorder="1" applyAlignment="1">
      <alignment horizontal="right" vertical="center"/>
    </xf>
    <xf numFmtId="0" fontId="8" fillId="17" borderId="59" xfId="0" applyFont="1" applyFill="1" applyBorder="1" applyAlignment="1">
      <alignment horizontal="right" vertical="center"/>
    </xf>
    <xf numFmtId="0" fontId="8" fillId="17" borderId="24" xfId="0" applyFont="1" applyFill="1" applyBorder="1" applyAlignment="1">
      <alignment horizontal="right" vertical="center" wrapText="1"/>
    </xf>
    <xf numFmtId="0" fontId="8" fillId="17" borderId="25" xfId="0" applyFont="1" applyFill="1" applyBorder="1" applyAlignment="1">
      <alignment horizontal="right" vertical="center" wrapText="1"/>
    </xf>
    <xf numFmtId="0" fontId="8" fillId="17" borderId="27" xfId="0" applyFont="1" applyFill="1" applyBorder="1" applyAlignment="1">
      <alignment horizontal="right" vertical="center" wrapText="1"/>
    </xf>
    <xf numFmtId="0" fontId="8" fillId="17" borderId="0" xfId="0" applyFont="1" applyFill="1" applyAlignment="1">
      <alignment horizontal="right" vertical="center" wrapText="1"/>
    </xf>
    <xf numFmtId="0" fontId="8" fillId="17" borderId="31" xfId="0" applyFont="1" applyFill="1" applyBorder="1" applyAlignment="1">
      <alignment horizontal="right" vertical="center" wrapText="1"/>
    </xf>
    <xf numFmtId="0" fontId="8" fillId="17" borderId="32" xfId="0" applyFont="1" applyFill="1" applyBorder="1" applyAlignment="1">
      <alignment horizontal="right" vertical="center" wrapText="1"/>
    </xf>
    <xf numFmtId="0" fontId="8" fillId="17" borderId="39" xfId="0" applyFont="1" applyFill="1" applyBorder="1" applyAlignment="1">
      <alignment horizontal="right" vertical="center"/>
    </xf>
    <xf numFmtId="0" fontId="8" fillId="17" borderId="22" xfId="0" applyFont="1" applyFill="1" applyBorder="1" applyAlignment="1">
      <alignment horizontal="right" vertical="center"/>
    </xf>
    <xf numFmtId="20" fontId="2" fillId="0" borderId="22" xfId="0" applyNumberFormat="1" applyFont="1" applyBorder="1" applyAlignment="1" applyProtection="1">
      <alignment horizontal="left"/>
      <protection locked="0"/>
    </xf>
    <xf numFmtId="0" fontId="2" fillId="0" borderId="22" xfId="0" applyFont="1" applyBorder="1" applyAlignment="1" applyProtection="1">
      <alignment horizontal="left"/>
      <protection locked="0"/>
    </xf>
    <xf numFmtId="0" fontId="2" fillId="0" borderId="40" xfId="0" applyFont="1" applyBorder="1" applyAlignment="1" applyProtection="1">
      <alignment horizontal="left"/>
      <protection locked="0"/>
    </xf>
    <xf numFmtId="20" fontId="2" fillId="0" borderId="59" xfId="0" applyNumberFormat="1" applyFont="1" applyBorder="1" applyAlignment="1" applyProtection="1">
      <alignment horizontal="center"/>
      <protection locked="0"/>
    </xf>
    <xf numFmtId="0" fontId="2" fillId="0" borderId="59" xfId="0" applyFont="1" applyBorder="1" applyAlignment="1" applyProtection="1">
      <alignment horizontal="center"/>
      <protection locked="0"/>
    </xf>
    <xf numFmtId="0" fontId="2" fillId="0" borderId="60" xfId="0" applyFont="1" applyBorder="1" applyAlignment="1" applyProtection="1">
      <alignment horizontal="center"/>
      <protection locked="0"/>
    </xf>
    <xf numFmtId="0" fontId="2" fillId="17" borderId="59" xfId="0" applyFont="1" applyFill="1" applyBorder="1" applyAlignment="1">
      <alignment horizontal="left" vertical="center"/>
    </xf>
    <xf numFmtId="0" fontId="2" fillId="17" borderId="60" xfId="0" applyFont="1" applyFill="1" applyBorder="1" applyAlignment="1">
      <alignment horizontal="left" vertical="center"/>
    </xf>
    <xf numFmtId="0" fontId="2" fillId="24" borderId="0" xfId="0" applyFont="1" applyFill="1" applyAlignment="1" applyProtection="1">
      <alignment horizontal="center" vertical="center"/>
      <protection locked="0"/>
    </xf>
    <xf numFmtId="0" fontId="2" fillId="24" borderId="30" xfId="0" applyFont="1" applyFill="1" applyBorder="1" applyAlignment="1" applyProtection="1">
      <alignment horizontal="center" vertical="center"/>
      <protection locked="0"/>
    </xf>
    <xf numFmtId="0" fontId="2" fillId="24" borderId="67" xfId="0" applyFont="1" applyFill="1" applyBorder="1" applyAlignment="1" applyProtection="1">
      <alignment horizontal="center" vertical="center"/>
      <protection locked="0"/>
    </xf>
    <xf numFmtId="0" fontId="2" fillId="24" borderId="71" xfId="0" applyFont="1" applyFill="1" applyBorder="1" applyAlignment="1" applyProtection="1">
      <alignment horizontal="center" vertical="center"/>
      <protection locked="0"/>
    </xf>
    <xf numFmtId="0" fontId="2" fillId="24" borderId="33" xfId="0" applyFont="1" applyFill="1" applyBorder="1" applyAlignment="1" applyProtection="1">
      <alignment horizontal="center" vertical="center"/>
      <protection locked="0"/>
    </xf>
    <xf numFmtId="0" fontId="2" fillId="17" borderId="41" xfId="0" applyFont="1" applyFill="1" applyBorder="1" applyAlignment="1">
      <alignment horizontal="left" vertical="center"/>
    </xf>
    <xf numFmtId="0" fontId="2" fillId="17" borderId="53" xfId="0" applyFont="1" applyFill="1" applyBorder="1" applyAlignment="1">
      <alignment horizontal="left" vertical="center"/>
    </xf>
    <xf numFmtId="0" fontId="2" fillId="17" borderId="22" xfId="0" applyFont="1" applyFill="1" applyBorder="1" applyAlignment="1">
      <alignment horizontal="left" vertical="center"/>
    </xf>
    <xf numFmtId="0" fontId="2" fillId="17" borderId="23" xfId="0" applyFont="1" applyFill="1" applyBorder="1" applyAlignment="1">
      <alignment horizontal="left" vertical="center"/>
    </xf>
    <xf numFmtId="0" fontId="2" fillId="17" borderId="25" xfId="0" applyFont="1" applyFill="1" applyBorder="1" applyAlignment="1">
      <alignment horizontal="left" vertical="center"/>
    </xf>
    <xf numFmtId="0" fontId="8" fillId="17" borderId="79" xfId="0" applyFont="1" applyFill="1" applyBorder="1" applyAlignment="1">
      <alignment horizontal="right" vertical="center"/>
    </xf>
    <xf numFmtId="0" fontId="8" fillId="17" borderId="69" xfId="0" applyFont="1" applyFill="1" applyBorder="1" applyAlignment="1">
      <alignment horizontal="right" vertical="center"/>
    </xf>
    <xf numFmtId="0" fontId="8" fillId="17" borderId="31" xfId="0" applyFont="1" applyFill="1" applyBorder="1" applyAlignment="1">
      <alignment horizontal="right" vertical="center"/>
    </xf>
    <xf numFmtId="0" fontId="8" fillId="17" borderId="32" xfId="0" applyFont="1" applyFill="1" applyBorder="1" applyAlignment="1">
      <alignment horizontal="right" vertical="center"/>
    </xf>
    <xf numFmtId="0" fontId="2" fillId="0" borderId="69"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26" borderId="50" xfId="0" applyFont="1" applyFill="1" applyBorder="1" applyAlignment="1">
      <alignment horizontal="center" vertical="center"/>
    </xf>
    <xf numFmtId="0" fontId="2" fillId="26" borderId="57" xfId="0" applyFont="1" applyFill="1" applyBorder="1" applyAlignment="1">
      <alignment horizontal="center" vertical="center"/>
    </xf>
    <xf numFmtId="0" fontId="2" fillId="26" borderId="61" xfId="0" applyFont="1" applyFill="1" applyBorder="1" applyAlignment="1">
      <alignment horizontal="center" vertical="center"/>
    </xf>
    <xf numFmtId="0" fontId="3" fillId="17" borderId="27" xfId="0" applyFont="1" applyFill="1" applyBorder="1" applyAlignment="1">
      <alignment horizontal="center" vertical="center"/>
    </xf>
    <xf numFmtId="0" fontId="3" fillId="17" borderId="0" xfId="0" applyFont="1" applyFill="1" applyAlignment="1">
      <alignment horizontal="center" vertical="center"/>
    </xf>
    <xf numFmtId="0" fontId="3" fillId="17" borderId="30" xfId="0" applyFont="1" applyFill="1" applyBorder="1" applyAlignment="1">
      <alignment horizontal="center" vertical="center"/>
    </xf>
    <xf numFmtId="0" fontId="2" fillId="17" borderId="0" xfId="0" applyFont="1" applyFill="1" applyAlignment="1">
      <alignment horizontal="right" vertical="top"/>
    </xf>
    <xf numFmtId="0" fontId="3" fillId="17" borderId="27" xfId="0" applyFont="1" applyFill="1" applyBorder="1" applyAlignment="1">
      <alignment horizontal="right" vertical="center"/>
    </xf>
    <xf numFmtId="0" fontId="3" fillId="17" borderId="0" xfId="0" applyFont="1" applyFill="1" applyAlignment="1">
      <alignment horizontal="right" vertical="center"/>
    </xf>
    <xf numFmtId="0" fontId="3" fillId="0" borderId="0" xfId="0" applyFont="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13" fillId="9" borderId="18" xfId="0" applyFont="1" applyFill="1" applyBorder="1" applyAlignment="1">
      <alignment horizontal="left" vertical="center" wrapText="1"/>
    </xf>
    <xf numFmtId="0" fontId="11" fillId="9" borderId="18" xfId="0" applyFont="1" applyFill="1" applyBorder="1" applyAlignment="1">
      <alignment horizontal="left" vertical="center" wrapText="1"/>
    </xf>
    <xf numFmtId="0" fontId="13" fillId="9" borderId="18" xfId="0" quotePrefix="1" applyFont="1" applyFill="1" applyBorder="1" applyAlignment="1">
      <alignment horizontal="left" vertical="center" wrapText="1"/>
    </xf>
    <xf numFmtId="0" fontId="13" fillId="0" borderId="0" xfId="0" quotePrefix="1" applyFont="1" applyAlignment="1">
      <alignment horizontal="left" vertical="top" wrapText="1"/>
    </xf>
    <xf numFmtId="0" fontId="13" fillId="10" borderId="18" xfId="0" quotePrefix="1" applyFont="1" applyFill="1" applyBorder="1" applyAlignment="1">
      <alignment horizontal="left" vertical="center" wrapText="1"/>
    </xf>
    <xf numFmtId="0" fontId="13" fillId="10" borderId="18" xfId="0" applyFont="1" applyFill="1" applyBorder="1" applyAlignment="1">
      <alignment horizontal="left" vertical="center" wrapText="1"/>
    </xf>
    <xf numFmtId="0" fontId="14" fillId="11" borderId="18" xfId="0" applyFont="1" applyFill="1" applyBorder="1" applyAlignment="1">
      <alignment horizontal="right" vertical="center"/>
    </xf>
    <xf numFmtId="0" fontId="0" fillId="0" borderId="0" xfId="0" quotePrefix="1" applyAlignment="1">
      <alignment horizontal="right"/>
    </xf>
    <xf numFmtId="0" fontId="12" fillId="0" borderId="0" xfId="0" applyFont="1" applyAlignment="1">
      <alignment horizontal="center" vertical="center" wrapText="1"/>
    </xf>
    <xf numFmtId="0" fontId="15" fillId="5" borderId="17"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0" xfId="0" applyFont="1" applyFill="1" applyAlignment="1">
      <alignment horizontal="center" vertical="center" wrapText="1"/>
    </xf>
    <xf numFmtId="0" fontId="13" fillId="10" borderId="19" xfId="0" applyFont="1" applyFill="1" applyBorder="1" applyAlignment="1">
      <alignment horizontal="left" vertical="center" wrapText="1"/>
    </xf>
    <xf numFmtId="0" fontId="19" fillId="13" borderId="17" xfId="0" applyFont="1" applyFill="1" applyBorder="1" applyAlignment="1">
      <alignment horizontal="center" vertical="center"/>
    </xf>
    <xf numFmtId="0" fontId="19" fillId="13" borderId="17" xfId="0" applyFont="1" applyFill="1" applyBorder="1" applyAlignment="1">
      <alignment horizontal="center" vertical="center" wrapText="1"/>
    </xf>
    <xf numFmtId="0" fontId="20" fillId="13" borderId="17" xfId="0" applyFont="1" applyFill="1" applyBorder="1" applyAlignment="1">
      <alignment horizontal="center" vertical="center"/>
    </xf>
    <xf numFmtId="0" fontId="23" fillId="16" borderId="0" xfId="0" applyFont="1" applyFill="1" applyAlignment="1">
      <alignment horizontal="center" vertical="center"/>
    </xf>
    <xf numFmtId="0" fontId="24" fillId="16" borderId="0" xfId="0" applyFont="1" applyFill="1" applyAlignment="1">
      <alignment horizontal="center" vertical="center" wrapText="1"/>
    </xf>
    <xf numFmtId="0" fontId="20" fillId="16" borderId="17" xfId="0" applyFont="1" applyFill="1" applyBorder="1" applyAlignment="1">
      <alignment horizontal="center" vertical="center"/>
    </xf>
    <xf numFmtId="0" fontId="25" fillId="16" borderId="0" xfId="0" applyFont="1" applyFill="1" applyAlignment="1">
      <alignment horizontal="center" vertical="center"/>
    </xf>
    <xf numFmtId="0" fontId="12" fillId="17" borderId="0" xfId="0" applyFont="1" applyFill="1" applyAlignment="1">
      <alignment horizontal="left" vertical="center" wrapText="1"/>
    </xf>
    <xf numFmtId="0" fontId="0" fillId="17" borderId="0" xfId="0" applyFill="1" applyAlignment="1">
      <alignment horizontal="left" vertical="center"/>
    </xf>
    <xf numFmtId="0" fontId="26" fillId="18" borderId="17" xfId="0" applyFont="1" applyFill="1" applyBorder="1" applyAlignment="1">
      <alignment horizontal="center" vertical="center"/>
    </xf>
    <xf numFmtId="0" fontId="15" fillId="19" borderId="6" xfId="0" applyFont="1" applyFill="1" applyBorder="1" applyAlignment="1">
      <alignment horizontal="center" vertical="center"/>
    </xf>
    <xf numFmtId="0" fontId="15" fillId="19" borderId="7" xfId="0" applyFont="1" applyFill="1" applyBorder="1" applyAlignment="1">
      <alignment horizontal="center" vertical="center"/>
    </xf>
    <xf numFmtId="0" fontId="15" fillId="19" borderId="5" xfId="0" applyFont="1" applyFill="1" applyBorder="1" applyAlignment="1">
      <alignment horizontal="center" vertical="center"/>
    </xf>
    <xf numFmtId="0" fontId="12" fillId="3" borderId="17" xfId="0" applyFont="1" applyFill="1" applyBorder="1" applyAlignment="1">
      <alignment horizontal="left" vertical="center" wrapText="1"/>
    </xf>
    <xf numFmtId="0" fontId="24" fillId="18" borderId="17" xfId="0" applyFont="1" applyFill="1" applyBorder="1" applyAlignment="1">
      <alignment horizontal="center" vertical="center" wrapText="1"/>
    </xf>
    <xf numFmtId="0" fontId="24" fillId="18" borderId="17" xfId="0" applyFont="1" applyFill="1" applyBorder="1" applyAlignment="1">
      <alignment horizontal="center" vertical="center"/>
    </xf>
    <xf numFmtId="0" fontId="12" fillId="8" borderId="17" xfId="0" applyFont="1" applyFill="1" applyBorder="1" applyAlignment="1">
      <alignment horizontal="center" vertical="center" wrapText="1"/>
    </xf>
    <xf numFmtId="0" fontId="0" fillId="8" borderId="17" xfId="0" applyFill="1" applyBorder="1" applyAlignment="1">
      <alignment horizontal="center" vertical="center"/>
    </xf>
  </cellXfs>
  <cellStyles count="1">
    <cellStyle name="Normal" xfId="0" builtinId="0"/>
  </cellStyles>
  <dxfs count="46">
    <dxf>
      <fill>
        <patternFill>
          <bgColor rgb="FF99FF99"/>
        </patternFill>
      </fill>
    </dxf>
    <dxf>
      <fill>
        <patternFill>
          <bgColor rgb="FFFFFF66"/>
        </patternFill>
      </fill>
    </dxf>
    <dxf>
      <font>
        <b/>
        <i val="0"/>
        <color theme="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CCFFCC"/>
        </patternFill>
      </fill>
    </dxf>
    <dxf>
      <fill>
        <patternFill>
          <bgColor rgb="FFCCFFCC"/>
        </patternFill>
      </fill>
    </dxf>
    <dxf>
      <fill>
        <patternFill>
          <bgColor theme="5" tint="0.59996337778862885"/>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7" tint="0.79998168889431442"/>
        </patternFill>
      </fill>
    </dxf>
    <dxf>
      <fill>
        <patternFill>
          <bgColor rgb="FFCCFFCC"/>
        </patternFill>
      </fill>
    </dxf>
    <dxf>
      <fill>
        <patternFill>
          <bgColor theme="0" tint="-4.9989318521683403E-2"/>
        </patternFill>
      </fill>
    </dxf>
    <dxf>
      <fill>
        <patternFill>
          <bgColor theme="7" tint="0.79998168889431442"/>
        </patternFill>
      </fill>
    </dxf>
    <dxf>
      <fill>
        <patternFill>
          <bgColor rgb="FFCCFFCC"/>
        </patternFill>
      </fill>
    </dxf>
    <dxf>
      <fill>
        <patternFill>
          <bgColor rgb="FF99FF99"/>
        </patternFill>
      </fill>
    </dxf>
    <dxf>
      <fill>
        <patternFill>
          <bgColor rgb="FFFFFF66"/>
        </patternFill>
      </fill>
    </dxf>
    <dxf>
      <font>
        <b/>
        <i val="0"/>
        <color theme="0"/>
      </font>
      <fill>
        <patternFill>
          <bgColor rgb="FFFF0000"/>
        </patternFill>
      </fill>
    </dxf>
    <dxf>
      <fill>
        <patternFill>
          <bgColor rgb="FFCCFFCC"/>
        </patternFill>
      </fill>
    </dxf>
    <dxf>
      <fill>
        <patternFill>
          <bgColor theme="5" tint="0.39994506668294322"/>
        </patternFill>
      </fill>
    </dxf>
    <dxf>
      <fill>
        <patternFill>
          <bgColor rgb="FF99FF99"/>
        </patternFill>
      </fill>
    </dxf>
    <dxf>
      <fill>
        <patternFill>
          <bgColor rgb="FFFFFF66"/>
        </patternFill>
      </fill>
    </dxf>
    <dxf>
      <font>
        <color theme="0"/>
      </font>
      <fill>
        <patternFill>
          <bgColor rgb="FFFF0000"/>
        </patternFill>
      </fill>
    </dxf>
    <dxf>
      <font>
        <color theme="0"/>
      </font>
      <fill>
        <patternFill>
          <bgColor rgb="FFFF0000"/>
        </patternFill>
      </fill>
    </dxf>
    <dxf>
      <fill>
        <patternFill>
          <bgColor rgb="FF99FF99"/>
        </patternFill>
      </fill>
    </dxf>
    <dxf>
      <fill>
        <patternFill>
          <bgColor rgb="FFFFFF66"/>
        </patternFill>
      </fill>
    </dxf>
  </dxfs>
  <tableStyles count="0" defaultTableStyle="TableStyleMedium2" defaultPivotStyle="PivotStyleLight16"/>
  <colors>
    <mruColors>
      <color rgb="FFCCFFCC"/>
      <color rgb="FFFFFFFF"/>
      <color rgb="FFD3F3D1"/>
      <color rgb="FFF9CBCB"/>
      <color rgb="FFFFFEAC"/>
      <color rgb="FF048237"/>
      <color rgb="FFB2B2B2"/>
      <color rgb="FF99FF99"/>
      <color rgb="FFFF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248667</xdr:colOff>
      <xdr:row>0</xdr:row>
      <xdr:rowOff>97961</xdr:rowOff>
    </xdr:from>
    <xdr:to>
      <xdr:col>1</xdr:col>
      <xdr:colOff>607301</xdr:colOff>
      <xdr:row>3</xdr:row>
      <xdr:rowOff>64594</xdr:rowOff>
    </xdr:to>
    <xdr:pic>
      <xdr:nvPicPr>
        <xdr:cNvPr id="3" name="Imagem 7">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3917" y="97961"/>
          <a:ext cx="968234" cy="557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254934</xdr:colOff>
      <xdr:row>22</xdr:row>
      <xdr:rowOff>186576</xdr:rowOff>
    </xdr:from>
    <xdr:to>
      <xdr:col>11</xdr:col>
      <xdr:colOff>384384</xdr:colOff>
      <xdr:row>25</xdr:row>
      <xdr:rowOff>68376</xdr:rowOff>
    </xdr:to>
    <xdr:pic>
      <xdr:nvPicPr>
        <xdr:cNvPr id="37" name="Imagem 5">
          <a:extLst>
            <a:ext uri="{FF2B5EF4-FFF2-40B4-BE49-F238E27FC236}">
              <a16:creationId xmlns:a16="http://schemas.microsoft.com/office/drawing/2014/main" id="{00000000-0008-0000-0200-000025000000}"/>
            </a:ext>
            <a:ext uri="{147F2762-F138-4A5C-976F-8EAC2B608ADB}">
              <a16:predDERef xmlns:a16="http://schemas.microsoft.com/office/drawing/2014/main" pred="{1EEF8022-A0A0-42E9-AACB-2277DC3CCE2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7009" y="5996826"/>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215765</xdr:colOff>
      <xdr:row>22</xdr:row>
      <xdr:rowOff>180974</xdr:rowOff>
    </xdr:from>
    <xdr:to>
      <xdr:col>2</xdr:col>
      <xdr:colOff>326165</xdr:colOff>
      <xdr:row>25</xdr:row>
      <xdr:rowOff>62774</xdr:rowOff>
    </xdr:to>
    <xdr:pic>
      <xdr:nvPicPr>
        <xdr:cNvPr id="38" name="Imagem 9">
          <a:extLst>
            <a:ext uri="{FF2B5EF4-FFF2-40B4-BE49-F238E27FC236}">
              <a16:creationId xmlns:a16="http://schemas.microsoft.com/office/drawing/2014/main" id="{00000000-0008-0000-0200-000026000000}"/>
            </a:ext>
            <a:ext uri="{147F2762-F138-4A5C-976F-8EAC2B608ADB}">
              <a16:predDERef xmlns:a16="http://schemas.microsoft.com/office/drawing/2014/main" pred="{1616E98C-FA1A-4EB5-B85A-50F2A6CD26A9}"/>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065" y="5991224"/>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505841</xdr:colOff>
      <xdr:row>1</xdr:row>
      <xdr:rowOff>78911</xdr:rowOff>
    </xdr:from>
    <xdr:to>
      <xdr:col>4</xdr:col>
      <xdr:colOff>190333</xdr:colOff>
      <xdr:row>1</xdr:row>
      <xdr:rowOff>1019175</xdr:rowOff>
    </xdr:to>
    <xdr:pic>
      <xdr:nvPicPr>
        <xdr:cNvPr id="66" name="Imagem 65">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0141" y="202736"/>
          <a:ext cx="1500103" cy="940264"/>
        </a:xfrm>
        <a:prstGeom prst="rect">
          <a:avLst/>
        </a:prstGeom>
      </xdr:spPr>
    </xdr:pic>
    <xdr:clientData/>
  </xdr:twoCellAnchor>
  <xdr:twoCellAnchor>
    <xdr:from>
      <xdr:col>1</xdr:col>
      <xdr:colOff>249396</xdr:colOff>
      <xdr:row>17</xdr:row>
      <xdr:rowOff>190883</xdr:rowOff>
    </xdr:from>
    <xdr:to>
      <xdr:col>2</xdr:col>
      <xdr:colOff>359796</xdr:colOff>
      <xdr:row>20</xdr:row>
      <xdr:rowOff>72683</xdr:rowOff>
    </xdr:to>
    <xdr:pic>
      <xdr:nvPicPr>
        <xdr:cNvPr id="48" name="Imagem 8">
          <a:extLst>
            <a:ext uri="{FF2B5EF4-FFF2-40B4-BE49-F238E27FC236}">
              <a16:creationId xmlns:a16="http://schemas.microsoft.com/office/drawing/2014/main" id="{00000000-0008-0000-0200-000030000000}"/>
            </a:ext>
            <a:ext uri="{147F2762-F138-4A5C-976F-8EAC2B608ADB}">
              <a16:predDERef xmlns:a16="http://schemas.microsoft.com/office/drawing/2014/main" pred="{00000000-0008-0000-0100-000008000000}"/>
            </a:ext>
          </a:extLst>
        </xdr:cNvPr>
        <xdr:cNvPicPr preferRelativeResize="0">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3696" y="4781933"/>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247650</xdr:colOff>
      <xdr:row>17</xdr:row>
      <xdr:rowOff>152400</xdr:rowOff>
    </xdr:from>
    <xdr:to>
      <xdr:col>11</xdr:col>
      <xdr:colOff>377100</xdr:colOff>
      <xdr:row>20</xdr:row>
      <xdr:rowOff>34200</xdr:rowOff>
    </xdr:to>
    <xdr:pic>
      <xdr:nvPicPr>
        <xdr:cNvPr id="49" name="Imagem 4">
          <a:extLst>
            <a:ext uri="{FF2B5EF4-FFF2-40B4-BE49-F238E27FC236}">
              <a16:creationId xmlns:a16="http://schemas.microsoft.com/office/drawing/2014/main" id="{00000000-0008-0000-0200-000031000000}"/>
            </a:ext>
            <a:ext uri="{147F2762-F138-4A5C-976F-8EAC2B608ADB}">
              <a16:predDERef xmlns:a16="http://schemas.microsoft.com/office/drawing/2014/main" pred="{B6F37C9B-D6C8-4C51-AE09-14AB0314817F}"/>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19725" y="4743450"/>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3"/>
  <dimension ref="A1:R16"/>
  <sheetViews>
    <sheetView workbookViewId="0">
      <selection activeCell="D20" sqref="D20:H21"/>
    </sheetView>
  </sheetViews>
  <sheetFormatPr defaultRowHeight="15" x14ac:dyDescent="0.25"/>
  <cols>
    <col min="3" max="3" width="5.5703125" customWidth="1"/>
    <col min="4" max="4" width="28.7109375" customWidth="1"/>
    <col min="5" max="5" width="20.5703125" customWidth="1"/>
    <col min="6" max="7" width="0" hidden="1" customWidth="1"/>
    <col min="8" max="8" width="12" hidden="1" customWidth="1"/>
  </cols>
  <sheetData>
    <row r="1" spans="1:18" ht="15.75" customHeight="1" x14ac:dyDescent="0.25">
      <c r="A1" s="125"/>
      <c r="B1" s="125"/>
      <c r="C1" s="125"/>
      <c r="D1" s="128" t="s">
        <v>0</v>
      </c>
      <c r="E1" s="128"/>
      <c r="F1" s="128"/>
      <c r="G1" s="128"/>
      <c r="H1" s="128"/>
      <c r="I1" s="4"/>
      <c r="J1" s="4"/>
      <c r="K1" s="4"/>
      <c r="L1" s="4"/>
      <c r="M1" s="4"/>
      <c r="N1" s="3"/>
      <c r="O1" s="3"/>
      <c r="P1" s="3"/>
      <c r="Q1" s="1"/>
      <c r="R1" s="1"/>
    </row>
    <row r="2" spans="1:18" ht="15.75" customHeight="1" x14ac:dyDescent="0.25">
      <c r="A2" s="125"/>
      <c r="B2" s="125"/>
      <c r="C2" s="125"/>
      <c r="D2" s="128"/>
      <c r="E2" s="128"/>
      <c r="F2" s="128"/>
      <c r="G2" s="128"/>
      <c r="H2" s="128"/>
      <c r="I2" s="4"/>
      <c r="J2" s="4"/>
      <c r="K2" s="4"/>
      <c r="L2" s="4"/>
      <c r="M2" s="4"/>
    </row>
    <row r="3" spans="1:18" ht="15" customHeight="1" x14ac:dyDescent="0.25">
      <c r="A3" s="125"/>
      <c r="B3" s="125"/>
      <c r="C3" s="125"/>
      <c r="D3" s="128"/>
      <c r="E3" s="128"/>
      <c r="F3" s="128"/>
      <c r="G3" s="128"/>
      <c r="H3" s="128"/>
      <c r="I3" s="4"/>
      <c r="J3" s="4"/>
      <c r="K3" s="4"/>
      <c r="L3" s="4"/>
      <c r="M3" s="4"/>
    </row>
    <row r="4" spans="1:18" ht="15" customHeight="1" x14ac:dyDescent="0.25">
      <c r="A4" s="125"/>
      <c r="B4" s="125"/>
      <c r="C4" s="125"/>
      <c r="D4" s="128"/>
      <c r="E4" s="128"/>
      <c r="F4" s="128"/>
      <c r="G4" s="128"/>
      <c r="H4" s="128"/>
      <c r="I4" s="4"/>
      <c r="J4" s="4"/>
      <c r="K4" s="4"/>
      <c r="L4" s="4"/>
      <c r="M4" s="4"/>
    </row>
    <row r="5" spans="1:18" x14ac:dyDescent="0.25">
      <c r="A5" s="133" t="s">
        <v>1</v>
      </c>
      <c r="B5" s="134"/>
      <c r="C5" s="134"/>
      <c r="D5" s="134" t="s">
        <v>2</v>
      </c>
      <c r="E5" s="137" t="s">
        <v>3</v>
      </c>
      <c r="F5" s="131" t="s">
        <v>4</v>
      </c>
      <c r="G5" s="131"/>
      <c r="H5" s="132"/>
    </row>
    <row r="6" spans="1:18" x14ac:dyDescent="0.25">
      <c r="A6" s="135"/>
      <c r="B6" s="136"/>
      <c r="C6" s="136"/>
      <c r="D6" s="136"/>
      <c r="E6" s="138"/>
      <c r="F6" s="5" t="s">
        <v>5</v>
      </c>
      <c r="G6" s="5" t="s">
        <v>6</v>
      </c>
      <c r="H6" s="6" t="s">
        <v>7</v>
      </c>
    </row>
    <row r="7" spans="1:18" x14ac:dyDescent="0.25">
      <c r="A7" s="126" t="s">
        <v>8</v>
      </c>
      <c r="B7" s="127"/>
      <c r="C7" s="127"/>
      <c r="D7" s="11" t="s">
        <v>9</v>
      </c>
      <c r="E7" s="123" t="s">
        <v>10</v>
      </c>
      <c r="F7" s="7"/>
      <c r="G7" s="7"/>
      <c r="H7" s="8"/>
    </row>
    <row r="8" spans="1:18" x14ac:dyDescent="0.25">
      <c r="A8" s="126" t="s">
        <v>11</v>
      </c>
      <c r="B8" s="127"/>
      <c r="C8" s="127"/>
      <c r="D8" s="11" t="s">
        <v>9</v>
      </c>
      <c r="E8" s="123" t="s">
        <v>10</v>
      </c>
      <c r="F8" s="7"/>
      <c r="G8" s="7"/>
      <c r="H8" s="8"/>
    </row>
    <row r="9" spans="1:18" x14ac:dyDescent="0.25">
      <c r="A9" s="126" t="s">
        <v>12</v>
      </c>
      <c r="B9" s="127"/>
      <c r="C9" s="127"/>
      <c r="D9" s="11" t="s">
        <v>9</v>
      </c>
      <c r="E9" s="123" t="s">
        <v>10</v>
      </c>
      <c r="F9" s="7"/>
      <c r="G9" s="7"/>
      <c r="H9" s="8"/>
    </row>
    <row r="10" spans="1:18" x14ac:dyDescent="0.25">
      <c r="A10" s="126" t="s">
        <v>13</v>
      </c>
      <c r="B10" s="127"/>
      <c r="C10" s="127"/>
      <c r="D10" s="11" t="s">
        <v>9</v>
      </c>
      <c r="E10" s="123" t="s">
        <v>10</v>
      </c>
      <c r="F10" s="7"/>
      <c r="G10" s="7"/>
      <c r="H10" s="8"/>
    </row>
    <row r="11" spans="1:18" x14ac:dyDescent="0.25">
      <c r="A11" s="126"/>
      <c r="B11" s="127"/>
      <c r="C11" s="127"/>
      <c r="D11" s="11"/>
      <c r="E11" s="123"/>
      <c r="F11" s="7"/>
      <c r="G11" s="7"/>
      <c r="H11" s="8"/>
    </row>
    <row r="12" spans="1:18" x14ac:dyDescent="0.25">
      <c r="A12" s="112"/>
      <c r="B12" s="113"/>
      <c r="C12" s="113"/>
      <c r="D12" s="11"/>
      <c r="E12" s="123"/>
      <c r="F12" s="7"/>
      <c r="G12" s="7"/>
      <c r="H12" s="8"/>
    </row>
    <row r="13" spans="1:18" x14ac:dyDescent="0.25">
      <c r="A13" s="126"/>
      <c r="B13" s="127"/>
      <c r="C13" s="127"/>
      <c r="D13" s="11"/>
      <c r="E13" s="123"/>
      <c r="F13" s="7"/>
      <c r="G13" s="7"/>
      <c r="H13" s="8"/>
    </row>
    <row r="14" spans="1:18" x14ac:dyDescent="0.25">
      <c r="A14" s="126"/>
      <c r="B14" s="127"/>
      <c r="C14" s="127"/>
      <c r="D14" s="11"/>
      <c r="E14" s="123"/>
      <c r="F14" s="7"/>
      <c r="G14" s="7"/>
      <c r="H14" s="8"/>
    </row>
    <row r="15" spans="1:18" x14ac:dyDescent="0.25">
      <c r="A15" s="129"/>
      <c r="B15" s="130"/>
      <c r="C15" s="130"/>
      <c r="D15" s="12"/>
      <c r="E15" s="124"/>
      <c r="F15" s="9"/>
      <c r="G15" s="9"/>
      <c r="H15" s="10"/>
    </row>
    <row r="16" spans="1:18" x14ac:dyDescent="0.25">
      <c r="A16" s="125"/>
      <c r="B16" s="125"/>
      <c r="C16" s="125"/>
    </row>
  </sheetData>
  <mergeCells count="15">
    <mergeCell ref="A1:C4"/>
    <mergeCell ref="A7:C7"/>
    <mergeCell ref="D1:H4"/>
    <mergeCell ref="A15:C15"/>
    <mergeCell ref="A16:C16"/>
    <mergeCell ref="F5:H5"/>
    <mergeCell ref="A5:C6"/>
    <mergeCell ref="D5:D6"/>
    <mergeCell ref="E5:E6"/>
    <mergeCell ref="A10:C10"/>
    <mergeCell ref="A11:C11"/>
    <mergeCell ref="A13:C13"/>
    <mergeCell ref="A14:C14"/>
    <mergeCell ref="A8:C8"/>
    <mergeCell ref="A9:C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pageSetUpPr fitToPage="1"/>
  </sheetPr>
  <dimension ref="A1:T79"/>
  <sheetViews>
    <sheetView tabSelected="1" topLeftCell="A40" zoomScale="160" zoomScaleNormal="160" zoomScaleSheetLayoutView="100" workbookViewId="0">
      <selection activeCell="B51" sqref="B51"/>
    </sheetView>
  </sheetViews>
  <sheetFormatPr defaultColWidth="9.140625" defaultRowHeight="15" x14ac:dyDescent="0.25"/>
  <cols>
    <col min="1" max="1" width="1.7109375" customWidth="1"/>
    <col min="2" max="9" width="8.85546875" customWidth="1"/>
    <col min="10" max="10" width="1.140625" customWidth="1"/>
    <col min="11" max="18" width="8.85546875" customWidth="1"/>
    <col min="19" max="19" width="1.140625" customWidth="1"/>
    <col min="20" max="20" width="34.85546875" style="48" customWidth="1"/>
  </cols>
  <sheetData>
    <row r="1" spans="1:20" ht="9.9499999999999993" customHeight="1" thickBot="1" x14ac:dyDescent="0.3">
      <c r="A1" s="58"/>
      <c r="B1" s="58"/>
      <c r="C1" s="58"/>
      <c r="D1" s="58"/>
      <c r="E1" s="58"/>
      <c r="F1" s="58"/>
      <c r="G1" s="58"/>
      <c r="H1" s="58"/>
      <c r="I1" s="58"/>
      <c r="J1" s="58"/>
      <c r="K1" s="58"/>
      <c r="L1" s="58"/>
      <c r="M1" s="58"/>
      <c r="N1" s="58"/>
      <c r="O1" s="58"/>
      <c r="P1" s="58"/>
      <c r="Q1" s="58"/>
      <c r="R1" s="58"/>
      <c r="S1" s="58"/>
    </row>
    <row r="2" spans="1:20" ht="87" customHeight="1" thickBot="1" x14ac:dyDescent="0.3">
      <c r="A2" s="58"/>
      <c r="B2" s="258"/>
      <c r="C2" s="259"/>
      <c r="D2" s="259"/>
      <c r="E2" s="260"/>
      <c r="F2" s="250" t="s">
        <v>14</v>
      </c>
      <c r="G2" s="251"/>
      <c r="H2" s="251"/>
      <c r="I2" s="251"/>
      <c r="J2" s="251"/>
      <c r="K2" s="251"/>
      <c r="L2" s="251"/>
      <c r="M2" s="251"/>
      <c r="N2" s="251"/>
      <c r="O2" s="251"/>
      <c r="P2" s="251"/>
      <c r="Q2" s="251"/>
      <c r="R2" s="252"/>
      <c r="S2" s="85"/>
      <c r="T2" s="1"/>
    </row>
    <row r="3" spans="1:20" ht="15.75" x14ac:dyDescent="0.25">
      <c r="A3" s="58"/>
      <c r="B3" s="253" t="s">
        <v>15</v>
      </c>
      <c r="C3" s="254"/>
      <c r="D3" s="254"/>
      <c r="E3" s="254"/>
      <c r="F3" s="254"/>
      <c r="G3" s="254"/>
      <c r="H3" s="254"/>
      <c r="I3" s="254"/>
      <c r="J3" s="254"/>
      <c r="K3" s="254"/>
      <c r="L3" s="254"/>
      <c r="M3" s="254"/>
      <c r="N3" s="254"/>
      <c r="O3" s="254"/>
      <c r="P3" s="254"/>
      <c r="Q3" s="254"/>
      <c r="R3" s="255"/>
      <c r="S3" s="86"/>
      <c r="T3" s="1"/>
    </row>
    <row r="4" spans="1:20" ht="15" customHeight="1" x14ac:dyDescent="0.25">
      <c r="A4" s="58"/>
      <c r="B4" s="256" t="s">
        <v>16</v>
      </c>
      <c r="C4" s="257"/>
      <c r="D4" s="257"/>
      <c r="E4" s="257"/>
      <c r="F4" s="144" t="s">
        <v>236</v>
      </c>
      <c r="G4" s="144"/>
      <c r="H4" s="144"/>
      <c r="I4" s="144"/>
      <c r="J4" s="144"/>
      <c r="K4" s="144"/>
      <c r="L4" s="144"/>
      <c r="M4" s="144"/>
      <c r="N4" s="144"/>
      <c r="O4" s="144"/>
      <c r="P4" s="144"/>
      <c r="Q4" s="144"/>
      <c r="R4" s="145"/>
      <c r="S4" s="60"/>
      <c r="T4"/>
    </row>
    <row r="5" spans="1:20" ht="12.75" customHeight="1" x14ac:dyDescent="0.25">
      <c r="A5" s="58"/>
      <c r="B5" s="256" t="s">
        <v>17</v>
      </c>
      <c r="C5" s="257"/>
      <c r="D5" s="257"/>
      <c r="E5" s="257"/>
      <c r="F5" s="261" t="s">
        <v>235</v>
      </c>
      <c r="G5" s="262"/>
      <c r="H5" s="262"/>
      <c r="I5" s="262"/>
      <c r="J5" s="262"/>
      <c r="K5" s="262"/>
      <c r="L5" s="262"/>
      <c r="M5" s="263"/>
      <c r="N5" s="71" t="s">
        <v>18</v>
      </c>
      <c r="O5" s="264" t="s">
        <v>237</v>
      </c>
      <c r="P5" s="265"/>
      <c r="Q5" s="265"/>
      <c r="R5" s="266"/>
      <c r="S5" s="87"/>
      <c r="T5"/>
    </row>
    <row r="6" spans="1:20" ht="12.75" customHeight="1" x14ac:dyDescent="0.25">
      <c r="A6" s="58"/>
      <c r="B6" s="256" t="s">
        <v>19</v>
      </c>
      <c r="C6" s="257"/>
      <c r="D6" s="257"/>
      <c r="E6" s="257"/>
      <c r="F6" s="261" t="s">
        <v>238</v>
      </c>
      <c r="G6" s="262"/>
      <c r="H6" s="262"/>
      <c r="I6" s="262"/>
      <c r="J6" s="262"/>
      <c r="K6" s="267" t="s">
        <v>20</v>
      </c>
      <c r="L6" s="268"/>
      <c r="M6" s="268"/>
      <c r="N6" s="269"/>
      <c r="O6" s="270" t="s">
        <v>239</v>
      </c>
      <c r="P6" s="270"/>
      <c r="Q6" s="270"/>
      <c r="R6" s="271"/>
      <c r="S6" s="60"/>
      <c r="T6"/>
    </row>
    <row r="7" spans="1:20" ht="15.75" customHeight="1" x14ac:dyDescent="0.25">
      <c r="A7" s="58"/>
      <c r="B7" s="256" t="s">
        <v>21</v>
      </c>
      <c r="C7" s="257"/>
      <c r="D7" s="257"/>
      <c r="E7" s="257"/>
      <c r="F7" s="144" t="s">
        <v>240</v>
      </c>
      <c r="G7" s="144"/>
      <c r="H7" s="144"/>
      <c r="I7" s="144"/>
      <c r="J7" s="144"/>
      <c r="K7" s="144"/>
      <c r="L7" s="144"/>
      <c r="M7" s="144"/>
      <c r="N7" s="144"/>
      <c r="O7" s="144"/>
      <c r="P7" s="144"/>
      <c r="Q7" s="144"/>
      <c r="R7" s="145"/>
      <c r="S7" s="60"/>
      <c r="T7"/>
    </row>
    <row r="8" spans="1:20" x14ac:dyDescent="0.25">
      <c r="A8" s="58"/>
      <c r="B8" s="256" t="s">
        <v>22</v>
      </c>
      <c r="C8" s="257"/>
      <c r="D8" s="257"/>
      <c r="E8" s="257"/>
      <c r="F8" s="144" t="s">
        <v>244</v>
      </c>
      <c r="G8" s="144"/>
      <c r="H8" s="144"/>
      <c r="I8" s="144"/>
      <c r="J8" s="144"/>
      <c r="K8" s="144"/>
      <c r="L8" s="144"/>
      <c r="M8" s="144"/>
      <c r="N8" s="144"/>
      <c r="O8" s="144"/>
      <c r="P8" s="144"/>
      <c r="Q8" s="144"/>
      <c r="R8" s="145"/>
      <c r="S8" s="60"/>
    </row>
    <row r="9" spans="1:20" ht="15.75" thickBot="1" x14ac:dyDescent="0.3">
      <c r="A9" s="58"/>
      <c r="B9" s="142" t="s">
        <v>23</v>
      </c>
      <c r="C9" s="143"/>
      <c r="D9" s="143"/>
      <c r="E9" s="143"/>
      <c r="F9" s="316" t="s">
        <v>243</v>
      </c>
      <c r="G9" s="317"/>
      <c r="H9" s="317"/>
      <c r="I9" s="317"/>
      <c r="J9" s="317"/>
      <c r="K9" s="317"/>
      <c r="L9" s="317"/>
      <c r="M9" s="317"/>
      <c r="N9" s="317"/>
      <c r="O9" s="317"/>
      <c r="P9" s="317"/>
      <c r="Q9" s="317"/>
      <c r="R9" s="318"/>
      <c r="S9" s="60"/>
    </row>
    <row r="10" spans="1:20" ht="16.5" thickBot="1" x14ac:dyDescent="0.3">
      <c r="A10" s="58"/>
      <c r="B10" s="320" t="s">
        <v>24</v>
      </c>
      <c r="C10" s="321"/>
      <c r="D10" s="321"/>
      <c r="E10" s="321"/>
      <c r="F10" s="321"/>
      <c r="G10" s="321"/>
      <c r="H10" s="321"/>
      <c r="I10" s="321"/>
      <c r="J10" s="321"/>
      <c r="K10" s="321"/>
      <c r="L10" s="321"/>
      <c r="M10" s="321"/>
      <c r="N10" s="321"/>
      <c r="O10" s="321"/>
      <c r="P10" s="321"/>
      <c r="Q10" s="321"/>
      <c r="R10" s="322"/>
      <c r="S10" s="86"/>
    </row>
    <row r="11" spans="1:20" x14ac:dyDescent="0.25">
      <c r="A11" s="58"/>
      <c r="B11" s="323" t="s">
        <v>25</v>
      </c>
      <c r="C11" s="324"/>
      <c r="D11" s="324"/>
      <c r="E11" s="324"/>
      <c r="F11" s="336">
        <v>0.29166666666666669</v>
      </c>
      <c r="G11" s="337"/>
      <c r="H11" s="337"/>
      <c r="I11" s="337"/>
      <c r="J11" s="338"/>
      <c r="K11" s="325" t="s">
        <v>26</v>
      </c>
      <c r="L11" s="326"/>
      <c r="M11" s="106" t="s">
        <v>108</v>
      </c>
      <c r="N11" s="350" t="s">
        <v>27</v>
      </c>
      <c r="O11" s="350"/>
      <c r="P11" s="109"/>
      <c r="Q11" s="339" t="s">
        <v>28</v>
      </c>
      <c r="R11" s="340"/>
      <c r="S11" s="88"/>
    </row>
    <row r="12" spans="1:20" x14ac:dyDescent="0.25">
      <c r="A12" s="58"/>
      <c r="B12" s="331" t="s">
        <v>29</v>
      </c>
      <c r="C12" s="332"/>
      <c r="D12" s="332"/>
      <c r="E12" s="332"/>
      <c r="F12" s="333">
        <v>0.5</v>
      </c>
      <c r="G12" s="334"/>
      <c r="H12" s="334"/>
      <c r="I12" s="334"/>
      <c r="J12" s="335"/>
      <c r="K12" s="327"/>
      <c r="L12" s="328"/>
      <c r="M12" s="107" t="s">
        <v>108</v>
      </c>
      <c r="N12" s="348" t="s">
        <v>30</v>
      </c>
      <c r="O12" s="349"/>
      <c r="P12" s="359"/>
      <c r="Q12" s="61" t="s">
        <v>31</v>
      </c>
      <c r="R12" s="62"/>
      <c r="S12" s="89"/>
    </row>
    <row r="13" spans="1:20" x14ac:dyDescent="0.25">
      <c r="A13" s="58"/>
      <c r="B13" s="331" t="s">
        <v>32</v>
      </c>
      <c r="C13" s="332"/>
      <c r="D13" s="332"/>
      <c r="E13" s="332"/>
      <c r="F13" s="265" t="s">
        <v>241</v>
      </c>
      <c r="G13" s="265"/>
      <c r="H13" s="265"/>
      <c r="I13" s="265"/>
      <c r="J13" s="266"/>
      <c r="K13" s="327"/>
      <c r="L13" s="328"/>
      <c r="M13" s="107" t="s">
        <v>109</v>
      </c>
      <c r="N13" s="348" t="s">
        <v>33</v>
      </c>
      <c r="O13" s="349"/>
      <c r="P13" s="360"/>
      <c r="Q13" s="341"/>
      <c r="R13" s="342"/>
      <c r="S13" s="90"/>
    </row>
    <row r="14" spans="1:20" x14ac:dyDescent="0.25">
      <c r="A14" s="58"/>
      <c r="B14" s="351" t="s">
        <v>34</v>
      </c>
      <c r="C14" s="352"/>
      <c r="D14" s="352"/>
      <c r="E14" s="352"/>
      <c r="F14" s="355" t="s">
        <v>242</v>
      </c>
      <c r="G14" s="355"/>
      <c r="H14" s="355"/>
      <c r="I14" s="355"/>
      <c r="J14" s="356"/>
      <c r="K14" s="327"/>
      <c r="L14" s="328"/>
      <c r="M14" s="107" t="s">
        <v>108</v>
      </c>
      <c r="N14" s="348" t="s">
        <v>35</v>
      </c>
      <c r="O14" s="349"/>
      <c r="P14" s="360"/>
      <c r="Q14" s="343"/>
      <c r="R14" s="342"/>
      <c r="S14" s="90"/>
    </row>
    <row r="15" spans="1:20" ht="15.75" thickBot="1" x14ac:dyDescent="0.3">
      <c r="A15" s="58"/>
      <c r="B15" s="353"/>
      <c r="C15" s="354"/>
      <c r="D15" s="354"/>
      <c r="E15" s="354"/>
      <c r="F15" s="357"/>
      <c r="G15" s="357"/>
      <c r="H15" s="357"/>
      <c r="I15" s="357"/>
      <c r="J15" s="358"/>
      <c r="K15" s="329"/>
      <c r="L15" s="330"/>
      <c r="M15" s="108" t="s">
        <v>109</v>
      </c>
      <c r="N15" s="346" t="s">
        <v>36</v>
      </c>
      <c r="O15" s="347"/>
      <c r="P15" s="361"/>
      <c r="Q15" s="344"/>
      <c r="R15" s="345"/>
      <c r="S15" s="90"/>
    </row>
    <row r="16" spans="1:20" ht="6" customHeight="1" thickBot="1" x14ac:dyDescent="0.3">
      <c r="A16" s="58"/>
      <c r="B16" s="319"/>
      <c r="C16" s="319"/>
      <c r="D16" s="319"/>
      <c r="E16" s="319"/>
      <c r="F16" s="319"/>
      <c r="G16" s="319"/>
      <c r="H16" s="319"/>
      <c r="I16" s="319"/>
      <c r="J16" s="319"/>
      <c r="K16" s="319"/>
      <c r="L16" s="319"/>
      <c r="M16" s="319"/>
      <c r="N16" s="319"/>
      <c r="O16" s="319"/>
      <c r="P16" s="319"/>
      <c r="Q16" s="319"/>
      <c r="R16" s="319"/>
      <c r="S16" s="60"/>
    </row>
    <row r="17" spans="1:19" ht="37.5" customHeight="1" thickBot="1" x14ac:dyDescent="0.3">
      <c r="A17" s="58"/>
      <c r="B17" s="139" t="s">
        <v>37</v>
      </c>
      <c r="C17" s="140"/>
      <c r="D17" s="140"/>
      <c r="E17" s="140"/>
      <c r="F17" s="140"/>
      <c r="G17" s="140"/>
      <c r="H17" s="140"/>
      <c r="I17" s="140"/>
      <c r="J17" s="140"/>
      <c r="K17" s="140"/>
      <c r="L17" s="140"/>
      <c r="M17" s="140"/>
      <c r="N17" s="140"/>
      <c r="O17" s="140"/>
      <c r="P17" s="140"/>
      <c r="Q17" s="140"/>
      <c r="R17" s="141"/>
      <c r="S17" s="91"/>
    </row>
    <row r="18" spans="1:19" ht="30" customHeight="1" x14ac:dyDescent="0.25">
      <c r="A18" s="58"/>
      <c r="B18" s="278"/>
      <c r="C18" s="279"/>
      <c r="D18" s="276" t="s">
        <v>38</v>
      </c>
      <c r="E18" s="276"/>
      <c r="F18" s="276"/>
      <c r="G18" s="276"/>
      <c r="H18" s="276"/>
      <c r="I18" s="277"/>
      <c r="J18" s="58"/>
      <c r="K18" s="218"/>
      <c r="L18" s="219"/>
      <c r="M18" s="212" t="s">
        <v>39</v>
      </c>
      <c r="N18" s="212"/>
      <c r="O18" s="212"/>
      <c r="P18" s="212"/>
      <c r="Q18" s="212"/>
      <c r="R18" s="213"/>
      <c r="S18" s="92"/>
    </row>
    <row r="19" spans="1:19" ht="14.1" customHeight="1" thickBot="1" x14ac:dyDescent="0.3">
      <c r="A19" s="58"/>
      <c r="B19" s="280"/>
      <c r="C19" s="281"/>
      <c r="D19" s="284" t="s">
        <v>40</v>
      </c>
      <c r="E19" s="284"/>
      <c r="F19" s="284"/>
      <c r="G19" s="284"/>
      <c r="H19" s="284"/>
      <c r="I19" s="285"/>
      <c r="J19" s="58"/>
      <c r="K19" s="220"/>
      <c r="L19" s="221"/>
      <c r="M19" s="214" t="s">
        <v>40</v>
      </c>
      <c r="N19" s="214"/>
      <c r="O19" s="214"/>
      <c r="P19" s="214"/>
      <c r="Q19" s="214"/>
      <c r="R19" s="215"/>
      <c r="S19" s="116"/>
    </row>
    <row r="20" spans="1:19" ht="23.1" customHeight="1" x14ac:dyDescent="0.25">
      <c r="A20" s="58"/>
      <c r="B20" s="280"/>
      <c r="C20" s="281"/>
      <c r="D20" s="216" t="s">
        <v>103</v>
      </c>
      <c r="E20" s="216"/>
      <c r="F20" s="216"/>
      <c r="G20" s="216"/>
      <c r="H20" s="216"/>
      <c r="I20" s="274">
        <f>IF(D20='Daton - Preenchimento. '!B1,1,IF(D20='Daton - Preenchimento. '!B2,2,IF(D20='Daton - Preenchimento. '!B3,3,IF(D20='Daton - Preenchimento. '!B4,4,IF(D20='Daton - Preenchimento. '!B5,5,IF(D20='Daton - Preenchimento. '!B6,0))))))</f>
        <v>5</v>
      </c>
      <c r="J20" s="58"/>
      <c r="K20" s="220"/>
      <c r="L20" s="221"/>
      <c r="M20" s="216" t="s">
        <v>100</v>
      </c>
      <c r="N20" s="216"/>
      <c r="O20" s="216"/>
      <c r="P20" s="216"/>
      <c r="Q20" s="216"/>
      <c r="R20" s="272">
        <f>IF(M20='Daton - Preenchimento. '!F1,1,IF(M20='Daton - Preenchimento. '!F2,2,IF(M20='Daton - Preenchimento. '!F3,3,IF(M20='Daton - Preenchimento. '!F4,4,IF(M20='Daton - Preenchimento. '!F5,5,IF(M20='Daton - Preenchimento. '!F6,0))))))</f>
        <v>4</v>
      </c>
      <c r="S20" s="93"/>
    </row>
    <row r="21" spans="1:19" ht="23.1" customHeight="1" x14ac:dyDescent="0.25">
      <c r="A21" s="58"/>
      <c r="B21" s="282"/>
      <c r="C21" s="283"/>
      <c r="D21" s="217"/>
      <c r="E21" s="217"/>
      <c r="F21" s="217"/>
      <c r="G21" s="217"/>
      <c r="H21" s="217"/>
      <c r="I21" s="275"/>
      <c r="J21" s="58"/>
      <c r="K21" s="222"/>
      <c r="L21" s="223"/>
      <c r="M21" s="217"/>
      <c r="N21" s="217"/>
      <c r="O21" s="217"/>
      <c r="P21" s="217"/>
      <c r="Q21" s="217"/>
      <c r="R21" s="273"/>
      <c r="S21" s="93"/>
    </row>
    <row r="22" spans="1:19" ht="7.5" customHeight="1" thickBot="1" x14ac:dyDescent="0.3">
      <c r="A22" s="58"/>
      <c r="B22" s="101"/>
      <c r="C22" s="58"/>
      <c r="D22" s="58"/>
      <c r="E22" s="58"/>
      <c r="F22" s="58"/>
      <c r="G22" s="58"/>
      <c r="H22" s="58"/>
      <c r="I22" s="58"/>
      <c r="J22" s="69"/>
      <c r="K22" s="58"/>
      <c r="L22" s="58"/>
      <c r="M22" s="58"/>
      <c r="N22" s="58"/>
      <c r="O22" s="58"/>
      <c r="P22" s="58"/>
      <c r="Q22" s="58"/>
      <c r="R22" s="102"/>
      <c r="S22" s="58"/>
    </row>
    <row r="23" spans="1:19" ht="30" customHeight="1" x14ac:dyDescent="0.25">
      <c r="A23" s="58"/>
      <c r="B23" s="202"/>
      <c r="C23" s="203"/>
      <c r="D23" s="200" t="s">
        <v>42</v>
      </c>
      <c r="E23" s="200"/>
      <c r="F23" s="200"/>
      <c r="G23" s="200"/>
      <c r="H23" s="200"/>
      <c r="I23" s="201"/>
      <c r="J23" s="58"/>
      <c r="K23" s="228"/>
      <c r="L23" s="229"/>
      <c r="M23" s="226" t="s">
        <v>43</v>
      </c>
      <c r="N23" s="226"/>
      <c r="O23" s="226"/>
      <c r="P23" s="226"/>
      <c r="Q23" s="226"/>
      <c r="R23" s="227"/>
      <c r="S23" s="92"/>
    </row>
    <row r="24" spans="1:19" ht="14.1" customHeight="1" thickBot="1" x14ac:dyDescent="0.3">
      <c r="A24" s="58"/>
      <c r="B24" s="204"/>
      <c r="C24" s="205"/>
      <c r="D24" s="208" t="s">
        <v>40</v>
      </c>
      <c r="E24" s="208"/>
      <c r="F24" s="208"/>
      <c r="G24" s="208"/>
      <c r="H24" s="208"/>
      <c r="I24" s="209"/>
      <c r="J24" s="58"/>
      <c r="K24" s="230"/>
      <c r="L24" s="231"/>
      <c r="M24" s="224" t="s">
        <v>40</v>
      </c>
      <c r="N24" s="224"/>
      <c r="O24" s="224"/>
      <c r="P24" s="224"/>
      <c r="Q24" s="224"/>
      <c r="R24" s="225"/>
      <c r="S24" s="116"/>
    </row>
    <row r="25" spans="1:19" ht="23.1" customHeight="1" x14ac:dyDescent="0.25">
      <c r="A25" s="58"/>
      <c r="B25" s="204"/>
      <c r="C25" s="205"/>
      <c r="D25" s="216" t="s">
        <v>94</v>
      </c>
      <c r="E25" s="216"/>
      <c r="F25" s="216"/>
      <c r="G25" s="216"/>
      <c r="H25" s="216"/>
      <c r="I25" s="234">
        <f>IF(D25='Daton - Preenchimento. '!D1,1,IF(D25='Daton - Preenchimento. '!D2,2,IF(D25='Daton - Preenchimento. '!D3,3,IF(D25='Daton - Preenchimento. '!D4,4,IF(D25='Daton - Preenchimento. '!D5,5,IF(D25='Daton - Preenchimento. '!D6,0))))))</f>
        <v>3</v>
      </c>
      <c r="J25" s="58"/>
      <c r="K25" s="230"/>
      <c r="L25" s="231"/>
      <c r="M25" s="216" t="s">
        <v>101</v>
      </c>
      <c r="N25" s="216"/>
      <c r="O25" s="216"/>
      <c r="P25" s="216"/>
      <c r="Q25" s="216"/>
      <c r="R25" s="210">
        <f>IF(M25='Daton - Preenchimento. '!H1,1,IF(M25='Daton - Preenchimento. '!H2,2,IF(M25='Daton - Preenchimento. '!H3,3,IF(M25='Daton - Preenchimento. '!H4,4,IF(M25='Daton - Preenchimento. '!H5,5,IF(M25='Daton - Preenchimento. '!H6,0))))))</f>
        <v>4</v>
      </c>
      <c r="S25" s="93"/>
    </row>
    <row r="26" spans="1:19" ht="23.1" customHeight="1" x14ac:dyDescent="0.25">
      <c r="A26" s="58"/>
      <c r="B26" s="206"/>
      <c r="C26" s="207"/>
      <c r="D26" s="217"/>
      <c r="E26" s="217"/>
      <c r="F26" s="217"/>
      <c r="G26" s="217"/>
      <c r="H26" s="217"/>
      <c r="I26" s="235"/>
      <c r="J26" s="103"/>
      <c r="K26" s="232"/>
      <c r="L26" s="233"/>
      <c r="M26" s="217"/>
      <c r="N26" s="217"/>
      <c r="O26" s="217"/>
      <c r="P26" s="217"/>
      <c r="Q26" s="217"/>
      <c r="R26" s="211"/>
      <c r="S26" s="93"/>
    </row>
    <row r="27" spans="1:19" ht="6.75" customHeight="1" thickBot="1" x14ac:dyDescent="0.3">
      <c r="A27" s="58"/>
      <c r="B27" s="58"/>
      <c r="C27" s="58"/>
      <c r="D27" s="58"/>
      <c r="E27" s="58"/>
      <c r="F27" s="58"/>
      <c r="G27" s="58"/>
      <c r="H27" s="58"/>
      <c r="I27" s="58"/>
      <c r="J27" s="69"/>
      <c r="K27" s="58"/>
      <c r="L27" s="58"/>
      <c r="M27" s="58"/>
      <c r="N27" s="58"/>
      <c r="O27" s="58"/>
      <c r="P27" s="58"/>
      <c r="Q27" s="58"/>
      <c r="R27" s="58"/>
      <c r="S27" s="58"/>
    </row>
    <row r="28" spans="1:19" ht="15" customHeight="1" x14ac:dyDescent="0.25">
      <c r="A28" s="58"/>
      <c r="B28" s="58"/>
      <c r="C28" s="58"/>
      <c r="D28" s="58"/>
      <c r="E28" s="58"/>
      <c r="F28" s="146" t="s">
        <v>45</v>
      </c>
      <c r="G28" s="147"/>
      <c r="H28" s="147"/>
      <c r="I28" s="196">
        <f>SUM(I20+I25+R20+R25)</f>
        <v>16</v>
      </c>
      <c r="J28" s="104"/>
      <c r="K28" s="146" t="s">
        <v>46</v>
      </c>
      <c r="L28" s="147"/>
      <c r="M28" s="147"/>
      <c r="N28" s="196" t="str">
        <f>IF(I28&lt;='Daton - Preenchimento. '!D10,"BAIXO",IF(I28&lt;='Daton - Preenchimento. '!D11,"MÉDIO",IF(I28&lt;='Daton - Preenchimento. '!D12,"ALTO",)))</f>
        <v>ALTO</v>
      </c>
      <c r="O28" s="58"/>
      <c r="P28" s="58"/>
      <c r="Q28" s="58"/>
      <c r="R28" s="58"/>
      <c r="S28" s="117"/>
    </row>
    <row r="29" spans="1:19" ht="15" customHeight="1" thickBot="1" x14ac:dyDescent="0.3">
      <c r="A29" s="58"/>
      <c r="B29" s="58"/>
      <c r="C29" s="58"/>
      <c r="D29" s="58"/>
      <c r="E29" s="58"/>
      <c r="F29" s="148"/>
      <c r="G29" s="149"/>
      <c r="H29" s="149"/>
      <c r="I29" s="197"/>
      <c r="J29" s="104"/>
      <c r="K29" s="148"/>
      <c r="L29" s="149"/>
      <c r="M29" s="149"/>
      <c r="N29" s="197"/>
      <c r="O29" s="58"/>
      <c r="P29" s="58"/>
      <c r="Q29" s="58"/>
      <c r="R29" s="58"/>
      <c r="S29" s="117"/>
    </row>
    <row r="30" spans="1:19" ht="6" customHeight="1" thickBot="1" x14ac:dyDescent="0.3">
      <c r="A30" s="58"/>
      <c r="B30" s="60"/>
      <c r="C30" s="60"/>
      <c r="D30" s="60"/>
      <c r="E30" s="60"/>
      <c r="F30" s="60"/>
      <c r="G30" s="60"/>
      <c r="H30" s="60"/>
      <c r="I30" s="60"/>
      <c r="J30" s="70"/>
      <c r="K30" s="60"/>
      <c r="L30" s="60"/>
      <c r="M30" s="60"/>
      <c r="N30" s="60"/>
      <c r="O30" s="60"/>
      <c r="P30" s="60"/>
      <c r="Q30" s="60"/>
      <c r="R30" s="60"/>
      <c r="S30" s="60"/>
    </row>
    <row r="31" spans="1:19" ht="15.75" x14ac:dyDescent="0.25">
      <c r="A31" s="58"/>
      <c r="B31" s="238" t="s">
        <v>47</v>
      </c>
      <c r="C31" s="239"/>
      <c r="D31" s="239"/>
      <c r="E31" s="239"/>
      <c r="F31" s="239"/>
      <c r="G31" s="239"/>
      <c r="H31" s="239"/>
      <c r="I31" s="239"/>
      <c r="J31" s="239"/>
      <c r="K31" s="239"/>
      <c r="L31" s="239"/>
      <c r="M31" s="239"/>
      <c r="N31" s="239"/>
      <c r="O31" s="239"/>
      <c r="P31" s="239"/>
      <c r="Q31" s="239"/>
      <c r="R31" s="240"/>
      <c r="S31" s="94"/>
    </row>
    <row r="32" spans="1:19" ht="15.75" x14ac:dyDescent="0.25">
      <c r="A32" s="58"/>
      <c r="B32" s="241"/>
      <c r="C32" s="242"/>
      <c r="D32" s="242"/>
      <c r="E32" s="242"/>
      <c r="F32" s="242"/>
      <c r="G32" s="242"/>
      <c r="H32" s="242"/>
      <c r="I32" s="242"/>
      <c r="J32" s="242"/>
      <c r="K32" s="242"/>
      <c r="L32" s="242"/>
      <c r="M32" s="242"/>
      <c r="N32" s="242"/>
      <c r="O32" s="242"/>
      <c r="P32" s="242"/>
      <c r="Q32" s="242"/>
      <c r="R32" s="243"/>
      <c r="S32" s="94"/>
    </row>
    <row r="33" spans="1:19" x14ac:dyDescent="0.25">
      <c r="A33" s="58"/>
      <c r="B33" s="236"/>
      <c r="C33" s="237"/>
      <c r="D33" s="198" t="s">
        <v>48</v>
      </c>
      <c r="E33" s="198"/>
      <c r="F33" s="198"/>
      <c r="G33" s="198"/>
      <c r="H33" s="198"/>
      <c r="I33" s="198"/>
      <c r="J33" s="198"/>
      <c r="K33" s="198"/>
      <c r="L33" s="198"/>
      <c r="M33" s="198"/>
      <c r="N33" s="198"/>
      <c r="O33" s="198"/>
      <c r="P33" s="198"/>
      <c r="Q33" s="198"/>
      <c r="R33" s="199"/>
      <c r="S33" s="95"/>
    </row>
    <row r="34" spans="1:19" ht="15" customHeight="1" x14ac:dyDescent="0.25">
      <c r="A34" s="58"/>
      <c r="B34" s="236"/>
      <c r="C34" s="237"/>
      <c r="D34" s="198" t="s">
        <v>49</v>
      </c>
      <c r="E34" s="198"/>
      <c r="F34" s="198"/>
      <c r="G34" s="198"/>
      <c r="H34" s="198"/>
      <c r="I34" s="198"/>
      <c r="J34" s="198"/>
      <c r="K34" s="198"/>
      <c r="L34" s="198"/>
      <c r="M34" s="198"/>
      <c r="N34" s="198"/>
      <c r="O34" s="198"/>
      <c r="P34" s="198"/>
      <c r="Q34" s="198"/>
      <c r="R34" s="199"/>
      <c r="S34" s="95"/>
    </row>
    <row r="35" spans="1:19" x14ac:dyDescent="0.25">
      <c r="A35" s="58"/>
      <c r="B35" s="236"/>
      <c r="C35" s="237"/>
      <c r="D35" s="198" t="s">
        <v>50</v>
      </c>
      <c r="E35" s="198"/>
      <c r="F35" s="198"/>
      <c r="G35" s="198"/>
      <c r="H35" s="198"/>
      <c r="I35" s="198"/>
      <c r="J35" s="198"/>
      <c r="K35" s="198"/>
      <c r="L35" s="198"/>
      <c r="M35" s="198"/>
      <c r="N35" s="198"/>
      <c r="O35" s="198"/>
      <c r="P35" s="198"/>
      <c r="Q35" s="198"/>
      <c r="R35" s="199"/>
      <c r="S35" s="95"/>
    </row>
    <row r="36" spans="1:19" x14ac:dyDescent="0.25">
      <c r="A36" s="58"/>
      <c r="B36" s="236"/>
      <c r="C36" s="237"/>
      <c r="D36" s="198" t="s">
        <v>52</v>
      </c>
      <c r="E36" s="198"/>
      <c r="F36" s="198"/>
      <c r="G36" s="198"/>
      <c r="H36" s="198"/>
      <c r="I36" s="198"/>
      <c r="J36" s="198"/>
      <c r="K36" s="198"/>
      <c r="L36" s="198"/>
      <c r="M36" s="198"/>
      <c r="N36" s="198"/>
      <c r="O36" s="198"/>
      <c r="P36" s="198"/>
      <c r="Q36" s="198"/>
      <c r="R36" s="199"/>
      <c r="S36" s="95"/>
    </row>
    <row r="37" spans="1:19" ht="31.5" customHeight="1" x14ac:dyDescent="0.25">
      <c r="A37" s="58"/>
      <c r="B37" s="236"/>
      <c r="C37" s="237"/>
      <c r="D37" s="198" t="s">
        <v>53</v>
      </c>
      <c r="E37" s="198"/>
      <c r="F37" s="198"/>
      <c r="G37" s="198"/>
      <c r="H37" s="198"/>
      <c r="I37" s="198"/>
      <c r="J37" s="198"/>
      <c r="K37" s="198"/>
      <c r="L37" s="198"/>
      <c r="M37" s="198"/>
      <c r="N37" s="198"/>
      <c r="O37" s="198"/>
      <c r="P37" s="198"/>
      <c r="Q37" s="198"/>
      <c r="R37" s="199"/>
      <c r="S37" s="95"/>
    </row>
    <row r="38" spans="1:19" ht="25.5" customHeight="1" x14ac:dyDescent="0.25">
      <c r="A38" s="58"/>
      <c r="B38" s="236"/>
      <c r="C38" s="237"/>
      <c r="D38" s="198" t="s">
        <v>54</v>
      </c>
      <c r="E38" s="198"/>
      <c r="F38" s="198"/>
      <c r="G38" s="198"/>
      <c r="H38" s="198"/>
      <c r="I38" s="198"/>
      <c r="J38" s="198"/>
      <c r="K38" s="198"/>
      <c r="L38" s="198"/>
      <c r="M38" s="198"/>
      <c r="N38" s="198"/>
      <c r="O38" s="198"/>
      <c r="P38" s="198"/>
      <c r="Q38" s="198"/>
      <c r="R38" s="199"/>
      <c r="S38" s="95"/>
    </row>
    <row r="39" spans="1:19" ht="39.75" customHeight="1" x14ac:dyDescent="0.25">
      <c r="A39" s="58"/>
      <c r="B39" s="236"/>
      <c r="C39" s="237"/>
      <c r="D39" s="198" t="s">
        <v>55</v>
      </c>
      <c r="E39" s="198"/>
      <c r="F39" s="198"/>
      <c r="G39" s="198"/>
      <c r="H39" s="198"/>
      <c r="I39" s="198"/>
      <c r="J39" s="198"/>
      <c r="K39" s="198"/>
      <c r="L39" s="198"/>
      <c r="M39" s="198"/>
      <c r="N39" s="198"/>
      <c r="O39" s="198"/>
      <c r="P39" s="198"/>
      <c r="Q39" s="198"/>
      <c r="R39" s="199"/>
      <c r="S39" s="96"/>
    </row>
    <row r="40" spans="1:19" ht="15.75" thickBot="1" x14ac:dyDescent="0.3">
      <c r="A40" s="58"/>
      <c r="B40" s="236"/>
      <c r="C40" s="237"/>
      <c r="D40" s="194" t="s">
        <v>56</v>
      </c>
      <c r="E40" s="194"/>
      <c r="F40" s="194"/>
      <c r="G40" s="194"/>
      <c r="H40" s="194"/>
      <c r="I40" s="194"/>
      <c r="J40" s="194"/>
      <c r="K40" s="194"/>
      <c r="L40" s="194"/>
      <c r="M40" s="194"/>
      <c r="N40" s="194"/>
      <c r="O40" s="194"/>
      <c r="P40" s="194"/>
      <c r="Q40" s="194"/>
      <c r="R40" s="195"/>
      <c r="S40" s="96"/>
    </row>
    <row r="41" spans="1:19" x14ac:dyDescent="0.25">
      <c r="A41" s="58"/>
      <c r="B41" s="150" t="s">
        <v>57</v>
      </c>
      <c r="C41" s="151"/>
      <c r="D41" s="151"/>
      <c r="E41" s="151"/>
      <c r="F41" s="151"/>
      <c r="G41" s="151"/>
      <c r="H41" s="151"/>
      <c r="I41" s="151"/>
      <c r="J41" s="151"/>
      <c r="K41" s="151"/>
      <c r="L41" s="151"/>
      <c r="M41" s="151"/>
      <c r="N41" s="151"/>
      <c r="O41" s="151"/>
      <c r="P41" s="151"/>
      <c r="Q41" s="151"/>
      <c r="R41" s="152"/>
      <c r="S41" s="97"/>
    </row>
    <row r="42" spans="1:19" x14ac:dyDescent="0.25">
      <c r="A42" s="58"/>
      <c r="B42" s="157"/>
      <c r="C42" s="158"/>
      <c r="D42" s="158"/>
      <c r="E42" s="158"/>
      <c r="F42" s="158"/>
      <c r="G42" s="158"/>
      <c r="H42" s="158"/>
      <c r="I42" s="158"/>
      <c r="J42" s="158"/>
      <c r="K42" s="158"/>
      <c r="L42" s="158"/>
      <c r="M42" s="158"/>
      <c r="N42" s="158"/>
      <c r="O42" s="158"/>
      <c r="P42" s="158"/>
      <c r="Q42" s="158"/>
      <c r="R42" s="159"/>
      <c r="S42" s="60"/>
    </row>
    <row r="43" spans="1:19" x14ac:dyDescent="0.25">
      <c r="A43" s="58"/>
      <c r="B43" s="157"/>
      <c r="C43" s="158"/>
      <c r="D43" s="158"/>
      <c r="E43" s="158"/>
      <c r="F43" s="158"/>
      <c r="G43" s="158"/>
      <c r="H43" s="158"/>
      <c r="I43" s="158"/>
      <c r="J43" s="158"/>
      <c r="K43" s="158"/>
      <c r="L43" s="158"/>
      <c r="M43" s="158"/>
      <c r="N43" s="158"/>
      <c r="O43" s="158"/>
      <c r="P43" s="158"/>
      <c r="Q43" s="158"/>
      <c r="R43" s="159"/>
      <c r="S43" s="60"/>
    </row>
    <row r="44" spans="1:19" x14ac:dyDescent="0.25">
      <c r="A44" s="58"/>
      <c r="B44" s="157"/>
      <c r="C44" s="158"/>
      <c r="D44" s="158"/>
      <c r="E44" s="158"/>
      <c r="F44" s="158"/>
      <c r="G44" s="158"/>
      <c r="H44" s="158"/>
      <c r="I44" s="158"/>
      <c r="J44" s="158"/>
      <c r="K44" s="158"/>
      <c r="L44" s="158"/>
      <c r="M44" s="158"/>
      <c r="N44" s="158"/>
      <c r="O44" s="158"/>
      <c r="P44" s="158"/>
      <c r="Q44" s="158"/>
      <c r="R44" s="159"/>
      <c r="S44" s="60"/>
    </row>
    <row r="45" spans="1:19" x14ac:dyDescent="0.25">
      <c r="A45" s="58"/>
      <c r="B45" s="157"/>
      <c r="C45" s="158"/>
      <c r="D45" s="158"/>
      <c r="E45" s="158"/>
      <c r="F45" s="158"/>
      <c r="G45" s="158"/>
      <c r="H45" s="158"/>
      <c r="I45" s="158"/>
      <c r="J45" s="158"/>
      <c r="K45" s="158"/>
      <c r="L45" s="158"/>
      <c r="M45" s="158"/>
      <c r="N45" s="158"/>
      <c r="O45" s="158"/>
      <c r="P45" s="158"/>
      <c r="Q45" s="158"/>
      <c r="R45" s="159"/>
      <c r="S45" s="60"/>
    </row>
    <row r="46" spans="1:19" ht="15.75" thickBot="1" x14ac:dyDescent="0.3">
      <c r="A46" s="58"/>
      <c r="B46" s="160"/>
      <c r="C46" s="161"/>
      <c r="D46" s="161"/>
      <c r="E46" s="161"/>
      <c r="F46" s="161"/>
      <c r="G46" s="161"/>
      <c r="H46" s="161"/>
      <c r="I46" s="161"/>
      <c r="J46" s="161"/>
      <c r="K46" s="161"/>
      <c r="L46" s="161"/>
      <c r="M46" s="161"/>
      <c r="N46" s="161"/>
      <c r="O46" s="161"/>
      <c r="P46" s="161"/>
      <c r="Q46" s="161"/>
      <c r="R46" s="162"/>
      <c r="S46" s="60"/>
    </row>
    <row r="47" spans="1:19" ht="6" customHeight="1" thickBot="1" x14ac:dyDescent="0.3">
      <c r="A47" s="58"/>
      <c r="B47" s="60"/>
      <c r="C47" s="60"/>
      <c r="D47" s="60"/>
      <c r="E47" s="60"/>
      <c r="F47" s="60"/>
      <c r="G47" s="60"/>
      <c r="H47" s="60"/>
      <c r="I47" s="60"/>
      <c r="J47" s="70"/>
      <c r="K47" s="60"/>
      <c r="L47" s="60"/>
      <c r="M47" s="60"/>
      <c r="N47" s="60"/>
      <c r="O47" s="60"/>
      <c r="P47" s="60"/>
      <c r="Q47" s="60"/>
      <c r="R47" s="60"/>
      <c r="S47" s="60"/>
    </row>
    <row r="48" spans="1:19" x14ac:dyDescent="0.25">
      <c r="A48" s="58"/>
      <c r="B48" s="295" t="s">
        <v>58</v>
      </c>
      <c r="C48" s="296"/>
      <c r="D48" s="296"/>
      <c r="E48" s="296"/>
      <c r="F48" s="296"/>
      <c r="G48" s="296"/>
      <c r="H48" s="296"/>
      <c r="I48" s="297"/>
      <c r="J48" s="60"/>
      <c r="K48" s="292" t="s">
        <v>59</v>
      </c>
      <c r="L48" s="293"/>
      <c r="M48" s="293"/>
      <c r="N48" s="293"/>
      <c r="O48" s="293"/>
      <c r="P48" s="293"/>
      <c r="Q48" s="293"/>
      <c r="R48" s="294"/>
      <c r="S48" s="98"/>
    </row>
    <row r="49" spans="1:19" x14ac:dyDescent="0.25">
      <c r="A49" s="58"/>
      <c r="B49" s="298"/>
      <c r="C49" s="299"/>
      <c r="D49" s="299"/>
      <c r="E49" s="299"/>
      <c r="F49" s="299"/>
      <c r="G49" s="299"/>
      <c r="H49" s="299"/>
      <c r="I49" s="300"/>
      <c r="J49" s="60"/>
      <c r="K49" s="366" t="s">
        <v>60</v>
      </c>
      <c r="L49" s="367"/>
      <c r="M49" s="367"/>
      <c r="N49" s="367"/>
      <c r="O49" s="368" t="s">
        <v>61</v>
      </c>
      <c r="P49" s="368"/>
      <c r="Q49" s="368"/>
      <c r="R49" s="369"/>
      <c r="S49" s="114"/>
    </row>
    <row r="50" spans="1:19" x14ac:dyDescent="0.25">
      <c r="A50" s="58"/>
      <c r="B50" s="110" t="s">
        <v>108</v>
      </c>
      <c r="C50" s="286" t="s">
        <v>62</v>
      </c>
      <c r="D50" s="286"/>
      <c r="E50" s="286"/>
      <c r="F50" s="111" t="s">
        <v>109</v>
      </c>
      <c r="G50" s="287" t="s">
        <v>63</v>
      </c>
      <c r="H50" s="287"/>
      <c r="I50" s="288"/>
      <c r="J50" s="60"/>
      <c r="K50" s="366" t="s">
        <v>64</v>
      </c>
      <c r="L50" s="367"/>
      <c r="M50" s="367"/>
      <c r="N50" s="367"/>
      <c r="O50" s="368"/>
      <c r="P50" s="368"/>
      <c r="Q50" s="368"/>
      <c r="R50" s="369"/>
      <c r="S50" s="114"/>
    </row>
    <row r="51" spans="1:19" x14ac:dyDescent="0.25">
      <c r="A51" s="58"/>
      <c r="B51" s="110" t="s">
        <v>109</v>
      </c>
      <c r="C51" s="286" t="s">
        <v>65</v>
      </c>
      <c r="D51" s="286"/>
      <c r="E51" s="286"/>
      <c r="F51" s="111" t="s">
        <v>109</v>
      </c>
      <c r="G51" s="287" t="s">
        <v>66</v>
      </c>
      <c r="H51" s="287"/>
      <c r="I51" s="288"/>
      <c r="J51" s="60"/>
      <c r="K51" s="366" t="s">
        <v>67</v>
      </c>
      <c r="L51" s="367"/>
      <c r="M51" s="367"/>
      <c r="N51" s="367"/>
      <c r="O51" s="368"/>
      <c r="P51" s="368"/>
      <c r="Q51" s="368"/>
      <c r="R51" s="369"/>
      <c r="S51" s="114"/>
    </row>
    <row r="52" spans="1:19" x14ac:dyDescent="0.25">
      <c r="A52" s="58"/>
      <c r="B52" s="110"/>
      <c r="C52" s="286" t="s">
        <v>68</v>
      </c>
      <c r="D52" s="286"/>
      <c r="E52" s="286"/>
      <c r="F52" s="111" t="s">
        <v>109</v>
      </c>
      <c r="G52" s="287" t="s">
        <v>28</v>
      </c>
      <c r="H52" s="287"/>
      <c r="I52" s="288"/>
      <c r="J52" s="60"/>
      <c r="K52" s="366" t="s">
        <v>69</v>
      </c>
      <c r="L52" s="367"/>
      <c r="M52" s="367"/>
      <c r="N52" s="367"/>
      <c r="O52" s="368"/>
      <c r="P52" s="368"/>
      <c r="Q52" s="368"/>
      <c r="R52" s="369"/>
      <c r="S52" s="114"/>
    </row>
    <row r="53" spans="1:19" x14ac:dyDescent="0.25">
      <c r="A53" s="58"/>
      <c r="B53" s="110" t="s">
        <v>109</v>
      </c>
      <c r="C53" s="286" t="s">
        <v>70</v>
      </c>
      <c r="D53" s="286"/>
      <c r="E53" s="286"/>
      <c r="F53" s="365" t="s">
        <v>71</v>
      </c>
      <c r="G53" s="158"/>
      <c r="H53" s="158"/>
      <c r="I53" s="159"/>
      <c r="J53" s="60"/>
      <c r="K53" s="366" t="s">
        <v>72</v>
      </c>
      <c r="L53" s="367"/>
      <c r="M53" s="367"/>
      <c r="N53" s="367"/>
      <c r="O53" s="368"/>
      <c r="P53" s="368"/>
      <c r="Q53" s="368"/>
      <c r="R53" s="369"/>
      <c r="S53" s="114"/>
    </row>
    <row r="54" spans="1:19" x14ac:dyDescent="0.25">
      <c r="A54" s="58"/>
      <c r="B54" s="110" t="s">
        <v>108</v>
      </c>
      <c r="C54" s="287" t="s">
        <v>73</v>
      </c>
      <c r="D54" s="287"/>
      <c r="E54" s="287"/>
      <c r="F54" s="365"/>
      <c r="G54" s="158"/>
      <c r="H54" s="158"/>
      <c r="I54" s="159"/>
      <c r="J54" s="60"/>
      <c r="K54" s="362" t="s">
        <v>74</v>
      </c>
      <c r="L54" s="363"/>
      <c r="M54" s="363"/>
      <c r="N54" s="363"/>
      <c r="O54" s="363"/>
      <c r="P54" s="363"/>
      <c r="Q54" s="363"/>
      <c r="R54" s="364"/>
      <c r="S54" s="114"/>
    </row>
    <row r="55" spans="1:19" x14ac:dyDescent="0.25">
      <c r="A55" s="58"/>
      <c r="B55" s="191" t="s">
        <v>75</v>
      </c>
      <c r="C55" s="192"/>
      <c r="D55" s="192"/>
      <c r="E55" s="192"/>
      <c r="F55" s="192"/>
      <c r="G55" s="192"/>
      <c r="H55" s="192"/>
      <c r="I55" s="193"/>
      <c r="J55" s="60"/>
      <c r="K55" s="289" t="s">
        <v>76</v>
      </c>
      <c r="L55" s="290"/>
      <c r="M55" s="290"/>
      <c r="N55" s="290"/>
      <c r="O55" s="290"/>
      <c r="P55" s="290"/>
      <c r="Q55" s="290"/>
      <c r="R55" s="291"/>
      <c r="S55" s="98"/>
    </row>
    <row r="56" spans="1:19" ht="15" customHeight="1" x14ac:dyDescent="0.25">
      <c r="A56" s="58"/>
      <c r="B56" s="185"/>
      <c r="C56" s="186"/>
      <c r="D56" s="186"/>
      <c r="E56" s="186"/>
      <c r="F56" s="186"/>
      <c r="G56" s="186"/>
      <c r="H56" s="186"/>
      <c r="I56" s="187"/>
      <c r="J56" s="60"/>
      <c r="K56" s="244"/>
      <c r="L56" s="245"/>
      <c r="M56" s="245"/>
      <c r="N56" s="245"/>
      <c r="O56" s="245"/>
      <c r="P56" s="245"/>
      <c r="Q56" s="245"/>
      <c r="R56" s="246"/>
      <c r="S56" s="99"/>
    </row>
    <row r="57" spans="1:19" ht="15.75" customHeight="1" thickBot="1" x14ac:dyDescent="0.3">
      <c r="A57" s="58"/>
      <c r="B57" s="188"/>
      <c r="C57" s="189"/>
      <c r="D57" s="189"/>
      <c r="E57" s="189"/>
      <c r="F57" s="189"/>
      <c r="G57" s="189"/>
      <c r="H57" s="189"/>
      <c r="I57" s="190"/>
      <c r="J57" s="60"/>
      <c r="K57" s="247"/>
      <c r="L57" s="248"/>
      <c r="M57" s="248"/>
      <c r="N57" s="248"/>
      <c r="O57" s="248"/>
      <c r="P57" s="248"/>
      <c r="Q57" s="248"/>
      <c r="R57" s="249"/>
      <c r="S57" s="99"/>
    </row>
    <row r="58" spans="1:19" ht="6" customHeight="1" thickBot="1" x14ac:dyDescent="0.3">
      <c r="A58" s="58"/>
      <c r="B58" s="60"/>
      <c r="C58" s="60"/>
      <c r="D58" s="60"/>
      <c r="E58" s="60"/>
      <c r="F58" s="60"/>
      <c r="G58" s="60"/>
      <c r="H58" s="60"/>
      <c r="I58" s="60"/>
      <c r="J58" s="70"/>
      <c r="K58" s="60"/>
      <c r="L58" s="60"/>
      <c r="M58" s="60"/>
      <c r="N58" s="60"/>
      <c r="O58" s="60"/>
      <c r="P58" s="60"/>
      <c r="Q58" s="60"/>
      <c r="R58" s="60"/>
      <c r="S58" s="60"/>
    </row>
    <row r="59" spans="1:19" ht="15" customHeight="1" x14ac:dyDescent="0.25">
      <c r="A59" s="58"/>
      <c r="B59" s="301" t="s">
        <v>77</v>
      </c>
      <c r="C59" s="302"/>
      <c r="D59" s="302"/>
      <c r="E59" s="302"/>
      <c r="F59" s="302"/>
      <c r="G59" s="302"/>
      <c r="H59" s="302"/>
      <c r="I59" s="302"/>
      <c r="J59" s="63"/>
      <c r="K59" s="313" t="str">
        <f>IF('Daton - Preenchimento. '!B54="MONITORADO","MONITORADO",IF('Daton - Preenchimento. '!B55="MONITORADO","MONITORADO","AUTOGUIADO"))</f>
        <v>MONITORADO</v>
      </c>
      <c r="L59" s="313"/>
      <c r="M59" s="313"/>
      <c r="N59" s="313"/>
      <c r="O59" s="307" t="s">
        <v>78</v>
      </c>
      <c r="P59" s="307"/>
      <c r="Q59" s="307"/>
      <c r="R59" s="308"/>
      <c r="S59" s="100"/>
    </row>
    <row r="60" spans="1:19" ht="15" customHeight="1" x14ac:dyDescent="0.25">
      <c r="A60" s="58"/>
      <c r="B60" s="303"/>
      <c r="C60" s="304"/>
      <c r="D60" s="304"/>
      <c r="E60" s="304"/>
      <c r="F60" s="304"/>
      <c r="G60" s="304"/>
      <c r="H60" s="304"/>
      <c r="I60" s="304"/>
      <c r="J60" s="60"/>
      <c r="K60" s="314"/>
      <c r="L60" s="314"/>
      <c r="M60" s="314"/>
      <c r="N60" s="314"/>
      <c r="O60" s="309" t="str">
        <f>IF(I28&lt;='Daton - Preenchimento. '!D10, "Monitor I,II,III",IF(I28&lt;='Daton - Preenchimento. '!D11,"Monitor II,III",IF(I28&lt;='Daton - Preenchimento. '!D12,"Monitor III",)))</f>
        <v>Monitor III</v>
      </c>
      <c r="P60" s="309"/>
      <c r="Q60" s="309"/>
      <c r="R60" s="310"/>
      <c r="S60" s="115"/>
    </row>
    <row r="61" spans="1:19" ht="15" customHeight="1" thickBot="1" x14ac:dyDescent="0.3">
      <c r="A61" s="58"/>
      <c r="B61" s="305"/>
      <c r="C61" s="306"/>
      <c r="D61" s="306"/>
      <c r="E61" s="306"/>
      <c r="F61" s="306"/>
      <c r="G61" s="306"/>
      <c r="H61" s="306"/>
      <c r="I61" s="306"/>
      <c r="J61" s="64"/>
      <c r="K61" s="315"/>
      <c r="L61" s="315"/>
      <c r="M61" s="315"/>
      <c r="N61" s="315"/>
      <c r="O61" s="311"/>
      <c r="P61" s="311"/>
      <c r="Q61" s="311"/>
      <c r="R61" s="312"/>
      <c r="S61" s="115"/>
    </row>
    <row r="62" spans="1:19" ht="7.5" customHeight="1" x14ac:dyDescent="0.25">
      <c r="A62" s="58"/>
      <c r="B62" s="60"/>
      <c r="C62" s="60"/>
      <c r="D62" s="60"/>
      <c r="E62" s="60"/>
      <c r="F62" s="60"/>
      <c r="G62" s="60"/>
      <c r="H62" s="60"/>
      <c r="I62" s="60"/>
      <c r="J62" s="60"/>
      <c r="K62" s="60"/>
      <c r="L62" s="60"/>
      <c r="M62" s="60"/>
      <c r="N62" s="60"/>
      <c r="O62" s="60"/>
      <c r="P62" s="60"/>
      <c r="Q62" s="60"/>
      <c r="R62" s="60"/>
      <c r="S62" s="60"/>
    </row>
    <row r="63" spans="1:19" ht="13.5" hidden="1" customHeight="1" x14ac:dyDescent="0.25">
      <c r="B63" s="163" t="s">
        <v>79</v>
      </c>
      <c r="C63" s="164"/>
      <c r="D63" s="164"/>
      <c r="E63" s="164"/>
      <c r="F63" s="169">
        <f>IF(I28&lt;11,150,IF(I28&lt;16,200,IF(I28&lt;20,250)))</f>
        <v>250</v>
      </c>
      <c r="G63" s="169"/>
      <c r="H63" s="169"/>
      <c r="I63" s="170"/>
      <c r="J63" s="2"/>
      <c r="K63" s="175" t="s">
        <v>80</v>
      </c>
      <c r="L63" s="176"/>
      <c r="M63" s="176"/>
      <c r="N63" s="176"/>
      <c r="O63" s="176"/>
      <c r="P63" s="176"/>
      <c r="Q63" s="176"/>
      <c r="R63" s="177"/>
      <c r="S63" s="67"/>
    </row>
    <row r="64" spans="1:19" ht="13.5" hidden="1" customHeight="1" x14ac:dyDescent="0.25">
      <c r="B64" s="165"/>
      <c r="C64" s="166"/>
      <c r="D64" s="166"/>
      <c r="E64" s="166"/>
      <c r="F64" s="171"/>
      <c r="G64" s="171"/>
      <c r="H64" s="171"/>
      <c r="I64" s="172"/>
      <c r="K64" s="153" t="s">
        <v>81</v>
      </c>
      <c r="L64" s="154"/>
      <c r="M64" s="181" t="s">
        <v>82</v>
      </c>
      <c r="N64" s="182"/>
      <c r="O64" s="154"/>
      <c r="P64" s="181" t="s">
        <v>83</v>
      </c>
      <c r="Q64" s="182"/>
      <c r="R64" s="183"/>
      <c r="S64" s="65"/>
    </row>
    <row r="65" spans="2:19" ht="13.5" hidden="1" customHeight="1" x14ac:dyDescent="0.25">
      <c r="B65" s="167"/>
      <c r="C65" s="168"/>
      <c r="D65" s="168"/>
      <c r="E65" s="168"/>
      <c r="F65" s="173"/>
      <c r="G65" s="173"/>
      <c r="H65" s="173"/>
      <c r="I65" s="174"/>
      <c r="K65" s="155">
        <f>F63</f>
        <v>250</v>
      </c>
      <c r="L65" s="156"/>
      <c r="M65" s="178">
        <f>F63*1.15</f>
        <v>287.5</v>
      </c>
      <c r="N65" s="179"/>
      <c r="O65" s="184"/>
      <c r="P65" s="178">
        <f>F63*1.3</f>
        <v>325</v>
      </c>
      <c r="Q65" s="179"/>
      <c r="R65" s="180"/>
      <c r="S65" s="68"/>
    </row>
    <row r="66" spans="2:19" ht="6.75" hidden="1" customHeight="1" x14ac:dyDescent="0.25">
      <c r="B66" s="2"/>
      <c r="C66" s="2"/>
      <c r="D66" s="2"/>
      <c r="E66" s="2"/>
      <c r="F66" s="2"/>
      <c r="G66" s="2"/>
      <c r="H66" s="2"/>
      <c r="I66" s="2"/>
      <c r="J66" s="2"/>
      <c r="K66" s="2"/>
      <c r="L66" s="2"/>
      <c r="M66" s="2"/>
      <c r="N66" s="2"/>
      <c r="O66" s="2"/>
      <c r="P66" s="2"/>
      <c r="Q66" s="2"/>
      <c r="R66" s="2"/>
      <c r="S66" s="2"/>
    </row>
    <row r="67" spans="2:19" hidden="1" x14ac:dyDescent="0.25">
      <c r="B67" s="2"/>
      <c r="C67" s="2"/>
      <c r="D67" s="2"/>
      <c r="E67" s="2"/>
      <c r="F67" s="2"/>
      <c r="G67" s="2"/>
      <c r="H67" s="2"/>
      <c r="I67" s="2"/>
      <c r="J67" s="2"/>
      <c r="K67" s="2"/>
      <c r="L67" s="2"/>
      <c r="M67" s="2"/>
      <c r="N67" s="2"/>
      <c r="O67" s="2"/>
      <c r="P67" s="2"/>
      <c r="Q67" s="2"/>
      <c r="R67" s="2"/>
      <c r="S67" s="2"/>
    </row>
    <row r="68" spans="2:19" x14ac:dyDescent="0.25">
      <c r="B68" s="2"/>
      <c r="C68" s="2"/>
      <c r="D68" s="2"/>
      <c r="E68" s="2"/>
      <c r="F68" s="2"/>
      <c r="G68" s="2"/>
      <c r="H68" s="2"/>
      <c r="I68" s="2"/>
      <c r="J68" s="2"/>
      <c r="K68" s="2"/>
      <c r="L68" s="2"/>
      <c r="M68" s="2"/>
      <c r="N68" s="2"/>
      <c r="O68" s="2"/>
      <c r="P68" s="2"/>
      <c r="Q68" s="2"/>
      <c r="R68" s="2"/>
      <c r="S68" s="2"/>
    </row>
    <row r="69" spans="2:19" x14ac:dyDescent="0.25">
      <c r="J69" s="2"/>
    </row>
    <row r="70" spans="2:19" x14ac:dyDescent="0.25">
      <c r="J70" s="2"/>
    </row>
    <row r="71" spans="2:19" x14ac:dyDescent="0.25">
      <c r="J71" s="2"/>
    </row>
    <row r="72" spans="2:19" x14ac:dyDescent="0.25">
      <c r="J72" s="2"/>
    </row>
    <row r="73" spans="2:19" x14ac:dyDescent="0.25">
      <c r="J73" s="2"/>
    </row>
    <row r="74" spans="2:19" x14ac:dyDescent="0.25">
      <c r="J74" s="2"/>
    </row>
    <row r="75" spans="2:19" x14ac:dyDescent="0.25">
      <c r="J75" s="2"/>
    </row>
    <row r="76" spans="2:19" x14ac:dyDescent="0.25">
      <c r="J76" s="2"/>
    </row>
    <row r="77" spans="2:19" x14ac:dyDescent="0.25">
      <c r="J77" s="2"/>
    </row>
    <row r="78" spans="2:19" x14ac:dyDescent="0.25">
      <c r="J78" s="2"/>
    </row>
    <row r="79" spans="2:19" x14ac:dyDescent="0.25">
      <c r="B79" s="2"/>
      <c r="C79" s="2"/>
      <c r="D79" s="2"/>
      <c r="E79" s="2"/>
      <c r="F79" s="2"/>
      <c r="G79" s="2"/>
      <c r="H79" s="2"/>
      <c r="I79" s="2"/>
      <c r="J79" s="2"/>
      <c r="K79" s="66"/>
      <c r="L79" s="66"/>
      <c r="M79" s="66"/>
      <c r="N79" s="66"/>
      <c r="O79" s="66"/>
      <c r="P79" s="66"/>
      <c r="Q79" s="66"/>
      <c r="R79" s="66"/>
      <c r="S79" s="66"/>
    </row>
  </sheetData>
  <sheetProtection algorithmName="SHA-512" hashValue="MTzZNTKkIDlRU4S3prx49jmLOjshrpsPaiHokUaN5svZ/JyIij1J/RHIN88TlnmtpRv7UjitrlbWry3yjZludA==" saltValue="6aBO8Q40NAhb2SDIighizg==" spinCount="100000" sheet="1" objects="1" scenarios="1" selectLockedCells="1"/>
  <mergeCells count="121">
    <mergeCell ref="B34:C34"/>
    <mergeCell ref="B35:C35"/>
    <mergeCell ref="B36:C36"/>
    <mergeCell ref="B37:C37"/>
    <mergeCell ref="B38:C38"/>
    <mergeCell ref="K54:R54"/>
    <mergeCell ref="D38:R38"/>
    <mergeCell ref="F53:F54"/>
    <mergeCell ref="G53:I54"/>
    <mergeCell ref="K53:N53"/>
    <mergeCell ref="K52:N52"/>
    <mergeCell ref="K51:N51"/>
    <mergeCell ref="K50:N50"/>
    <mergeCell ref="K49:N49"/>
    <mergeCell ref="O53:R53"/>
    <mergeCell ref="O52:R52"/>
    <mergeCell ref="O51:R51"/>
    <mergeCell ref="O50:R50"/>
    <mergeCell ref="O49:R49"/>
    <mergeCell ref="D36:R36"/>
    <mergeCell ref="B39:C39"/>
    <mergeCell ref="B40:C40"/>
    <mergeCell ref="C50:E50"/>
    <mergeCell ref="C51:E51"/>
    <mergeCell ref="B59:I61"/>
    <mergeCell ref="O59:R59"/>
    <mergeCell ref="O60:R61"/>
    <mergeCell ref="K59:N61"/>
    <mergeCell ref="F9:R9"/>
    <mergeCell ref="B16:R16"/>
    <mergeCell ref="B10:R10"/>
    <mergeCell ref="B11:E11"/>
    <mergeCell ref="K11:L15"/>
    <mergeCell ref="B12:E12"/>
    <mergeCell ref="F12:J12"/>
    <mergeCell ref="F11:J11"/>
    <mergeCell ref="Q11:R11"/>
    <mergeCell ref="Q13:R15"/>
    <mergeCell ref="N15:O15"/>
    <mergeCell ref="N14:O14"/>
    <mergeCell ref="N13:O13"/>
    <mergeCell ref="N11:O11"/>
    <mergeCell ref="N12:O12"/>
    <mergeCell ref="B14:E15"/>
    <mergeCell ref="F14:J15"/>
    <mergeCell ref="B13:E13"/>
    <mergeCell ref="F13:J13"/>
    <mergeCell ref="P12:P15"/>
    <mergeCell ref="C52:E52"/>
    <mergeCell ref="C53:E53"/>
    <mergeCell ref="G52:I52"/>
    <mergeCell ref="K55:R55"/>
    <mergeCell ref="G50:I50"/>
    <mergeCell ref="D39:R39"/>
    <mergeCell ref="D37:R37"/>
    <mergeCell ref="G51:I51"/>
    <mergeCell ref="C54:E54"/>
    <mergeCell ref="K48:R48"/>
    <mergeCell ref="B48:I49"/>
    <mergeCell ref="B33:C33"/>
    <mergeCell ref="B31:R32"/>
    <mergeCell ref="K56:R57"/>
    <mergeCell ref="F2:R2"/>
    <mergeCell ref="B3:R3"/>
    <mergeCell ref="B4:E4"/>
    <mergeCell ref="B6:E6"/>
    <mergeCell ref="B5:E5"/>
    <mergeCell ref="B7:E7"/>
    <mergeCell ref="F7:R7"/>
    <mergeCell ref="F4:R4"/>
    <mergeCell ref="B2:E2"/>
    <mergeCell ref="F5:M5"/>
    <mergeCell ref="O5:R5"/>
    <mergeCell ref="K6:N6"/>
    <mergeCell ref="F6:J6"/>
    <mergeCell ref="O6:R6"/>
    <mergeCell ref="B8:E8"/>
    <mergeCell ref="R20:R21"/>
    <mergeCell ref="I20:I21"/>
    <mergeCell ref="D20:H21"/>
    <mergeCell ref="D18:I18"/>
    <mergeCell ref="B18:C21"/>
    <mergeCell ref="D19:I19"/>
    <mergeCell ref="D23:I23"/>
    <mergeCell ref="B23:C26"/>
    <mergeCell ref="D24:I24"/>
    <mergeCell ref="R25:R26"/>
    <mergeCell ref="M18:R18"/>
    <mergeCell ref="M19:R19"/>
    <mergeCell ref="M20:Q21"/>
    <mergeCell ref="K18:L21"/>
    <mergeCell ref="M24:R24"/>
    <mergeCell ref="M23:R23"/>
    <mergeCell ref="M25:Q26"/>
    <mergeCell ref="K23:L26"/>
    <mergeCell ref="I25:I26"/>
    <mergeCell ref="D25:H26"/>
    <mergeCell ref="B17:R17"/>
    <mergeCell ref="B9:E9"/>
    <mergeCell ref="F8:R8"/>
    <mergeCell ref="K28:M29"/>
    <mergeCell ref="B41:R41"/>
    <mergeCell ref="K64:L64"/>
    <mergeCell ref="K65:L65"/>
    <mergeCell ref="B42:R46"/>
    <mergeCell ref="B63:E65"/>
    <mergeCell ref="F63:I65"/>
    <mergeCell ref="K63:R63"/>
    <mergeCell ref="P65:R65"/>
    <mergeCell ref="P64:R64"/>
    <mergeCell ref="M64:O64"/>
    <mergeCell ref="M65:O65"/>
    <mergeCell ref="B56:I57"/>
    <mergeCell ref="B55:I55"/>
    <mergeCell ref="D40:R40"/>
    <mergeCell ref="N28:N29"/>
    <mergeCell ref="F28:H29"/>
    <mergeCell ref="I28:I29"/>
    <mergeCell ref="D35:R35"/>
    <mergeCell ref="D34:R34"/>
    <mergeCell ref="D33:R33"/>
  </mergeCells>
  <conditionalFormatting sqref="J28:J29 N28">
    <cfRule type="containsText" dxfId="45" priority="65" operator="containsText" text="MÉDIO">
      <formula>NOT(ISERROR(SEARCH("MÉDIO",J28)))</formula>
    </cfRule>
    <cfRule type="containsText" dxfId="44" priority="66" operator="containsText" text="BAIXO">
      <formula>NOT(ISERROR(SEARCH("BAIXO",J28)))</formula>
    </cfRule>
  </conditionalFormatting>
  <conditionalFormatting sqref="N28:N29">
    <cfRule type="containsText" dxfId="43" priority="61" operator="containsText" text="ALTO">
      <formula>NOT(ISERROR(SEARCH("ALTO",N28)))</formula>
    </cfRule>
  </conditionalFormatting>
  <conditionalFormatting sqref="S28:S29">
    <cfRule type="containsText" dxfId="42" priority="50" operator="containsText" text="Monitor III">
      <formula>NOT(ISERROR(SEARCH("Monitor III",S28)))</formula>
    </cfRule>
    <cfRule type="containsText" dxfId="41" priority="51" operator="containsText" text="Monitor II,III">
      <formula>NOT(ISERROR(SEARCH("Monitor II,III",S28)))</formula>
    </cfRule>
    <cfRule type="containsText" dxfId="40" priority="52" operator="containsText" text="Monitor I,II,III">
      <formula>NOT(ISERROR(SEARCH("Monitor I,II,III",S28)))</formula>
    </cfRule>
  </conditionalFormatting>
  <conditionalFormatting sqref="M11:M15 P11">
    <cfRule type="containsText" dxfId="39" priority="39" operator="containsText" text="Não">
      <formula>NOT(ISERROR(SEARCH("Não",M11)))</formula>
    </cfRule>
    <cfRule type="containsText" dxfId="38" priority="40" operator="containsText" text="►">
      <formula>NOT(ISERROR(SEARCH("►",M11)))</formula>
    </cfRule>
  </conditionalFormatting>
  <conditionalFormatting sqref="I28:I29">
    <cfRule type="cellIs" dxfId="37" priority="35" operator="between">
      <formula>16</formula>
      <formula>20</formula>
    </cfRule>
    <cfRule type="cellIs" dxfId="36" priority="36" operator="between">
      <formula>11</formula>
      <formula>15</formula>
    </cfRule>
    <cfRule type="cellIs" dxfId="35" priority="37" operator="between">
      <formula>1</formula>
      <formula>10</formula>
    </cfRule>
  </conditionalFormatting>
  <conditionalFormatting sqref="O49:R53">
    <cfRule type="containsText" dxfId="34" priority="3" operator="containsText" text="AUTOGUIADA">
      <formula>NOT(ISERROR(SEARCH("AUTOGUIADA",O49)))</formula>
    </cfRule>
    <cfRule type="containsText" dxfId="33" priority="4" operator="containsText" text="MONITORADA">
      <formula>NOT(ISERROR(SEARCH("MONITORADA",O49)))</formula>
    </cfRule>
    <cfRule type="containsText" dxfId="32" priority="5" operator="containsText" text="não">
      <formula>NOT(ISERROR(SEARCH("não",O49)))</formula>
    </cfRule>
  </conditionalFormatting>
  <conditionalFormatting sqref="K59:N61">
    <cfRule type="containsText" dxfId="31" priority="1" operator="containsText" text="AUTOGUIADO">
      <formula>NOT(ISERROR(SEARCH("AUTOGUIADO",K59)))</formula>
    </cfRule>
    <cfRule type="containsText" dxfId="30" priority="2" operator="containsText" text="MONITORADO">
      <formula>NOT(ISERROR(SEARCH("MONITORADO",K59)))</formula>
    </cfRule>
  </conditionalFormatting>
  <printOptions horizontalCentered="1" verticalCentered="1"/>
  <pageMargins left="0" right="0" top="0" bottom="0" header="0" footer="0"/>
  <pageSetup paperSize="9" scale="70" orientation="portrait" r:id="rId1"/>
  <colBreaks count="1" manualBreakCount="1">
    <brk id="19"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69" id="{DE9EBD0C-E6DE-452C-B331-7A9AD316C903}">
            <xm:f>'Daton - Preenchimento. '!$L$2</xm:f>
            <x14:dxf>
              <fill>
                <patternFill>
                  <bgColor rgb="FFCCFFCC"/>
                </patternFill>
              </fill>
            </x14:dxf>
          </x14:cfRule>
          <xm:sqref>N11:O11</xm:sqref>
        </x14:conditionalFormatting>
        <x14:conditionalFormatting xmlns:xm="http://schemas.microsoft.com/office/excel/2006/main">
          <x14:cfRule type="expression" priority="70" id="{52374EEF-3A6E-4B43-860E-0B8FA4E921CD}">
            <xm:f>'Daton - Preenchimento. '!$L$3</xm:f>
            <x14:dxf>
              <fill>
                <patternFill>
                  <bgColor rgb="FFCCFFCC"/>
                </patternFill>
              </fill>
            </x14:dxf>
          </x14:cfRule>
          <xm:sqref>N12:O12</xm:sqref>
        </x14:conditionalFormatting>
        <x14:conditionalFormatting xmlns:xm="http://schemas.microsoft.com/office/excel/2006/main">
          <x14:cfRule type="expression" priority="71" id="{44FF051E-A07B-4DDF-A585-5AA47FB5EC46}">
            <xm:f>'Daton - Preenchimento. '!$L$4</xm:f>
            <x14:dxf>
              <fill>
                <patternFill>
                  <bgColor rgb="FFCCFFCC"/>
                </patternFill>
              </fill>
            </x14:dxf>
          </x14:cfRule>
          <xm:sqref>N13:O13</xm:sqref>
        </x14:conditionalFormatting>
        <x14:conditionalFormatting xmlns:xm="http://schemas.microsoft.com/office/excel/2006/main">
          <x14:cfRule type="expression" priority="72" id="{18011B12-7305-474D-974A-0CF3F4931533}">
            <xm:f>'Daton - Preenchimento. '!$L$5</xm:f>
            <x14:dxf>
              <fill>
                <patternFill>
                  <bgColor rgb="FFCCFFCC"/>
                </patternFill>
              </fill>
            </x14:dxf>
          </x14:cfRule>
          <xm:sqref>N14:O14</xm:sqref>
        </x14:conditionalFormatting>
        <x14:conditionalFormatting xmlns:xm="http://schemas.microsoft.com/office/excel/2006/main">
          <x14:cfRule type="expression" priority="73" id="{A3ECBA8F-E39D-4F2B-96D2-947FA5F347A0}">
            <xm:f>'Daton - Preenchimento. '!$L$6</xm:f>
            <x14:dxf>
              <fill>
                <patternFill>
                  <bgColor rgb="FFCCFFCC"/>
                </patternFill>
              </fill>
            </x14:dxf>
          </x14:cfRule>
          <xm:sqref>N15:O15</xm:sqref>
        </x14:conditionalFormatting>
        <x14:conditionalFormatting xmlns:xm="http://schemas.microsoft.com/office/excel/2006/main">
          <x14:cfRule type="expression" priority="42" id="{522C1D41-E668-45EF-A7D5-D29FF3C25D3E}">
            <xm:f>'Daton - Preenchimento. '!$M$2</xm:f>
            <x14:dxf>
              <fill>
                <patternFill>
                  <bgColor rgb="FFCCFFCC"/>
                </patternFill>
              </fill>
            </x14:dxf>
          </x14:cfRule>
          <xm:sqref>Q11:S12</xm:sqref>
        </x14:conditionalFormatting>
        <x14:conditionalFormatting xmlns:xm="http://schemas.microsoft.com/office/excel/2006/main">
          <x14:cfRule type="expression" priority="75" id="{00000000-000E-0000-0200-000016000000}">
            <xm:f>'Daton - Preenchimento. '!$A$14</xm:f>
            <x14:dxf>
              <fill>
                <patternFill>
                  <bgColor rgb="FFCCFFCC"/>
                </patternFill>
              </fill>
            </x14:dxf>
          </x14:cfRule>
          <xm:sqref>S34</xm:sqref>
        </x14:conditionalFormatting>
        <x14:conditionalFormatting xmlns:xm="http://schemas.microsoft.com/office/excel/2006/main">
          <x14:cfRule type="containsText" priority="32" operator="containsText" id="{C6A35AC6-B184-4862-B545-21AC6174628A}">
            <xm:f>NOT(ISERROR(SEARCH('Daton - Preenchimento. '!$A$9,B50)))</xm:f>
            <xm:f>'Daton - Preenchimento. '!$A$9</xm:f>
            <x14:dxf>
              <fill>
                <patternFill>
                  <bgColor theme="5" tint="0.59996337778862885"/>
                </patternFill>
              </fill>
            </x14:dxf>
          </x14:cfRule>
          <x14:cfRule type="containsText" priority="33" operator="containsText" id="{AE716C43-FD28-436A-BCA8-AE3DE77D78D0}">
            <xm:f>NOT(ISERROR(SEARCH('Daton - Preenchimento. '!$A$8,B50)))</xm:f>
            <xm:f>'Daton - Preenchimento. '!$A$8</xm:f>
            <x14:dxf>
              <fill>
                <patternFill>
                  <bgColor rgb="FFCCFFCC"/>
                </patternFill>
              </fill>
            </x14:dxf>
          </x14:cfRule>
          <xm:sqref>B50:B54 F50:F52</xm:sqref>
        </x14:conditionalFormatting>
        <x14:conditionalFormatting xmlns:xm="http://schemas.microsoft.com/office/excel/2006/main">
          <x14:cfRule type="containsText" priority="14" operator="containsText" id="{22D983D9-19A9-45F9-BF87-339D8AF688EF}">
            <xm:f>NOT(ISERROR(SEARCH('Daton - Preenchimento. '!$B$11,B33)))</xm:f>
            <xm:f>'Daton - Preenchimento. '!$B$11</xm:f>
            <x14:dxf>
              <fill>
                <patternFill>
                  <bgColor rgb="FFCCFFCC"/>
                </patternFill>
              </fill>
            </x14:dxf>
          </x14:cfRule>
          <x14:cfRule type="containsText" priority="15" operator="containsText" id="{F34EAD36-8327-4E30-B0E2-60FF203FED06}">
            <xm:f>NOT(ISERROR(SEARCH('Daton - Preenchimento. '!$A$11,B33)))</xm:f>
            <xm:f>'Daton - Preenchimento. '!$A$11</xm:f>
            <x14:dxf>
              <fill>
                <patternFill>
                  <bgColor theme="7" tint="0.79998168889431442"/>
                </patternFill>
              </fill>
            </x14:dxf>
          </x14:cfRule>
          <xm:sqref>B33:C40</xm:sqref>
        </x14:conditionalFormatting>
        <x14:conditionalFormatting xmlns:xm="http://schemas.microsoft.com/office/excel/2006/main">
          <x14:cfRule type="expression" priority="13" id="{826CE88A-AD76-409C-A259-16CF99EFAC32}">
            <xm:f>$B$33='Daton - Preenchimento. '!$A$11</xm:f>
            <x14:dxf>
              <fill>
                <patternFill>
                  <bgColor theme="7" tint="0.79998168889431442"/>
                </patternFill>
              </fill>
            </x14:dxf>
          </x14:cfRule>
          <xm:sqref>D33:R33</xm:sqref>
        </x14:conditionalFormatting>
        <x14:conditionalFormatting xmlns:xm="http://schemas.microsoft.com/office/excel/2006/main">
          <x14:cfRule type="expression" priority="12" id="{08ACBFE6-6EE6-47FB-B7E3-ED20A9BBAABA}">
            <xm:f>$B$34='Daton - Preenchimento. '!$A$11</xm:f>
            <x14:dxf>
              <fill>
                <patternFill>
                  <bgColor theme="7" tint="0.79998168889431442"/>
                </patternFill>
              </fill>
            </x14:dxf>
          </x14:cfRule>
          <xm:sqref>D34:R34</xm:sqref>
        </x14:conditionalFormatting>
        <x14:conditionalFormatting xmlns:xm="http://schemas.microsoft.com/office/excel/2006/main">
          <x14:cfRule type="expression" priority="84" id="{00000000-000E-0000-0200-00000F000000}">
            <xm:f>'Daton - Preenchimento. '!$A$41</xm:f>
            <x14:dxf>
              <fill>
                <patternFill>
                  <bgColor rgb="FFCCFFCC"/>
                </patternFill>
              </fill>
            </x14:dxf>
          </x14:cfRule>
          <xm:sqref>C50:E50</xm:sqref>
        </x14:conditionalFormatting>
        <x14:conditionalFormatting xmlns:xm="http://schemas.microsoft.com/office/excel/2006/main">
          <x14:cfRule type="expression" priority="85" id="{00000000-000E-0000-0200-000044000000}">
            <xm:f>'Daton - Preenchimento. '!$A$42</xm:f>
            <x14:dxf>
              <fill>
                <patternFill>
                  <bgColor rgb="FFCCFFCC"/>
                </patternFill>
              </fill>
            </x14:dxf>
          </x14:cfRule>
          <xm:sqref>C51:E51</xm:sqref>
        </x14:conditionalFormatting>
        <x14:conditionalFormatting xmlns:xm="http://schemas.microsoft.com/office/excel/2006/main">
          <x14:cfRule type="expression" priority="86" id="{00000000-000E-0000-0200-00000E000000}">
            <xm:f>'Daton - Preenchimento. '!$A$43</xm:f>
            <x14:dxf>
              <fill>
                <patternFill>
                  <bgColor rgb="FFCCFFCC"/>
                </patternFill>
              </fill>
            </x14:dxf>
          </x14:cfRule>
          <xm:sqref>C52:E52</xm:sqref>
        </x14:conditionalFormatting>
        <x14:conditionalFormatting xmlns:xm="http://schemas.microsoft.com/office/excel/2006/main">
          <x14:cfRule type="expression" priority="87" id="{00000000-000E-0000-0200-00000D000000}">
            <xm:f>'Daton - Preenchimento. '!$A$44</xm:f>
            <x14:dxf>
              <fill>
                <patternFill>
                  <bgColor rgb="FFCCFFCC"/>
                </patternFill>
              </fill>
            </x14:dxf>
          </x14:cfRule>
          <xm:sqref>C53:E53</xm:sqref>
        </x14:conditionalFormatting>
        <x14:conditionalFormatting xmlns:xm="http://schemas.microsoft.com/office/excel/2006/main">
          <x14:cfRule type="expression" priority="88" id="{00000000-000E-0000-0200-00000C000000}">
            <xm:f>'Daton - Preenchimento. '!$A$45</xm:f>
            <x14:dxf>
              <fill>
                <patternFill>
                  <bgColor rgb="FFCCFFCC"/>
                </patternFill>
              </fill>
            </x14:dxf>
          </x14:cfRule>
          <xm:sqref>C54:E54</xm:sqref>
        </x14:conditionalFormatting>
        <x14:conditionalFormatting xmlns:xm="http://schemas.microsoft.com/office/excel/2006/main">
          <x14:cfRule type="expression" priority="89" id="{00000000-000E-0000-0200-00000B000000}">
            <xm:f>'Daton - Preenchimento. '!$B$41</xm:f>
            <x14:dxf>
              <fill>
                <patternFill>
                  <bgColor rgb="FFCCFFCC"/>
                </patternFill>
              </fill>
            </x14:dxf>
          </x14:cfRule>
          <xm:sqref>G50:I50</xm:sqref>
        </x14:conditionalFormatting>
        <x14:conditionalFormatting xmlns:xm="http://schemas.microsoft.com/office/excel/2006/main">
          <x14:cfRule type="expression" priority="90" id="{00000000-000E-0000-0200-000009000000}">
            <xm:f>'Daton - Preenchimento. '!$B$42</xm:f>
            <x14:dxf>
              <fill>
                <patternFill>
                  <bgColor rgb="FFCCFFCC"/>
                </patternFill>
              </fill>
            </x14:dxf>
          </x14:cfRule>
          <xm:sqref>G51:I51</xm:sqref>
        </x14:conditionalFormatting>
        <x14:conditionalFormatting xmlns:xm="http://schemas.microsoft.com/office/excel/2006/main">
          <x14:cfRule type="expression" priority="91" id="{00000000-000E-0000-0200-000008000000}">
            <xm:f>'Daton - Preenchimento. '!$B$43</xm:f>
            <x14:dxf>
              <fill>
                <patternFill>
                  <bgColor rgb="FFCCFFCC"/>
                </patternFill>
              </fill>
            </x14:dxf>
          </x14:cfRule>
          <xm:sqref>G52:I52 F53:F54</xm:sqref>
        </x14:conditionalFormatting>
        <x14:conditionalFormatting xmlns:xm="http://schemas.microsoft.com/office/excel/2006/main">
          <x14:cfRule type="expression" priority="11" id="{C04C0856-2070-40F8-8180-7428E2410A4E}">
            <xm:f>$B$35='Daton - Preenchimento. '!$A$11</xm:f>
            <x14:dxf>
              <fill>
                <patternFill>
                  <bgColor theme="7" tint="0.79998168889431442"/>
                </patternFill>
              </fill>
            </x14:dxf>
          </x14:cfRule>
          <xm:sqref>D35:R35</xm:sqref>
        </x14:conditionalFormatting>
        <x14:conditionalFormatting xmlns:xm="http://schemas.microsoft.com/office/excel/2006/main">
          <x14:cfRule type="expression" priority="10" id="{5B2CD619-41EB-4C66-8F11-2DE54588D3EB}">
            <xm:f>$B$36='Daton - Preenchimento. '!$A$11</xm:f>
            <x14:dxf>
              <fill>
                <patternFill>
                  <bgColor theme="7" tint="0.79998168889431442"/>
                </patternFill>
              </fill>
            </x14:dxf>
          </x14:cfRule>
          <xm:sqref>D36:R36</xm:sqref>
        </x14:conditionalFormatting>
        <x14:conditionalFormatting xmlns:xm="http://schemas.microsoft.com/office/excel/2006/main">
          <x14:cfRule type="expression" priority="9" id="{DE58E387-43EE-4011-A168-146438575460}">
            <xm:f>$B$37='Daton - Preenchimento. '!$A$11</xm:f>
            <x14:dxf>
              <fill>
                <patternFill>
                  <bgColor theme="7" tint="0.79998168889431442"/>
                </patternFill>
              </fill>
            </x14:dxf>
          </x14:cfRule>
          <xm:sqref>D37:R37</xm:sqref>
        </x14:conditionalFormatting>
        <x14:conditionalFormatting xmlns:xm="http://schemas.microsoft.com/office/excel/2006/main">
          <x14:cfRule type="expression" priority="8" id="{C9CB5409-41E2-4110-9D33-D43311E0551F}">
            <xm:f>$B$38='Daton - Preenchimento. '!$A$11</xm:f>
            <x14:dxf>
              <fill>
                <patternFill>
                  <bgColor theme="7" tint="0.79998168889431442"/>
                </patternFill>
              </fill>
            </x14:dxf>
          </x14:cfRule>
          <xm:sqref>D38:R38</xm:sqref>
        </x14:conditionalFormatting>
        <x14:conditionalFormatting xmlns:xm="http://schemas.microsoft.com/office/excel/2006/main">
          <x14:cfRule type="expression" priority="7" id="{7390F859-E0F2-4305-87BC-E6CD37FDDAD6}">
            <xm:f>$B$39='Daton - Preenchimento. '!$A$11</xm:f>
            <x14:dxf>
              <fill>
                <patternFill>
                  <bgColor theme="7" tint="0.79998168889431442"/>
                </patternFill>
              </fill>
            </x14:dxf>
          </x14:cfRule>
          <xm:sqref>D39:R39</xm:sqref>
        </x14:conditionalFormatting>
        <x14:conditionalFormatting xmlns:xm="http://schemas.microsoft.com/office/excel/2006/main">
          <x14:cfRule type="expression" priority="6" id="{E3170FDA-6156-4557-8189-6BD7AC07D92B}">
            <xm:f>$B$40='Daton - Preenchimento. '!$A$11</xm:f>
            <x14:dxf>
              <fill>
                <patternFill>
                  <bgColor theme="7" tint="0.79998168889431442"/>
                </patternFill>
              </fill>
            </x14:dxf>
          </x14:cfRule>
          <xm:sqref>D40:R40</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'Daton - Preenchimento. '!$B$1:$B$6</xm:f>
          </x14:formula1>
          <xm:sqref>D20</xm:sqref>
        </x14:dataValidation>
        <x14:dataValidation type="list" allowBlank="1" showInputMessage="1" showErrorMessage="1" xr:uid="{00000000-0002-0000-0100-000001000000}">
          <x14:formula1>
            <xm:f>'Daton - Preenchimento. '!$D$1:$D$6</xm:f>
          </x14:formula1>
          <xm:sqref>D25</xm:sqref>
        </x14:dataValidation>
        <x14:dataValidation type="list" allowBlank="1" showInputMessage="1" showErrorMessage="1" xr:uid="{00000000-0002-0000-0100-000002000000}">
          <x14:formula1>
            <xm:f>'Daton - Preenchimento. '!$F$1:$F$6</xm:f>
          </x14:formula1>
          <xm:sqref>M20</xm:sqref>
        </x14:dataValidation>
        <x14:dataValidation type="list" allowBlank="1" showInputMessage="1" showErrorMessage="1" xr:uid="{00000000-0002-0000-0100-000003000000}">
          <x14:formula1>
            <xm:f>'Daton - Preenchimento. '!$H$1:$H$6</xm:f>
          </x14:formula1>
          <xm:sqref>M25:Q26</xm:sqref>
        </x14:dataValidation>
        <x14:dataValidation type="list" allowBlank="1" showInputMessage="1" showErrorMessage="1" xr:uid="{00000000-0002-0000-0100-000004000000}">
          <x14:formula1>
            <xm:f>'Daton - Preenchimento. '!$A$8:$A$9</xm:f>
          </x14:formula1>
          <xm:sqref>B50:B54 F50:F52</xm:sqref>
        </x14:dataValidation>
        <x14:dataValidation type="list" allowBlank="1" showInputMessage="1" showErrorMessage="1" xr:uid="{00000000-0002-0000-0100-000005000000}">
          <x14:formula1>
            <xm:f>'Daton - Preenchimento. '!$A$11:$B$11</xm:f>
          </x14:formula1>
          <xm:sqref>B33:C40</xm:sqref>
        </x14:dataValidation>
        <x14:dataValidation type="list" allowBlank="1" showInputMessage="1" showErrorMessage="1" xr:uid="{00000000-0002-0000-0100-000006000000}">
          <x14:formula1>
            <xm:f>'Daton - Preenchimento. '!$A$48:$A$51</xm:f>
          </x14:formula1>
          <xm:sqref>O49:R53</xm:sqref>
        </x14:dataValidation>
        <x14:dataValidation type="list" allowBlank="1" showInputMessage="1" showErrorMessage="1" xr:uid="{00000000-0002-0000-0100-000007000000}">
          <x14:formula1>
            <xm:f>'Daton - Preenchimento. '!$A$8:$A$10</xm:f>
          </x14:formula1>
          <xm:sqref>M11:M15 P11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dimension ref="A1:M55"/>
  <sheetViews>
    <sheetView workbookViewId="0">
      <selection activeCell="B10" sqref="B10"/>
    </sheetView>
  </sheetViews>
  <sheetFormatPr defaultRowHeight="15" x14ac:dyDescent="0.25"/>
  <cols>
    <col min="2" max="2" width="60" customWidth="1"/>
    <col min="3" max="3" width="2.85546875" customWidth="1"/>
    <col min="4" max="4" width="44.5703125" customWidth="1"/>
    <col min="5" max="5" width="2.42578125" customWidth="1"/>
    <col min="6" max="6" width="46.5703125" customWidth="1"/>
    <col min="7" max="7" width="1.7109375" customWidth="1"/>
    <col min="8" max="8" width="46.140625" customWidth="1"/>
    <col min="10" max="10" width="12.85546875" bestFit="1" customWidth="1"/>
  </cols>
  <sheetData>
    <row r="1" spans="1:13" ht="28.5" x14ac:dyDescent="0.25">
      <c r="A1">
        <v>1</v>
      </c>
      <c r="B1" s="41" t="s">
        <v>84</v>
      </c>
      <c r="D1" s="29" t="s">
        <v>85</v>
      </c>
      <c r="F1" s="37" t="s">
        <v>86</v>
      </c>
      <c r="H1" s="46" t="s">
        <v>44</v>
      </c>
      <c r="J1" s="53" t="s">
        <v>87</v>
      </c>
      <c r="L1" s="58" t="s">
        <v>88</v>
      </c>
      <c r="M1" s="58"/>
    </row>
    <row r="2" spans="1:13" ht="28.5" x14ac:dyDescent="0.25">
      <c r="A2">
        <v>2</v>
      </c>
      <c r="B2" s="42" t="s">
        <v>89</v>
      </c>
      <c r="D2" s="31" t="s">
        <v>90</v>
      </c>
      <c r="F2" s="40" t="s">
        <v>91</v>
      </c>
      <c r="H2" s="122" t="s">
        <v>92</v>
      </c>
      <c r="J2" s="54" t="b">
        <v>0</v>
      </c>
      <c r="L2" s="59" t="str">
        <f>IF('Trilha 1'!M11='Daton - Preenchimento. '!A8,"verdadeiro","Falso")</f>
        <v>verdadeiro</v>
      </c>
      <c r="M2" s="59" t="str">
        <f>IF('Trilha 1'!P11='Daton - Preenchimento. '!A8,"verdadeiro","Falso")</f>
        <v>Falso</v>
      </c>
    </row>
    <row r="3" spans="1:13" ht="28.5" x14ac:dyDescent="0.25">
      <c r="A3">
        <v>3</v>
      </c>
      <c r="B3" s="41" t="s">
        <v>93</v>
      </c>
      <c r="D3" s="29" t="s">
        <v>94</v>
      </c>
      <c r="F3" s="37" t="s">
        <v>95</v>
      </c>
      <c r="H3" s="46" t="s">
        <v>96</v>
      </c>
      <c r="J3" s="55" t="s">
        <v>97</v>
      </c>
      <c r="L3" s="59" t="str">
        <f>IF('Trilha 1'!M12='Daton - Preenchimento. '!A8,"verdadeiro","Falso")</f>
        <v>verdadeiro</v>
      </c>
    </row>
    <row r="4" spans="1:13" ht="28.5" x14ac:dyDescent="0.25">
      <c r="A4">
        <v>4</v>
      </c>
      <c r="B4" s="42" t="s">
        <v>98</v>
      </c>
      <c r="D4" s="31" t="s">
        <v>99</v>
      </c>
      <c r="F4" s="40" t="s">
        <v>100</v>
      </c>
      <c r="H4" s="122" t="s">
        <v>101</v>
      </c>
      <c r="J4" s="56" t="s">
        <v>102</v>
      </c>
      <c r="L4" s="59" t="str">
        <f>IF('Trilha 1'!M13='Daton - Preenchimento. '!A8,"verdadeiro","Falso")</f>
        <v>Falso</v>
      </c>
    </row>
    <row r="5" spans="1:13" ht="42.75" x14ac:dyDescent="0.25">
      <c r="A5">
        <v>5</v>
      </c>
      <c r="B5" s="41" t="s">
        <v>103</v>
      </c>
      <c r="D5" s="29" t="s">
        <v>104</v>
      </c>
      <c r="F5" s="37" t="s">
        <v>105</v>
      </c>
      <c r="H5" s="46" t="s">
        <v>106</v>
      </c>
      <c r="J5" t="s">
        <v>107</v>
      </c>
      <c r="L5" s="59" t="str">
        <f>IF('Trilha 1'!M14='Daton - Preenchimento. '!A8,"verdadeiro","Falso")</f>
        <v>verdadeiro</v>
      </c>
    </row>
    <row r="6" spans="1:13" ht="18" x14ac:dyDescent="0.25">
      <c r="A6">
        <v>0</v>
      </c>
      <c r="B6" s="52" t="s">
        <v>41</v>
      </c>
      <c r="D6" s="49" t="s">
        <v>41</v>
      </c>
      <c r="F6" s="50" t="s">
        <v>41</v>
      </c>
      <c r="H6" s="51" t="s">
        <v>41</v>
      </c>
      <c r="L6" s="59" t="str">
        <f>IF('Trilha 1'!M15='Daton - Preenchimento. '!A8,"verdadeiro","Falso")</f>
        <v>Falso</v>
      </c>
    </row>
    <row r="8" spans="1:13" x14ac:dyDescent="0.25">
      <c r="A8" s="57" t="s">
        <v>108</v>
      </c>
    </row>
    <row r="9" spans="1:13" x14ac:dyDescent="0.25">
      <c r="A9" t="s">
        <v>109</v>
      </c>
    </row>
    <row r="10" spans="1:13" x14ac:dyDescent="0.25">
      <c r="A10" s="57" t="s">
        <v>110</v>
      </c>
      <c r="D10" s="48">
        <v>10</v>
      </c>
      <c r="F10" s="47" t="s">
        <v>111</v>
      </c>
    </row>
    <row r="11" spans="1:13" x14ac:dyDescent="0.25">
      <c r="A11" s="58" t="s">
        <v>112</v>
      </c>
      <c r="B11" s="58" t="s">
        <v>51</v>
      </c>
      <c r="D11" s="48">
        <v>15</v>
      </c>
      <c r="F11" t="s">
        <v>113</v>
      </c>
    </row>
    <row r="12" spans="1:13" x14ac:dyDescent="0.25">
      <c r="A12" s="58"/>
      <c r="B12" s="58"/>
      <c r="D12" s="48">
        <v>20</v>
      </c>
      <c r="F12" t="s">
        <v>114</v>
      </c>
    </row>
    <row r="13" spans="1:13" x14ac:dyDescent="0.25">
      <c r="A13" s="59" t="str">
        <f>IF('Trilha 1'!B33='Daton - Preenchimento. '!A11,"VERDADEIRO","FALSO")</f>
        <v>FALSO</v>
      </c>
      <c r="B13" s="58"/>
    </row>
    <row r="14" spans="1:13" x14ac:dyDescent="0.25">
      <c r="A14" s="59" t="str">
        <f>IF('Trilha 1'!B34='Daton - Preenchimento. '!A11,"VERDADEIRO","FALSO")</f>
        <v>FALSO</v>
      </c>
      <c r="B14" s="58"/>
    </row>
    <row r="15" spans="1:13" x14ac:dyDescent="0.25">
      <c r="A15" s="59" t="str">
        <f>IF('Trilha 1'!B35='Daton - Preenchimento. '!A11,"VERDADEIRO","FALSO")</f>
        <v>FALSO</v>
      </c>
      <c r="B15" s="58"/>
    </row>
    <row r="16" spans="1:13" x14ac:dyDescent="0.25">
      <c r="A16" s="59" t="str">
        <f>IF('Trilha 1'!B36='Daton - Preenchimento. '!A11,"VERDADEIRO","FALSO")</f>
        <v>FALSO</v>
      </c>
      <c r="B16" s="58"/>
    </row>
    <row r="17" spans="1:9" x14ac:dyDescent="0.25">
      <c r="A17" s="59" t="str">
        <f>IF('Trilha 1'!B37='Daton - Preenchimento. '!A11,"VERDADEIRO","FALSO")</f>
        <v>FALSO</v>
      </c>
      <c r="B17" s="58"/>
    </row>
    <row r="18" spans="1:9" x14ac:dyDescent="0.25">
      <c r="A18" s="59" t="str">
        <f>IF('Trilha 1'!B38='Daton - Preenchimento. '!A11,"VERDADEIRO","FALSO")</f>
        <v>FALSO</v>
      </c>
      <c r="B18" s="58"/>
    </row>
    <row r="19" spans="1:9" ht="15.75" thickBot="1" x14ac:dyDescent="0.3">
      <c r="A19" s="59" t="str">
        <f>IF('Trilha 1'!B39='Daton - Preenchimento. '!A11,"VERDADEIRO","FALSO")</f>
        <v>FALSO</v>
      </c>
      <c r="B19" s="58"/>
    </row>
    <row r="20" spans="1:9" ht="15" customHeight="1" x14ac:dyDescent="0.25">
      <c r="A20" s="59" t="str">
        <f>IF('Trilha 1'!B40='Daton - Preenchimento. '!A11,"VERDADEIRO","FALSO")</f>
        <v>FALSO</v>
      </c>
      <c r="B20" s="58"/>
      <c r="D20" s="76" t="s">
        <v>115</v>
      </c>
      <c r="E20" s="77"/>
      <c r="F20" s="72" t="str">
        <f>IF('Trilha 1'!N28="BAIXO","AUTOGUIADO",IF('Trilha 1'!N28="médio","MONITORADO",IF('Trilha 1'!N28="ALTO","MONITORADO")))</f>
        <v>MONITORADO</v>
      </c>
      <c r="G20" s="73"/>
    </row>
    <row r="21" spans="1:9" ht="15.75" customHeight="1" thickBot="1" x14ac:dyDescent="0.3">
      <c r="A21" s="80" t="str">
        <f>IF(B21='Daton - Preenchimento. '!A11,"VERDADEIRO","FALSO")</f>
        <v>FALSO</v>
      </c>
      <c r="B21" s="81" t="s">
        <v>116</v>
      </c>
      <c r="D21" s="78"/>
      <c r="E21" s="79"/>
      <c r="F21" s="74"/>
      <c r="G21" s="75"/>
      <c r="I21" t="s">
        <v>117</v>
      </c>
    </row>
    <row r="22" spans="1:9" x14ac:dyDescent="0.25">
      <c r="A22" s="59"/>
      <c r="B22" s="58"/>
    </row>
    <row r="23" spans="1:9" x14ac:dyDescent="0.25">
      <c r="A23" s="60" t="str">
        <f>IF('Trilha 1'!B33='Daton - Preenchimento. '!A11,"monitorado",IF('Trilha 1'!B34='Daton - Preenchimento. '!A11,"monitorado",IF('Trilha 1'!B35='Daton - Preenchimento. '!A11,"monitorado",IF('Trilha 1'!B36='Daton - Preenchimento. '!A11,"monitorado",IF('Trilha 1'!B37='Daton - Preenchimento. '!A11,"monitorado",IF('Trilha 1'!B38='Daton - Preenchimento. '!A11,"monitorado",IF('Trilha 1'!B39='Daton - Preenchimento. '!A11,"monitorado",IF('Trilha 1'!B40='Daton - Preenchimento. '!A11,"monitorado",IF(B21='Daton - Preenchimento. '!A11,"monitorado","Não há")))))))))</f>
        <v>Não há</v>
      </c>
      <c r="B23" s="58" t="str">
        <f>'Daton - Preenchimento. '!F20</f>
        <v>MONITORADO</v>
      </c>
    </row>
    <row r="24" spans="1:9" ht="15.75" thickBot="1" x14ac:dyDescent="0.3"/>
    <row r="25" spans="1:9" ht="15" customHeight="1" x14ac:dyDescent="0.25">
      <c r="G25" s="82"/>
      <c r="H25" s="82"/>
      <c r="I25" s="82"/>
    </row>
    <row r="26" spans="1:9" ht="15" customHeight="1" x14ac:dyDescent="0.25">
      <c r="F26" s="83"/>
      <c r="G26" s="83"/>
      <c r="H26" s="83"/>
      <c r="I26" s="83"/>
    </row>
    <row r="27" spans="1:9" ht="15.75" customHeight="1" thickBot="1" x14ac:dyDescent="0.3">
      <c r="F27" s="84"/>
      <c r="G27" s="84"/>
      <c r="H27" s="84"/>
      <c r="I27" s="84"/>
    </row>
    <row r="30" spans="1:9" ht="36" x14ac:dyDescent="0.25">
      <c r="B30" s="41" t="s">
        <v>118</v>
      </c>
    </row>
    <row r="31" spans="1:9" ht="36" x14ac:dyDescent="0.25">
      <c r="B31" s="42" t="s">
        <v>119</v>
      </c>
    </row>
    <row r="32" spans="1:9" ht="36" x14ac:dyDescent="0.25">
      <c r="B32" s="41" t="s">
        <v>120</v>
      </c>
    </row>
    <row r="33" spans="1:2" ht="36" x14ac:dyDescent="0.25">
      <c r="B33" s="42" t="s">
        <v>121</v>
      </c>
    </row>
    <row r="34" spans="1:2" ht="36" x14ac:dyDescent="0.25">
      <c r="B34" s="41" t="s">
        <v>122</v>
      </c>
    </row>
    <row r="35" spans="1:2" ht="18" x14ac:dyDescent="0.25">
      <c r="B35" s="52" t="s">
        <v>123</v>
      </c>
    </row>
    <row r="40" spans="1:2" x14ac:dyDescent="0.25">
      <c r="A40" t="s">
        <v>124</v>
      </c>
    </row>
    <row r="41" spans="1:2" x14ac:dyDescent="0.25">
      <c r="A41" s="48" t="str">
        <f>IF('Trilha 1'!B50='Daton - Preenchimento. '!A8,"VERDADEIRO","FALSO")</f>
        <v>VERDADEIRO</v>
      </c>
      <c r="B41" s="48" t="str">
        <f>IF('Trilha 1'!F50='Daton - Preenchimento. '!A8,"VERDADEIRO","FALSO")</f>
        <v>FALSO</v>
      </c>
    </row>
    <row r="42" spans="1:2" x14ac:dyDescent="0.25">
      <c r="A42" s="48" t="str">
        <f>IF('Trilha 1'!B51='Daton - Preenchimento. '!A8,"VERDADEIRO","FALSO")</f>
        <v>FALSO</v>
      </c>
      <c r="B42" s="48" t="str">
        <f>IF('Trilha 1'!F51='Daton - Preenchimento. '!A8,"VERDADEIRO","FALSO")</f>
        <v>FALSO</v>
      </c>
    </row>
    <row r="43" spans="1:2" x14ac:dyDescent="0.25">
      <c r="A43" s="48" t="str">
        <f>IF('Trilha 1'!B52='Daton - Preenchimento. '!A8,"VERDADEIRO","FALSO")</f>
        <v>FALSO</v>
      </c>
      <c r="B43" s="48" t="str">
        <f>IF('Trilha 1'!F52='Daton - Preenchimento. '!A8,"VERDADEIRO","FALSO")</f>
        <v>FALSO</v>
      </c>
    </row>
    <row r="44" spans="1:2" x14ac:dyDescent="0.25">
      <c r="A44" s="48" t="str">
        <f>IF('Trilha 1'!B53='Daton - Preenchimento. '!A8,"VERDADEIRO","FALSO")</f>
        <v>FALSO</v>
      </c>
    </row>
    <row r="45" spans="1:2" x14ac:dyDescent="0.25">
      <c r="A45" s="48" t="str">
        <f>IF('Trilha 1'!B54='Daton - Preenchimento. '!A8,"VERDADEIRO","FALSO")</f>
        <v>VERDADEIRO</v>
      </c>
    </row>
    <row r="47" spans="1:2" x14ac:dyDescent="0.25">
      <c r="A47" t="s">
        <v>125</v>
      </c>
    </row>
    <row r="48" spans="1:2" x14ac:dyDescent="0.25">
      <c r="A48" t="s">
        <v>61</v>
      </c>
      <c r="B48" t="str">
        <f>IF('Trilha 1'!O49=A$48,"MONITORADO","Nada Consta")</f>
        <v>MONITORADO</v>
      </c>
    </row>
    <row r="49" spans="1:3" x14ac:dyDescent="0.25">
      <c r="A49" t="s">
        <v>126</v>
      </c>
      <c r="B49" t="str">
        <f>IF('Trilha 1'!O50=A$48,"MONITORADO","Nada Consta")</f>
        <v>Nada Consta</v>
      </c>
    </row>
    <row r="50" spans="1:3" x14ac:dyDescent="0.25">
      <c r="A50" t="s">
        <v>127</v>
      </c>
      <c r="B50" t="str">
        <f>IF('Trilha 1'!O51=A$48,"MONITORADO","Nada Consta")</f>
        <v>Nada Consta</v>
      </c>
    </row>
    <row r="51" spans="1:3" x14ac:dyDescent="0.25">
      <c r="A51" t="s">
        <v>128</v>
      </c>
      <c r="B51" t="str">
        <f>IF('Trilha 1'!O52=A$48,"MONITORADO","Nada Consta")</f>
        <v>Nada Consta</v>
      </c>
    </row>
    <row r="52" spans="1:3" x14ac:dyDescent="0.25">
      <c r="A52" s="48"/>
      <c r="B52" t="str">
        <f>IF('Trilha 1'!O53=A$48,"MONITORADO","Nada Consta")</f>
        <v>Nada Consta</v>
      </c>
    </row>
    <row r="53" spans="1:3" x14ac:dyDescent="0.25">
      <c r="A53" s="48"/>
    </row>
    <row r="54" spans="1:3" ht="15.75" thickBot="1" x14ac:dyDescent="0.3">
      <c r="A54" s="48"/>
      <c r="B54" t="str">
        <f>IF(B48="MONITORADO","MONITORADO",IF(B49="MONITORADO","MONITORADO",IF(B50="MONITORADO","MONITORADO",IF(B51="MONITORADO","MONITORADO",IF(B52="MONITORADO","MONITORADO","AUTOGUIADO")))))</f>
        <v>MONITORADO</v>
      </c>
    </row>
    <row r="55" spans="1:3" ht="15.75" x14ac:dyDescent="0.25">
      <c r="A55" s="48"/>
      <c r="B55" s="105" t="str">
        <f>IF('Daton - Preenchimento. '!A23="MONITORADO","MONITORADO",IF('Daton - Preenchimento. '!B23='Daton - Preenchimento. '!A23,"MONITORADO",IF('Daton - Preenchimento. '!B23="MONITORADO","MONITORADO","AUTOGUIADO")))</f>
        <v>MONITORADO</v>
      </c>
      <c r="C55" s="105"/>
    </row>
  </sheetData>
  <conditionalFormatting sqref="F20:G21">
    <cfRule type="containsText" dxfId="2" priority="6" operator="containsText" text="MONITORADO.">
      <formula>NOT(ISERROR(SEARCH("MONITORADO.",F20)))</formula>
    </cfRule>
    <cfRule type="containsText" dxfId="1" priority="7" operator="containsText" text="monitorado">
      <formula>NOT(ISERROR(SEARCH("monitorado",F20)))</formula>
    </cfRule>
    <cfRule type="containsText" dxfId="0" priority="8" operator="containsText" text="autoguiado">
      <formula>NOT(ISERROR(SEARCH("autoguiado",F20)))</formula>
    </cfRule>
  </conditionalFormatting>
  <conditionalFormatting sqref="D33:R33">
    <cfRule type="expression" priority="5">
      <formula>$B$33=$B$11</formula>
    </cfRule>
  </conditionalFormatting>
  <conditionalFormatting sqref="D35:R35">
    <cfRule type="expression" priority="3">
      <formula>$B$35=$B$11</formula>
    </cfRule>
  </conditionalFormatting>
  <conditionalFormatting sqref="D38:R38">
    <cfRule type="expression" priority="2">
      <formula>$B$38=$B$11</formula>
    </cfRule>
  </conditionalFormatting>
  <conditionalFormatting sqref="D40:R40">
    <cfRule type="expression" priority="1">
      <formula>$B$40=$B$11</formula>
    </cfRule>
  </conditionalFormatting>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A1:G32"/>
  <sheetViews>
    <sheetView topLeftCell="A4" workbookViewId="0">
      <selection sqref="A1:D1"/>
    </sheetView>
  </sheetViews>
  <sheetFormatPr defaultRowHeight="15" x14ac:dyDescent="0.25"/>
  <cols>
    <col min="1" max="1" width="19.42578125" customWidth="1"/>
    <col min="2" max="2" width="70.28515625" customWidth="1"/>
    <col min="3" max="3" width="19.140625" customWidth="1"/>
    <col min="4" max="4" width="22.42578125" style="2" hidden="1" customWidth="1"/>
    <col min="6" max="6" width="73.85546875" customWidth="1"/>
  </cols>
  <sheetData>
    <row r="1" spans="1:7" ht="66" customHeight="1" x14ac:dyDescent="0.25">
      <c r="A1" s="380" t="s">
        <v>129</v>
      </c>
      <c r="B1" s="381"/>
      <c r="C1" s="381"/>
      <c r="D1" s="381"/>
    </row>
    <row r="2" spans="1:7" ht="60" x14ac:dyDescent="0.25">
      <c r="A2" s="371" t="s">
        <v>130</v>
      </c>
      <c r="B2" s="371"/>
      <c r="C2" s="32" t="s">
        <v>131</v>
      </c>
      <c r="D2" s="25" t="s">
        <v>132</v>
      </c>
    </row>
    <row r="3" spans="1:7" x14ac:dyDescent="0.25">
      <c r="A3" s="18" t="s">
        <v>133</v>
      </c>
      <c r="B3" s="372" t="s">
        <v>134</v>
      </c>
      <c r="C3" s="372"/>
      <c r="D3" s="19"/>
      <c r="F3" s="373"/>
      <c r="G3" s="373"/>
    </row>
    <row r="4" spans="1:7" x14ac:dyDescent="0.25">
      <c r="A4" s="20" t="s">
        <v>135</v>
      </c>
      <c r="B4" s="374" t="s">
        <v>136</v>
      </c>
      <c r="C4" s="374"/>
      <c r="D4" s="21"/>
    </row>
    <row r="5" spans="1:7" x14ac:dyDescent="0.25">
      <c r="A5" s="18" t="s">
        <v>137</v>
      </c>
      <c r="B5" s="372" t="s">
        <v>138</v>
      </c>
      <c r="C5" s="372"/>
      <c r="D5" s="19"/>
    </row>
    <row r="6" spans="1:7" x14ac:dyDescent="0.25">
      <c r="A6" s="20" t="s">
        <v>139</v>
      </c>
      <c r="B6" s="374" t="s">
        <v>140</v>
      </c>
      <c r="C6" s="374"/>
      <c r="D6" s="21"/>
    </row>
    <row r="7" spans="1:7" x14ac:dyDescent="0.25">
      <c r="A7" s="18" t="s">
        <v>141</v>
      </c>
      <c r="B7" s="372" t="s">
        <v>142</v>
      </c>
      <c r="C7" s="372"/>
      <c r="D7" s="19" t="s">
        <v>143</v>
      </c>
    </row>
    <row r="8" spans="1:7" x14ac:dyDescent="0.25">
      <c r="A8" s="20" t="s">
        <v>144</v>
      </c>
      <c r="B8" s="374" t="s">
        <v>145</v>
      </c>
      <c r="C8" s="374"/>
      <c r="D8" s="21"/>
    </row>
    <row r="9" spans="1:7" x14ac:dyDescent="0.25">
      <c r="A9" s="18" t="s">
        <v>146</v>
      </c>
      <c r="B9" s="372" t="s">
        <v>147</v>
      </c>
      <c r="C9" s="372"/>
      <c r="D9" s="19" t="s">
        <v>143</v>
      </c>
    </row>
    <row r="10" spans="1:7" x14ac:dyDescent="0.25">
      <c r="A10" s="20" t="s">
        <v>148</v>
      </c>
      <c r="B10" s="375" t="s">
        <v>149</v>
      </c>
      <c r="C10" s="375"/>
      <c r="D10" s="21"/>
    </row>
    <row r="11" spans="1:7" x14ac:dyDescent="0.25">
      <c r="A11" s="18" t="s">
        <v>150</v>
      </c>
      <c r="B11" s="370" t="s">
        <v>151</v>
      </c>
      <c r="C11" s="370"/>
      <c r="D11" s="19"/>
    </row>
    <row r="12" spans="1:7" x14ac:dyDescent="0.25">
      <c r="A12" s="20" t="s">
        <v>152</v>
      </c>
      <c r="B12" s="375" t="s">
        <v>153</v>
      </c>
      <c r="C12" s="375"/>
      <c r="D12" s="21"/>
    </row>
    <row r="13" spans="1:7" x14ac:dyDescent="0.25">
      <c r="A13" s="18" t="s">
        <v>154</v>
      </c>
      <c r="B13" s="370" t="s">
        <v>155</v>
      </c>
      <c r="C13" s="370"/>
      <c r="D13" s="19"/>
    </row>
    <row r="14" spans="1:7" x14ac:dyDescent="0.25">
      <c r="A14" s="20" t="s">
        <v>156</v>
      </c>
      <c r="B14" s="375" t="s">
        <v>157</v>
      </c>
      <c r="C14" s="375"/>
      <c r="D14" s="21"/>
    </row>
    <row r="15" spans="1:7" x14ac:dyDescent="0.25">
      <c r="A15" s="18" t="s">
        <v>158</v>
      </c>
      <c r="B15" s="370" t="s">
        <v>159</v>
      </c>
      <c r="C15" s="370"/>
      <c r="D15" s="19" t="s">
        <v>143</v>
      </c>
    </row>
    <row r="16" spans="1:7" x14ac:dyDescent="0.25">
      <c r="A16" s="20" t="s">
        <v>160</v>
      </c>
      <c r="B16" s="375" t="s">
        <v>161</v>
      </c>
      <c r="C16" s="375"/>
      <c r="D16" s="21"/>
    </row>
    <row r="17" spans="1:4" ht="47.25" customHeight="1" x14ac:dyDescent="0.25">
      <c r="A17" s="18" t="s">
        <v>162</v>
      </c>
      <c r="B17" s="370" t="s">
        <v>163</v>
      </c>
      <c r="C17" s="370"/>
      <c r="D17" s="19"/>
    </row>
    <row r="18" spans="1:4" ht="48.75" customHeight="1" x14ac:dyDescent="0.25">
      <c r="A18" s="20" t="s">
        <v>164</v>
      </c>
      <c r="B18" s="375" t="s">
        <v>165</v>
      </c>
      <c r="C18" s="375"/>
      <c r="D18" s="21" t="s">
        <v>143</v>
      </c>
    </row>
    <row r="19" spans="1:4" ht="43.5" customHeight="1" x14ac:dyDescent="0.25">
      <c r="A19" s="18" t="s">
        <v>166</v>
      </c>
      <c r="B19" s="370" t="s">
        <v>167</v>
      </c>
      <c r="C19" s="370"/>
      <c r="D19" s="19" t="s">
        <v>143</v>
      </c>
    </row>
    <row r="20" spans="1:4" ht="36.75" customHeight="1" x14ac:dyDescent="0.25">
      <c r="A20" s="20" t="s">
        <v>168</v>
      </c>
      <c r="B20" s="375" t="s">
        <v>169</v>
      </c>
      <c r="C20" s="375"/>
      <c r="D20" s="21"/>
    </row>
    <row r="21" spans="1:4" ht="52.5" customHeight="1" x14ac:dyDescent="0.25">
      <c r="A21" s="18" t="s">
        <v>170</v>
      </c>
      <c r="B21" s="370" t="s">
        <v>171</v>
      </c>
      <c r="C21" s="370"/>
      <c r="D21" s="19"/>
    </row>
    <row r="22" spans="1:4" x14ac:dyDescent="0.25">
      <c r="A22" s="22" t="s">
        <v>172</v>
      </c>
      <c r="B22" s="382" t="s">
        <v>173</v>
      </c>
      <c r="C22" s="382"/>
      <c r="D22" s="23"/>
    </row>
    <row r="23" spans="1:4" ht="35.25" customHeight="1" x14ac:dyDescent="0.25">
      <c r="A23" s="376" t="s">
        <v>174</v>
      </c>
      <c r="B23" s="376"/>
      <c r="C23" s="376"/>
      <c r="D23" s="24">
        <f>COUNTA(D3:D22)</f>
        <v>5</v>
      </c>
    </row>
    <row r="24" spans="1:4" x14ac:dyDescent="0.25">
      <c r="B24" s="377"/>
      <c r="C24" s="377"/>
    </row>
    <row r="25" spans="1:4" ht="39.75" customHeight="1" x14ac:dyDescent="0.25">
      <c r="A25" s="378" t="s">
        <v>175</v>
      </c>
      <c r="B25" s="378"/>
      <c r="C25" s="378"/>
    </row>
    <row r="26" spans="1:4" ht="15.75" x14ac:dyDescent="0.25">
      <c r="A26" s="379" t="s">
        <v>176</v>
      </c>
      <c r="B26" s="379"/>
      <c r="C26" s="379"/>
    </row>
    <row r="27" spans="1:4" ht="31.5" x14ac:dyDescent="0.25">
      <c r="A27" s="118" t="s">
        <v>177</v>
      </c>
      <c r="B27" s="13" t="s">
        <v>178</v>
      </c>
      <c r="C27" s="13" t="s">
        <v>179</v>
      </c>
    </row>
    <row r="28" spans="1:4" ht="23.25" x14ac:dyDescent="0.25">
      <c r="A28" s="15" t="s">
        <v>180</v>
      </c>
      <c r="B28" s="15" t="s">
        <v>181</v>
      </c>
      <c r="C28" s="14">
        <v>1</v>
      </c>
    </row>
    <row r="29" spans="1:4" ht="23.25" x14ac:dyDescent="0.25">
      <c r="A29" s="17" t="s">
        <v>182</v>
      </c>
      <c r="B29" s="17" t="s">
        <v>183</v>
      </c>
      <c r="C29" s="16">
        <v>2</v>
      </c>
    </row>
    <row r="30" spans="1:4" ht="23.25" x14ac:dyDescent="0.25">
      <c r="A30" s="15" t="s">
        <v>184</v>
      </c>
      <c r="B30" s="15" t="s">
        <v>185</v>
      </c>
      <c r="C30" s="14">
        <v>3</v>
      </c>
    </row>
    <row r="31" spans="1:4" ht="23.25" x14ac:dyDescent="0.25">
      <c r="A31" s="17" t="s">
        <v>186</v>
      </c>
      <c r="B31" s="17" t="s">
        <v>187</v>
      </c>
      <c r="C31" s="16">
        <v>4</v>
      </c>
    </row>
    <row r="32" spans="1:4" ht="23.25" x14ac:dyDescent="0.25">
      <c r="A32" s="15" t="s">
        <v>188</v>
      </c>
      <c r="B32" s="15" t="s">
        <v>189</v>
      </c>
      <c r="C32" s="14">
        <v>5</v>
      </c>
    </row>
  </sheetData>
  <sheetProtection algorithmName="SHA-512" hashValue="GkA1xWH03qb7sM1Y6AbgeNpuBqI20aloRU8IFAfuDAM6uWbCn6R0T8CPTUsHtlYothQZYNXSFDP1CT6MixJ/ZQ==" saltValue="sffEYPRjYjRI3NX4aBOPIg==" spinCount="100000" sheet="1" objects="1" scenarios="1" selectLockedCells="1"/>
  <mergeCells count="27">
    <mergeCell ref="A23:C23"/>
    <mergeCell ref="B24:C24"/>
    <mergeCell ref="A25:C25"/>
    <mergeCell ref="A26:C26"/>
    <mergeCell ref="A1:D1"/>
    <mergeCell ref="B18:C18"/>
    <mergeCell ref="B19:C19"/>
    <mergeCell ref="B20:C20"/>
    <mergeCell ref="B21:C21"/>
    <mergeCell ref="B22:C22"/>
    <mergeCell ref="B12:C12"/>
    <mergeCell ref="B13:C13"/>
    <mergeCell ref="B14:C14"/>
    <mergeCell ref="B15:C15"/>
    <mergeCell ref="B16:C16"/>
    <mergeCell ref="B17:C17"/>
    <mergeCell ref="B11:C11"/>
    <mergeCell ref="A2:B2"/>
    <mergeCell ref="B3:C3"/>
    <mergeCell ref="F3:G3"/>
    <mergeCell ref="B4:C4"/>
    <mergeCell ref="B5:C5"/>
    <mergeCell ref="B6:C6"/>
    <mergeCell ref="B7:C7"/>
    <mergeCell ref="B8:C8"/>
    <mergeCell ref="B9:C9"/>
    <mergeCell ref="B10:C10"/>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A2:C11"/>
  <sheetViews>
    <sheetView workbookViewId="0">
      <selection activeCell="C11" sqref="C11"/>
    </sheetView>
  </sheetViews>
  <sheetFormatPr defaultRowHeight="15" x14ac:dyDescent="0.25"/>
  <cols>
    <col min="1" max="1" width="14.7109375" style="26" customWidth="1"/>
    <col min="2" max="2" width="30" style="26" customWidth="1"/>
    <col min="3" max="3" width="75.85546875" style="26" customWidth="1"/>
    <col min="4" max="16384" width="9.140625" style="26"/>
  </cols>
  <sheetData>
    <row r="2" spans="1:3" ht="18" x14ac:dyDescent="0.25">
      <c r="A2" s="383" t="s">
        <v>190</v>
      </c>
      <c r="B2" s="383"/>
      <c r="C2" s="383"/>
    </row>
    <row r="3" spans="1:3" ht="18" x14ac:dyDescent="0.25">
      <c r="A3" s="27"/>
      <c r="B3" s="384" t="s">
        <v>191</v>
      </c>
      <c r="C3" s="384"/>
    </row>
    <row r="5" spans="1:3" ht="45.75" customHeight="1" x14ac:dyDescent="0.25">
      <c r="A5" s="385" t="s">
        <v>192</v>
      </c>
      <c r="B5" s="385"/>
      <c r="C5" s="385"/>
    </row>
    <row r="6" spans="1:3" ht="18" x14ac:dyDescent="0.25">
      <c r="A6" s="27" t="s">
        <v>193</v>
      </c>
      <c r="B6" s="27" t="s">
        <v>178</v>
      </c>
      <c r="C6" s="27" t="s">
        <v>194</v>
      </c>
    </row>
    <row r="7" spans="1:3" ht="71.25" x14ac:dyDescent="0.25">
      <c r="A7" s="28">
        <v>1</v>
      </c>
      <c r="B7" s="29" t="s">
        <v>195</v>
      </c>
      <c r="C7" s="29" t="s">
        <v>196</v>
      </c>
    </row>
    <row r="8" spans="1:3" ht="128.25" x14ac:dyDescent="0.25">
      <c r="A8" s="30">
        <v>2</v>
      </c>
      <c r="B8" s="31" t="s">
        <v>197</v>
      </c>
      <c r="C8" s="31" t="s">
        <v>198</v>
      </c>
    </row>
    <row r="9" spans="1:3" ht="71.25" x14ac:dyDescent="0.25">
      <c r="A9" s="28">
        <v>3</v>
      </c>
      <c r="B9" s="29" t="s">
        <v>199</v>
      </c>
      <c r="C9" s="29" t="s">
        <v>200</v>
      </c>
    </row>
    <row r="10" spans="1:3" ht="42.75" x14ac:dyDescent="0.25">
      <c r="A10" s="30">
        <v>4</v>
      </c>
      <c r="B10" s="31" t="s">
        <v>201</v>
      </c>
      <c r="C10" s="31" t="s">
        <v>202</v>
      </c>
    </row>
    <row r="11" spans="1:3" ht="57" x14ac:dyDescent="0.25">
      <c r="A11" s="28">
        <v>5</v>
      </c>
      <c r="B11" s="29" t="s">
        <v>203</v>
      </c>
      <c r="C11" s="29" t="s">
        <v>204</v>
      </c>
    </row>
  </sheetData>
  <sheetProtection algorithmName="SHA-512" hashValue="8p2f3RsHTKg8Ve3TxsVYoKMqcBDlIi5dRUIogz+yAn85AfVqau6avr/oBS0XgNIT6xyVm+Hi1HtCgrKPW1sgaA==" saltValue="NrVGNL/YALKCX6ZPpqZEgg==" spinCount="100000" sheet="1" objects="1" scenarios="1" selectLockedCells="1"/>
  <mergeCells count="3">
    <mergeCell ref="A2:C2"/>
    <mergeCell ref="B3:C3"/>
    <mergeCell ref="A5:C5"/>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7"/>
  <dimension ref="A2:C16"/>
  <sheetViews>
    <sheetView topLeftCell="A2" workbookViewId="0">
      <selection activeCell="G12" sqref="G12"/>
    </sheetView>
  </sheetViews>
  <sheetFormatPr defaultRowHeight="15" x14ac:dyDescent="0.25"/>
  <cols>
    <col min="1" max="1" width="13" style="26" customWidth="1"/>
    <col min="2" max="2" width="39.5703125" style="26" customWidth="1"/>
    <col min="3" max="3" width="61.28515625" style="26" customWidth="1"/>
    <col min="4" max="16384" width="9.140625" style="26"/>
  </cols>
  <sheetData>
    <row r="2" spans="1:3" ht="33.75" customHeight="1" x14ac:dyDescent="0.25">
      <c r="A2" s="33"/>
      <c r="B2" s="386" t="s">
        <v>205</v>
      </c>
      <c r="C2" s="386"/>
    </row>
    <row r="4" spans="1:3" x14ac:dyDescent="0.25">
      <c r="B4" s="34"/>
    </row>
    <row r="5" spans="1:3" ht="59.25" customHeight="1" x14ac:dyDescent="0.25">
      <c r="A5" s="387" t="s">
        <v>206</v>
      </c>
      <c r="B5" s="387"/>
      <c r="C5" s="387"/>
    </row>
    <row r="7" spans="1:3" ht="15.75" x14ac:dyDescent="0.25">
      <c r="A7" s="388" t="s">
        <v>207</v>
      </c>
      <c r="B7" s="388"/>
      <c r="C7" s="388"/>
    </row>
    <row r="8" spans="1:3" ht="15.75" x14ac:dyDescent="0.25">
      <c r="A8" s="119" t="s">
        <v>193</v>
      </c>
      <c r="B8" s="119" t="s">
        <v>178</v>
      </c>
      <c r="C8" s="119" t="s">
        <v>208</v>
      </c>
    </row>
    <row r="9" spans="1:3" ht="42.75" x14ac:dyDescent="0.25">
      <c r="A9" s="35">
        <v>1</v>
      </c>
      <c r="B9" s="36" t="s">
        <v>209</v>
      </c>
      <c r="C9" s="37" t="s">
        <v>210</v>
      </c>
    </row>
    <row r="10" spans="1:3" ht="99.75" x14ac:dyDescent="0.25">
      <c r="A10" s="38">
        <v>2</v>
      </c>
      <c r="B10" s="40" t="s">
        <v>211</v>
      </c>
      <c r="C10" s="40" t="s">
        <v>212</v>
      </c>
    </row>
    <row r="11" spans="1:3" ht="85.5" x14ac:dyDescent="0.25">
      <c r="A11" s="35">
        <v>3</v>
      </c>
      <c r="B11" s="37" t="s">
        <v>213</v>
      </c>
      <c r="C11" s="37" t="s">
        <v>214</v>
      </c>
    </row>
    <row r="12" spans="1:3" ht="42.75" x14ac:dyDescent="0.25">
      <c r="A12" s="38">
        <v>4</v>
      </c>
      <c r="B12" s="39" t="s">
        <v>215</v>
      </c>
      <c r="C12" s="40" t="s">
        <v>216</v>
      </c>
    </row>
    <row r="13" spans="1:3" ht="71.25" x14ac:dyDescent="0.25">
      <c r="A13" s="35">
        <v>5</v>
      </c>
      <c r="B13" s="37" t="s">
        <v>217</v>
      </c>
      <c r="C13" s="37" t="s">
        <v>218</v>
      </c>
    </row>
    <row r="15" spans="1:3" ht="20.25" x14ac:dyDescent="0.25">
      <c r="A15" s="389" t="s">
        <v>219</v>
      </c>
      <c r="B15" s="389"/>
      <c r="C15" s="389"/>
    </row>
    <row r="16" spans="1:3" ht="180" customHeight="1" x14ac:dyDescent="0.25">
      <c r="A16" s="390"/>
      <c r="B16" s="391"/>
      <c r="C16" s="391"/>
    </row>
  </sheetData>
  <sheetProtection algorithmName="SHA-512" hashValue="92upeFUpuRp3Xv7vD9Q4hYwfv8AMlvfHVpg95jqquCxbShJ4BA1WnWdLEScXEeR/0J/ZvDqCvtV2Daw7WbaoSQ==" saltValue="uk5pAdNxxVyMijXJgUb8IA==" spinCount="100000" sheet="1" objects="1" scenarios="1" selectLockedCells="1"/>
  <mergeCells count="5">
    <mergeCell ref="B2:C2"/>
    <mergeCell ref="A5:C5"/>
    <mergeCell ref="A7:C7"/>
    <mergeCell ref="A15:C15"/>
    <mergeCell ref="A16:C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dimension ref="A2:C12"/>
  <sheetViews>
    <sheetView topLeftCell="A5" workbookViewId="0">
      <selection activeCell="G12" sqref="G12"/>
    </sheetView>
  </sheetViews>
  <sheetFormatPr defaultRowHeight="15" x14ac:dyDescent="0.25"/>
  <cols>
    <col min="1" max="1" width="13.7109375" customWidth="1"/>
    <col min="2" max="2" width="47.7109375" customWidth="1"/>
    <col min="3" max="3" width="25.42578125" customWidth="1"/>
  </cols>
  <sheetData>
    <row r="2" spans="1:3" ht="35.25" customHeight="1" x14ac:dyDescent="0.25">
      <c r="A2" s="43"/>
      <c r="B2" s="392" t="s">
        <v>220</v>
      </c>
      <c r="C2" s="392"/>
    </row>
    <row r="3" spans="1:3" ht="15.75" customHeight="1" x14ac:dyDescent="0.25">
      <c r="A3" s="393" t="s">
        <v>221</v>
      </c>
      <c r="B3" s="394"/>
      <c r="C3" s="395"/>
    </row>
    <row r="4" spans="1:3" ht="52.5" customHeight="1" x14ac:dyDescent="0.25">
      <c r="A4" s="396"/>
      <c r="B4" s="396"/>
      <c r="C4" s="396"/>
    </row>
    <row r="5" spans="1:3" ht="73.5" customHeight="1" x14ac:dyDescent="0.25">
      <c r="A5" s="397"/>
      <c r="B5" s="398"/>
      <c r="C5" s="398"/>
    </row>
    <row r="6" spans="1:3" ht="30" customHeight="1" x14ac:dyDescent="0.25">
      <c r="A6" s="120" t="s">
        <v>222</v>
      </c>
      <c r="B6" s="121" t="s">
        <v>178</v>
      </c>
      <c r="C6" s="120" t="s">
        <v>223</v>
      </c>
    </row>
    <row r="7" spans="1:3" ht="23.25" x14ac:dyDescent="0.25">
      <c r="A7" s="14">
        <v>1</v>
      </c>
      <c r="B7" s="44" t="s">
        <v>224</v>
      </c>
      <c r="C7" s="44" t="s">
        <v>225</v>
      </c>
    </row>
    <row r="8" spans="1:3" ht="23.25" x14ac:dyDescent="0.25">
      <c r="A8" s="16">
        <v>2</v>
      </c>
      <c r="B8" s="45" t="s">
        <v>226</v>
      </c>
      <c r="C8" s="45" t="s">
        <v>227</v>
      </c>
    </row>
    <row r="9" spans="1:3" ht="23.25" x14ac:dyDescent="0.25">
      <c r="A9" s="14">
        <v>3</v>
      </c>
      <c r="B9" s="44" t="s">
        <v>228</v>
      </c>
      <c r="C9" s="44" t="s">
        <v>229</v>
      </c>
    </row>
    <row r="10" spans="1:3" ht="23.25" x14ac:dyDescent="0.25">
      <c r="A10" s="16">
        <v>4</v>
      </c>
      <c r="B10" s="45" t="s">
        <v>230</v>
      </c>
      <c r="C10" s="45" t="s">
        <v>231</v>
      </c>
    </row>
    <row r="11" spans="1:3" ht="23.25" x14ac:dyDescent="0.25">
      <c r="A11" s="14">
        <v>5</v>
      </c>
      <c r="B11" s="44" t="s">
        <v>232</v>
      </c>
      <c r="C11" s="44" t="s">
        <v>233</v>
      </c>
    </row>
    <row r="12" spans="1:3" ht="68.25" customHeight="1" x14ac:dyDescent="0.25">
      <c r="A12" s="399" t="s">
        <v>234</v>
      </c>
      <c r="B12" s="400"/>
      <c r="C12" s="400"/>
    </row>
  </sheetData>
  <sheetProtection algorithmName="SHA-512" hashValue="pCrRSYS0LbzmNpX4+FsjsKNF0BVsYt5INI86qhuYhEOOVeLohGFbwaCxGjn4J4UnFx9GU5YBrF35VE73gIYFhA==" saltValue="0ELqQF/3wYX0oKqDvg2ZtA==" spinCount="100000" sheet="1" objects="1" scenarios="1" selectLockedCells="1"/>
  <mergeCells count="5">
    <mergeCell ref="B2:C2"/>
    <mergeCell ref="A3:C3"/>
    <mergeCell ref="A4:C4"/>
    <mergeCell ref="A5:C5"/>
    <mergeCell ref="A12:C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B60E900164204D86BAC0DC1A7C7A5D" ma:contentTypeVersion="2" ma:contentTypeDescription="Create a new document." ma:contentTypeScope="" ma:versionID="cfb789bd7a65816ae64c6164557c7c7a">
  <xsd:schema xmlns:xsd="http://www.w3.org/2001/XMLSchema" xmlns:xs="http://www.w3.org/2001/XMLSchema" xmlns:p="http://schemas.microsoft.com/office/2006/metadata/properties" xmlns:ns2="8b9ace43-8683-4944-8c6c-a187e480095f" targetNamespace="http://schemas.microsoft.com/office/2006/metadata/properties" ma:root="true" ma:fieldsID="785ac67ef5bd94142166e3f6268c1707" ns2:_="">
    <xsd:import namespace="8b9ace43-8683-4944-8c6c-a187e480095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ace43-8683-4944-8c6c-a187e48009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C827D3-49AF-4F72-B67A-25FDEA68A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ace43-8683-4944-8c6c-a187e48009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AE9AF9-B917-4340-8901-7D8D5E9FBA06}">
  <ds:schemaRefs>
    <ds:schemaRef ds:uri="http://schemas.microsoft.com/sharepoint/v3/contenttype/forms"/>
  </ds:schemaRefs>
</ds:datastoreItem>
</file>

<file path=customXml/itemProps3.xml><?xml version="1.0" encoding="utf-8"?>
<ds:datastoreItem xmlns:ds="http://schemas.openxmlformats.org/officeDocument/2006/customXml" ds:itemID="{CA0287FE-80BD-4245-AFEE-46D0B57EE2B1}">
  <ds:schemaRefs>
    <ds:schemaRef ds:uri="http://schemas.microsoft.com/office/2006/metadata/properties"/>
    <ds:schemaRef ds:uri="http://purl.org/dc/elements/1.1/"/>
    <ds:schemaRef ds:uri="http://purl.org/dc/dcmitype/"/>
    <ds:schemaRef ds:uri="8b9ace43-8683-4944-8c6c-a187e480095f"/>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vt:i4>
      </vt:variant>
    </vt:vector>
  </HeadingPairs>
  <TitlesOfParts>
    <vt:vector size="8" baseType="lpstr">
      <vt:lpstr>Listagem das Trilhas-Atrativos</vt:lpstr>
      <vt:lpstr>Trilha 1</vt:lpstr>
      <vt:lpstr>Daton - Preenchimento. </vt:lpstr>
      <vt:lpstr>Severidade do Meio</vt:lpstr>
      <vt:lpstr>Orientação do Percurso</vt:lpstr>
      <vt:lpstr>Condições do Terreno </vt:lpstr>
      <vt:lpstr>Intensidade de Esforço Físico</vt:lpstr>
      <vt:lpstr>'Trilha 1'!Area_de_impressao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PERB</cp:lastModifiedBy>
  <cp:revision/>
  <dcterms:created xsi:type="dcterms:W3CDTF">2020-12-09T17:06:48Z</dcterms:created>
  <dcterms:modified xsi:type="dcterms:W3CDTF">2023-09-19T14:22:51Z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0x01010005B60E900164204D86BAC0DC1A7C7A5D</vt:lpwstr>
  </property>
</Properties>
</file>