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19\PREGÃO ELETRÔNICO\BID\2429-19 - MANUTENÇÃO DE EDIFICAÇÃO PE PRELADO\PE Prelado\"/>
    </mc:Choice>
  </mc:AlternateContent>
  <bookViews>
    <workbookView xWindow="540" yWindow="2070" windowWidth="24855" windowHeight="12540"/>
  </bookViews>
  <sheets>
    <sheet name="Cronograma (%)" sheetId="7" r:id="rId1"/>
    <sheet name="Resumo" sheetId="6" r:id="rId2"/>
    <sheet name="Obra" sheetId="1" r:id="rId3"/>
  </sheets>
  <externalReferences>
    <externalReference r:id="rId4"/>
  </externalReferences>
  <definedNames>
    <definedName name="_xlnm.Print_Area" localSheetId="2">Obra!$A$1:$I$98</definedName>
    <definedName name="_xlnm.Print_Area" localSheetId="1">Resumo!$B$1:$C$19</definedName>
    <definedName name="_xlnm.Print_Titles" localSheetId="2">Obra!$5:$5</definedName>
  </definedNames>
  <calcPr calcId="152511" calcMode="manual"/>
</workbook>
</file>

<file path=xl/calcChain.xml><?xml version="1.0" encoding="utf-8"?>
<calcChain xmlns="http://schemas.openxmlformats.org/spreadsheetml/2006/main">
  <c r="H95" i="6" l="1"/>
  <c r="I96" i="6" s="1"/>
  <c r="H93" i="6"/>
  <c r="I93" i="6" s="1"/>
  <c r="H92" i="6"/>
  <c r="I92" i="6" s="1"/>
  <c r="H91" i="6"/>
  <c r="I91" i="6" s="1"/>
  <c r="H90" i="6"/>
  <c r="I90" i="6" s="1"/>
  <c r="H89" i="6"/>
  <c r="I89" i="6" s="1"/>
  <c r="H93" i="1"/>
  <c r="I93" i="1" s="1"/>
  <c r="H92" i="1"/>
  <c r="I92" i="1" s="1"/>
  <c r="H91" i="1"/>
  <c r="I91" i="1" s="1"/>
  <c r="H90" i="1"/>
  <c r="I90" i="1" s="1"/>
  <c r="H89" i="1"/>
  <c r="I89" i="1" s="1"/>
  <c r="H86" i="6"/>
  <c r="I86" i="6" s="1"/>
  <c r="H85" i="6"/>
  <c r="I85" i="6" s="1"/>
  <c r="H84" i="6"/>
  <c r="I84" i="6" s="1"/>
  <c r="H83" i="6"/>
  <c r="I83" i="6" s="1"/>
  <c r="H86" i="1"/>
  <c r="I86" i="1" s="1"/>
  <c r="H85" i="1"/>
  <c r="I85" i="1" s="1"/>
  <c r="H84" i="1"/>
  <c r="I84" i="1" s="1"/>
  <c r="H83" i="1"/>
  <c r="I83" i="1" s="1"/>
  <c r="H80" i="6"/>
  <c r="I80" i="6" s="1"/>
  <c r="H79" i="6"/>
  <c r="I79" i="6" s="1"/>
  <c r="H78" i="6"/>
  <c r="I78" i="6" s="1"/>
  <c r="H77" i="6"/>
  <c r="I77" i="6" s="1"/>
  <c r="H76" i="6"/>
  <c r="I76" i="6" s="1"/>
  <c r="H75" i="6"/>
  <c r="I75" i="6" s="1"/>
  <c r="H74" i="6"/>
  <c r="I74" i="6" s="1"/>
  <c r="H73" i="6"/>
  <c r="I73" i="6" s="1"/>
  <c r="H72" i="6"/>
  <c r="I72" i="6" s="1"/>
  <c r="H71" i="6"/>
  <c r="I71" i="6" s="1"/>
  <c r="H70" i="6"/>
  <c r="I70" i="6" s="1"/>
  <c r="H69" i="6"/>
  <c r="I69" i="6" s="1"/>
  <c r="H68" i="6"/>
  <c r="I68" i="6" s="1"/>
  <c r="H67" i="6"/>
  <c r="I67" i="6" s="1"/>
  <c r="H66" i="6"/>
  <c r="I66" i="6" s="1"/>
  <c r="H65" i="6"/>
  <c r="I65" i="6" s="1"/>
  <c r="H64" i="6"/>
  <c r="I64" i="6" s="1"/>
  <c r="H63" i="6"/>
  <c r="I63" i="6" s="1"/>
  <c r="H62" i="6"/>
  <c r="I62" i="6" s="1"/>
  <c r="H61" i="6"/>
  <c r="I61" i="6" s="1"/>
  <c r="H60" i="6"/>
  <c r="I60" i="6" s="1"/>
  <c r="H59" i="6"/>
  <c r="I59" i="6" s="1"/>
  <c r="H58" i="6"/>
  <c r="I58" i="6" s="1"/>
  <c r="H57" i="6"/>
  <c r="I57" i="6" s="1"/>
  <c r="H56" i="6"/>
  <c r="I56" i="6" s="1"/>
  <c r="H55" i="6"/>
  <c r="I55" i="6" s="1"/>
  <c r="H54" i="6"/>
  <c r="I54" i="6" s="1"/>
  <c r="H53" i="6"/>
  <c r="I53" i="6" s="1"/>
  <c r="H52" i="6"/>
  <c r="I52" i="6" s="1"/>
  <c r="H51" i="6"/>
  <c r="I51" i="6" s="1"/>
  <c r="H50" i="6"/>
  <c r="I50" i="6" s="1"/>
  <c r="H49" i="6"/>
  <c r="I49" i="6" s="1"/>
  <c r="H48" i="6"/>
  <c r="I48" i="6" s="1"/>
  <c r="H47" i="6"/>
  <c r="I47" i="6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4" i="6"/>
  <c r="I44" i="6" s="1"/>
  <c r="H43" i="6"/>
  <c r="I43" i="6" s="1"/>
  <c r="H42" i="6"/>
  <c r="I42" i="6" s="1"/>
  <c r="H41" i="6"/>
  <c r="I41" i="6" s="1"/>
  <c r="H40" i="6"/>
  <c r="I40" i="6" s="1"/>
  <c r="H39" i="6"/>
  <c r="I39" i="6" s="1"/>
  <c r="H38" i="6"/>
  <c r="I38" i="6" s="1"/>
  <c r="H37" i="6"/>
  <c r="I37" i="6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4" i="6"/>
  <c r="I34" i="6" s="1"/>
  <c r="H33" i="6"/>
  <c r="I33" i="6" s="1"/>
  <c r="H34" i="1"/>
  <c r="I34" i="1" s="1"/>
  <c r="H33" i="1"/>
  <c r="I33" i="1" s="1"/>
  <c r="H30" i="6"/>
  <c r="I30" i="6" s="1"/>
  <c r="H29" i="6"/>
  <c r="I29" i="6" s="1"/>
  <c r="H28" i="6"/>
  <c r="I28" i="6" s="1"/>
  <c r="H30" i="1"/>
  <c r="I30" i="1" s="1"/>
  <c r="H29" i="1"/>
  <c r="I29" i="1" s="1"/>
  <c r="H28" i="1"/>
  <c r="I28" i="1" s="1"/>
  <c r="H25" i="6"/>
  <c r="I25" i="6" s="1"/>
  <c r="H24" i="6"/>
  <c r="I24" i="6" s="1"/>
  <c r="H23" i="6"/>
  <c r="I23" i="6" s="1"/>
  <c r="H22" i="6"/>
  <c r="I22" i="6" s="1"/>
  <c r="H21" i="6"/>
  <c r="I21" i="6" s="1"/>
  <c r="H20" i="6"/>
  <c r="I20" i="6" s="1"/>
  <c r="H19" i="6"/>
  <c r="I19" i="6" s="1"/>
  <c r="H18" i="6"/>
  <c r="I18" i="6" s="1"/>
  <c r="H17" i="6"/>
  <c r="I17" i="6" s="1"/>
  <c r="H16" i="6"/>
  <c r="I16" i="6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3" i="6"/>
  <c r="I13" i="6" s="1"/>
  <c r="H12" i="6"/>
  <c r="I12" i="6" s="1"/>
  <c r="H11" i="6"/>
  <c r="I11" i="6" s="1"/>
  <c r="H10" i="6"/>
  <c r="I10" i="6" s="1"/>
  <c r="H9" i="6"/>
  <c r="I9" i="6" s="1"/>
  <c r="H8" i="6"/>
  <c r="I8" i="6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6"/>
  <c r="I7" i="6" s="1"/>
  <c r="H7" i="1"/>
  <c r="I7" i="1" s="1"/>
  <c r="H97" i="6" l="1"/>
  <c r="AA23" i="7"/>
  <c r="S23" i="7"/>
  <c r="K23" i="7"/>
  <c r="C23" i="7"/>
  <c r="B21" i="7"/>
  <c r="B19" i="7"/>
  <c r="B17" i="7"/>
  <c r="B15" i="7"/>
  <c r="B13" i="7"/>
  <c r="B11" i="7"/>
  <c r="B9" i="7"/>
  <c r="B7" i="7"/>
  <c r="B14" i="6" l="1"/>
  <c r="B13" i="6"/>
  <c r="B12" i="6"/>
  <c r="B11" i="6"/>
  <c r="B10" i="6"/>
  <c r="B9" i="6"/>
  <c r="B8" i="6"/>
  <c r="B7" i="6"/>
  <c r="E18" i="1"/>
  <c r="I46" i="1" l="1"/>
  <c r="C12" i="6" l="1"/>
  <c r="I88" i="1"/>
  <c r="C14" i="6" s="1"/>
  <c r="I82" i="1"/>
  <c r="C13" i="6" l="1"/>
  <c r="I36" i="1"/>
  <c r="I32" i="1"/>
  <c r="I27" i="1"/>
  <c r="I15" i="1"/>
  <c r="C8" i="6" s="1"/>
  <c r="C11" i="6" l="1"/>
  <c r="C9" i="6"/>
  <c r="C10" i="6"/>
  <c r="I6" i="1"/>
  <c r="H95" i="1" s="1"/>
  <c r="I96" i="1" l="1"/>
  <c r="H97" i="1"/>
  <c r="C7" i="6"/>
  <c r="C16" i="6" l="1"/>
  <c r="H98" i="1"/>
  <c r="C17" i="6" l="1"/>
  <c r="C18" i="6" s="1"/>
  <c r="C19" i="6" s="1"/>
</calcChain>
</file>

<file path=xl/sharedStrings.xml><?xml version="1.0" encoding="utf-8"?>
<sst xmlns="http://schemas.openxmlformats.org/spreadsheetml/2006/main" count="326" uniqueCount="249">
  <si>
    <t>Ítem</t>
  </si>
  <si>
    <t>Código CPOS</t>
  </si>
  <si>
    <t>Descrição</t>
  </si>
  <si>
    <t>Un</t>
  </si>
  <si>
    <t>Qt</t>
  </si>
  <si>
    <t>P.U.Mat</t>
  </si>
  <si>
    <t>P.U.MO</t>
  </si>
  <si>
    <t>P.Serv</t>
  </si>
  <si>
    <t>Total</t>
  </si>
  <si>
    <t>m²</t>
  </si>
  <si>
    <t>Placa de identificação para obra</t>
  </si>
  <si>
    <t>m³</t>
  </si>
  <si>
    <t>m</t>
  </si>
  <si>
    <t>Total + BDI</t>
  </si>
  <si>
    <t>Serviços</t>
  </si>
  <si>
    <t>Custo Total por Serviços</t>
  </si>
  <si>
    <t>Percentual</t>
  </si>
  <si>
    <t>05.07.040</t>
  </si>
  <si>
    <t>Remoção de entulho separado de obra com caçamba metálica - terra, alvenaria, concreto, argamassa, madeira, papel, plástico ou metal</t>
  </si>
  <si>
    <t>04.03.020</t>
  </si>
  <si>
    <t>Retirada de telhamento em barro</t>
  </si>
  <si>
    <t>04.02.020</t>
  </si>
  <si>
    <t>Retirada de peças lineares em madeira com seção até 60 cm²</t>
  </si>
  <si>
    <t>05.04.060</t>
  </si>
  <si>
    <t>Transporte manual horizontal e/ou vertical de entulho até o local de despejo - ensacado</t>
  </si>
  <si>
    <t>22.01.010</t>
  </si>
  <si>
    <t>Forro em tábuas aparelhadas macho e fêmea de pinus</t>
  </si>
  <si>
    <t>33.05.010</t>
  </si>
  <si>
    <t>Verniz fungicida para madeira</t>
  </si>
  <si>
    <t xml:space="preserve">Limpeza  </t>
  </si>
  <si>
    <t>DIAS</t>
  </si>
  <si>
    <t>30</t>
  </si>
  <si>
    <t>60</t>
  </si>
  <si>
    <t>Pintura Externa</t>
  </si>
  <si>
    <t>Reparo Janelas e Portas</t>
  </si>
  <si>
    <t>Manutenção de muro e beiral</t>
  </si>
  <si>
    <t>02.08.020</t>
  </si>
  <si>
    <t>33.10.100</t>
  </si>
  <si>
    <t>Textura acrílica para uso interno / externo, inclusive preparo</t>
  </si>
  <si>
    <t>33.10.030</t>
  </si>
  <si>
    <t>Tinta acrílica antimofo em massa, inclusive preparo</t>
  </si>
  <si>
    <t>02.03.030</t>
  </si>
  <si>
    <t>Proteção de superfícies em geral com plástico bolha</t>
  </si>
  <si>
    <t>55.01.020</t>
  </si>
  <si>
    <t>Limpeza final da obra</t>
  </si>
  <si>
    <t>un</t>
  </si>
  <si>
    <t>23.20.040</t>
  </si>
  <si>
    <t>Recolocação de folhas de porta ou janela</t>
  </si>
  <si>
    <t>23.20.330</t>
  </si>
  <si>
    <t>Folha de porta lisa comum, 80 x 210 cm</t>
  </si>
  <si>
    <t>11.20.130</t>
  </si>
  <si>
    <t>Tratamento de fissuras estáveis (não ativas) em elementos de concreto</t>
  </si>
  <si>
    <t>33.10.010</t>
  </si>
  <si>
    <t>Tinta látex antimofo em massa, inclusive preparo</t>
  </si>
  <si>
    <t>14.20.020</t>
  </si>
  <si>
    <t>Cimalha em concreto com pingadeira</t>
  </si>
  <si>
    <t>48.20.040</t>
  </si>
  <si>
    <t>Limpeza de caixa d´água de 1.001 até 10.000 litros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</si>
  <si>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</si>
  <si>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</si>
  <si>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</si>
  <si>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</si>
  <si>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</si>
  <si>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</si>
  <si>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</si>
  <si>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</si>
  <si>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</si>
  <si>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</si>
  <si>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</si>
  <si>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</si>
  <si>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</si>
  <si>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</si>
  <si>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</si>
  <si>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</si>
  <si>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</si>
  <si>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</si>
  <si>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4.1</t>
  </si>
  <si>
    <t>4.2</t>
  </si>
  <si>
    <t>5.1</t>
  </si>
  <si>
    <t>6.1</t>
  </si>
  <si>
    <t>6.2</t>
  </si>
  <si>
    <t>6.3</t>
  </si>
  <si>
    <t>6.4</t>
  </si>
  <si>
    <t>7.1</t>
  </si>
  <si>
    <t>Obra</t>
  </si>
  <si>
    <t>Valor</t>
  </si>
  <si>
    <t>Readequação de Telhado e Forro</t>
  </si>
  <si>
    <t>5.2</t>
  </si>
  <si>
    <t>5.3</t>
  </si>
  <si>
    <t>5.4</t>
  </si>
  <si>
    <t>5.5</t>
  </si>
  <si>
    <t>5.6</t>
  </si>
  <si>
    <t>5.7</t>
  </si>
  <si>
    <t>S/ Código</t>
  </si>
  <si>
    <t>Reparo Geral de Portas e Janelas</t>
  </si>
  <si>
    <t>B.01.000.010111</t>
  </si>
  <si>
    <t>Carpinteiro</t>
  </si>
  <si>
    <t>h</t>
  </si>
  <si>
    <t>90</t>
  </si>
  <si>
    <t>BDI (22,96%)</t>
  </si>
  <si>
    <t>15.20.020</t>
  </si>
  <si>
    <t>Fornecimento de peças diversas para estrutura em madeira</t>
  </si>
  <si>
    <t>03.10.140</t>
  </si>
  <si>
    <t>Remoção de pintura em massa com lixamento</t>
  </si>
  <si>
    <t>02.05.212</t>
  </si>
  <si>
    <t>Andaime tubular fachadeiro com piso metálico e sapatas ajustáveis</t>
  </si>
  <si>
    <t>m²xmês</t>
  </si>
  <si>
    <t>02.05.060</t>
  </si>
  <si>
    <t>Montagem e desmontagem de andaime torre metálica com altura até 10 m</t>
  </si>
  <si>
    <t>1.6</t>
  </si>
  <si>
    <t>1.7</t>
  </si>
  <si>
    <t>02.03.500</t>
  </si>
  <si>
    <t>Proteção em madeira e lona plástica para equipamento mecânico ou informática - para obras de reforma</t>
  </si>
  <si>
    <t>16.02.045</t>
  </si>
  <si>
    <t>Telha de barro colonial/paulista</t>
  </si>
  <si>
    <t>32.06.151</t>
  </si>
  <si>
    <t>Lâmina refletiva revestida com dupla face em alumínio, dupla malha de reforço e laminação entre camadas, para isolação térmica</t>
  </si>
  <si>
    <t>04.07.020</t>
  </si>
  <si>
    <t>Retirada de forro qualquer em placas ou tiras fixadas</t>
  </si>
  <si>
    <t>15.01.310</t>
  </si>
  <si>
    <t>Estrutura em terças para telhas de barro</t>
  </si>
  <si>
    <t>16.02.230</t>
  </si>
  <si>
    <t>Cumeeira de barro emboçado tipos: plan, romana, italiana, francesa e paulistinha</t>
  </si>
  <si>
    <t>04.03.060</t>
  </si>
  <si>
    <t>Retirada de cumeeira ou espigão em barro</t>
  </si>
  <si>
    <t>Pintura Interna e Piso</t>
  </si>
  <si>
    <t>20.20.200</t>
  </si>
  <si>
    <t>Raspagem com calafetação e aplicação de verniz sinteco</t>
  </si>
  <si>
    <t>03.10.100</t>
  </si>
  <si>
    <t>Remoção de pintura em superfícies de madeira e/ou metálicas com lixamento</t>
  </si>
  <si>
    <t>33.05.120</t>
  </si>
  <si>
    <t>Esmalte em rodapés, baguetes ou molduras de madeira</t>
  </si>
  <si>
    <t>5.8</t>
  </si>
  <si>
    <t>8.1</t>
  </si>
  <si>
    <t>8.2</t>
  </si>
  <si>
    <t>8.3</t>
  </si>
  <si>
    <t>8.4</t>
  </si>
  <si>
    <t>55.01.030</t>
  </si>
  <si>
    <t>Limpeza complementar com hidrojateamento</t>
  </si>
  <si>
    <t>30.08.060</t>
  </si>
  <si>
    <t>Bacia sifonada de louça para pessoas com mobilidade reduzida - 6 litros</t>
  </si>
  <si>
    <t>44.03.050</t>
  </si>
  <si>
    <t>Dispenser papel higiênico em ABS para rolão 300 / 600 m, com visor</t>
  </si>
  <si>
    <t>44.03.130</t>
  </si>
  <si>
    <t>Saboneteira tipo dispenser, para refil de 800 ml</t>
  </si>
  <si>
    <t>44.03.180</t>
  </si>
  <si>
    <t>Dispenser toalheiro em ABS, para folhas</t>
  </si>
  <si>
    <t>44.03.090</t>
  </si>
  <si>
    <t>Cabide cromado para banheiro</t>
  </si>
  <si>
    <t>44.20.280</t>
  </si>
  <si>
    <t>Tampa de plástico para bacia sanitária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</si>
  <si>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</si>
  <si>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</si>
  <si>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</si>
  <si>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</si>
  <si>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30.01.120</t>
  </si>
  <si>
    <t>Barra de apoio reta, para pessoas com mobilidade reduzida, em tubo de aço inoxidável de 1 1/4´ x 400 mm</t>
  </si>
  <si>
    <t>30.04.060</t>
  </si>
  <si>
    <t>Revestimento em chapa de aço inoxidável para proteção de portas, altura de 40 cm</t>
  </si>
  <si>
    <t>30.01.110</t>
  </si>
  <si>
    <t>Barra de proteção para sifão, para pessoas com mobilidade reduzida, em tubo de alumínio, acabamento com pintura epóxi</t>
  </si>
  <si>
    <t>ADM (6,23%)</t>
  </si>
  <si>
    <t>55.02.010</t>
  </si>
  <si>
    <t>Limpeza de caixa de inspeção</t>
  </si>
  <si>
    <t>55.02.020</t>
  </si>
  <si>
    <t>Limpeza de fossa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</si>
  <si>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</si>
  <si>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</si>
  <si>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</si>
  <si>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</si>
  <si>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</si>
  <si>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</si>
  <si>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</si>
  <si>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</si>
  <si>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</si>
  <si>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</si>
  <si>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50.01.160</t>
  </si>
  <si>
    <t>Adaptador de engate rápido em latão de 2 1/2´ x 1 1/2´</t>
  </si>
  <si>
    <t>46.27.090</t>
  </si>
  <si>
    <t>Tubo de cobre flexível, espessura 1/32" - diâmetro 1/2", inclusive conexões</t>
  </si>
  <si>
    <t>46.27.110</t>
  </si>
  <si>
    <t>Tubo de cobre flexível, espessura 1/32" - diâmetro 3/4", inclusive conexões</t>
  </si>
  <si>
    <t>44.20.230</t>
  </si>
  <si>
    <t>Tubo de ligação para sanitário</t>
  </si>
  <si>
    <t>44.20.010</t>
  </si>
  <si>
    <t>Sifão plástico sanfonado universal de 1´</t>
  </si>
  <si>
    <t>11.01.130</t>
  </si>
  <si>
    <t>Concreto usinado, fck = 25,0 MPa</t>
  </si>
  <si>
    <t>11.16.020</t>
  </si>
  <si>
    <t>Lançamento, espalhamento e adensamento de concreto ou massa em lastro e/ou enchimento</t>
  </si>
  <si>
    <t>17.03.020</t>
  </si>
  <si>
    <t>Cimentado desempenado</t>
  </si>
  <si>
    <t>23.02.050</t>
  </si>
  <si>
    <t>Porta macho e fêmea com batente de madeira - 90 x 210 cm</t>
  </si>
  <si>
    <t>30.04.010</t>
  </si>
  <si>
    <t>Revestimento em borracha sintética colorida de 5,0 mm, para sinalização tátil de alerta / direcional - assentamento argamassado</t>
  </si>
  <si>
    <t>24.03.310</t>
  </si>
  <si>
    <t>Corrimão tubular em aço galvanizado, diâmetro 1 1/2´</t>
  </si>
  <si>
    <t>19.03.260</t>
  </si>
  <si>
    <t>Revestimento em pedra ardósia selecionada</t>
  </si>
  <si>
    <t>18.06.102</t>
  </si>
  <si>
    <t>Placa cerâmica esmaltada PEI-5 para área interna, grupo de absorção BIIb, resistência química B, assentado com argamassa colante industrializada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</si>
  <si>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</si>
  <si>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</si>
  <si>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</si>
  <si>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</si>
  <si>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</si>
  <si>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</si>
  <si>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</si>
  <si>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</si>
  <si>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</si>
  <si>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</si>
  <si>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</si>
  <si>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</si>
  <si>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</si>
  <si>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</si>
  <si>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</si>
  <si>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</si>
  <si>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</si>
  <si>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</si>
  <si>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</si>
  <si>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</si>
  <si>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</si>
  <si>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</si>
  <si>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</si>
  <si>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</si>
  <si>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</si>
  <si>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</si>
  <si>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Adaptação de Acesso e Sanitário PNE</t>
  </si>
  <si>
    <t xml:space="preserve">Serviços Preliminares 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</si>
  <si>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</si>
  <si>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</si>
  <si>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</si>
  <si>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</si>
  <si>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</si>
  <si>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</si>
  <si>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30.06.080</t>
  </si>
  <si>
    <t>Placa de identificação em alumínio para WC, com desenho universal de acessibilidade</t>
  </si>
  <si>
    <t>30.08.040</t>
  </si>
  <si>
    <t>Lavatório de louça para canto sem coluna para pessoas com mobilidade reduzida</t>
  </si>
  <si>
    <t>6.31</t>
  </si>
  <si>
    <t>6.32</t>
  </si>
  <si>
    <t>6.33</t>
  </si>
  <si>
    <t>6.34</t>
  </si>
  <si>
    <t>7.2</t>
  </si>
  <si>
    <t>7.3</t>
  </si>
  <si>
    <t>7.4</t>
  </si>
  <si>
    <t>8.5</t>
  </si>
  <si>
    <t>Total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</si>
</sst>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&quot;R$ &quot;#,##0_);\(&quot;R$ &quot;#,##0\)"/>
    <numFmt numFmtId="166" formatCode="0.0%"/>
    <numFmt numFmtId="167" formatCode="_ * #,##0.00_)\ _R_$_ ;_ * \(#,##0.00\)\ _R_$_ ;_ * &quot;-&quot;??_)\ _R_$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0"/>
      <name val="Arial"/>
      <family val="2"/>
    </font>
    <font>
      <b/>
      <sz val="11"/>
      <name val="Ecofont Vera Sans"/>
      <family val="2"/>
    </font>
    <font>
      <b/>
      <sz val="11"/>
      <color theme="1"/>
      <name val="Ecofont Vera Sans"/>
      <family val="2"/>
    </font>
    <font>
      <sz val="11"/>
      <color indexed="8"/>
      <name val="Ecofont Vera Sans"/>
      <family val="2"/>
    </font>
    <font>
      <sz val="11"/>
      <name val="Ecofont Vera Sans"/>
      <family val="2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Ecofont Vera Sans"/>
      <family val="2"/>
    </font>
    <font>
      <sz val="8"/>
      <name val="Ecofont Vera Sans"/>
      <family val="2"/>
    </font>
    <font>
      <b/>
      <sz val="10"/>
      <name val="Ecofont Vera Sans"/>
      <family val="2"/>
    </font>
    <font>
      <u val="singleAccounting"/>
      <sz val="11"/>
      <color theme="1"/>
      <name val="Ecofont Vera Sans"/>
      <family val="2"/>
    </font>
    <font>
      <sz val="10"/>
      <color indexed="8"/>
      <name val="Arial"/>
      <family val="2"/>
    </font>
    <font>
      <b/>
      <sz val="11"/>
      <color rgb="FFFF0000"/>
      <name val="Ecofont Vera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4" fontId="4" fillId="2" borderId="2" xfId="2" applyNumberFormat="1" applyFont="1" applyFill="1" applyBorder="1" applyAlignment="1">
      <alignment horizontal="center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4" fontId="4" fillId="2" borderId="3" xfId="3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/>
    </xf>
    <xf numFmtId="4" fontId="5" fillId="3" borderId="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5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0" xfId="0" applyFont="1"/>
    <xf numFmtId="43" fontId="0" fillId="0" borderId="0" xfId="0" applyNumberFormat="1" applyFont="1"/>
    <xf numFmtId="9" fontId="0" fillId="0" borderId="0" xfId="5" applyFont="1"/>
    <xf numFmtId="0" fontId="5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 wrapText="1"/>
    </xf>
    <xf numFmtId="0" fontId="0" fillId="0" borderId="19" xfId="0" applyBorder="1"/>
    <xf numFmtId="0" fontId="0" fillId="0" borderId="0" xfId="0" applyBorder="1"/>
    <xf numFmtId="43" fontId="4" fillId="0" borderId="0" xfId="1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3" fontId="6" fillId="0" borderId="5" xfId="6" applyNumberFormat="1" applyFont="1" applyBorder="1" applyAlignment="1">
      <alignment vertical="center"/>
    </xf>
    <xf numFmtId="2" fontId="6" fillId="0" borderId="5" xfId="7" applyNumberFormat="1" applyFont="1" applyBorder="1" applyAlignment="1">
      <alignment horizontal="center" vertical="center"/>
    </xf>
    <xf numFmtId="2" fontId="6" fillId="0" borderId="5" xfId="7" applyNumberFormat="1" applyFont="1" applyBorder="1" applyAlignment="1">
      <alignment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43" fontId="7" fillId="0" borderId="6" xfId="1" applyFont="1" applyFill="1" applyBorder="1" applyAlignment="1">
      <alignment horizontal="left" wrapText="1"/>
    </xf>
    <xf numFmtId="0" fontId="4" fillId="0" borderId="4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left" vertical="center"/>
    </xf>
    <xf numFmtId="4" fontId="4" fillId="2" borderId="19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" fontId="4" fillId="2" borderId="10" xfId="0" applyNumberFormat="1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left" vertical="center"/>
    </xf>
    <xf numFmtId="4" fontId="4" fillId="2" borderId="23" xfId="0" applyNumberFormat="1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4" fontId="2" fillId="0" borderId="26" xfId="0" applyNumberFormat="1" applyFont="1" applyBorder="1" applyAlignment="1">
      <alignment horizontal="right" vertical="center"/>
    </xf>
    <xf numFmtId="4" fontId="2" fillId="0" borderId="24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166" fontId="4" fillId="0" borderId="0" xfId="5" applyNumberFormat="1" applyFont="1" applyFill="1" applyBorder="1" applyAlignment="1">
      <alignment vertical="center" wrapText="1"/>
    </xf>
    <xf numFmtId="43" fontId="4" fillId="0" borderId="0" xfId="1" applyFont="1" applyFill="1" applyBorder="1" applyAlignment="1">
      <alignment horizontal="center" vertical="center" wrapText="1"/>
    </xf>
    <xf numFmtId="166" fontId="4" fillId="0" borderId="0" xfId="5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43" fontId="4" fillId="0" borderId="0" xfId="1" applyFont="1" applyFill="1" applyBorder="1" applyAlignment="1">
      <alignment vertical="center"/>
    </xf>
    <xf numFmtId="9" fontId="4" fillId="0" borderId="0" xfId="0" applyNumberFormat="1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vertical="center" wrapText="1"/>
    </xf>
    <xf numFmtId="0" fontId="10" fillId="0" borderId="20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0" fillId="0" borderId="0" xfId="0" applyFont="1" applyBorder="1"/>
    <xf numFmtId="43" fontId="2" fillId="0" borderId="26" xfId="1" applyFont="1" applyBorder="1" applyAlignment="1"/>
    <xf numFmtId="43" fontId="2" fillId="0" borderId="0" xfId="1" applyFont="1" applyBorder="1" applyAlignment="1"/>
    <xf numFmtId="43" fontId="4" fillId="2" borderId="2" xfId="1" applyFont="1" applyFill="1" applyBorder="1" applyAlignment="1">
      <alignment wrapText="1"/>
    </xf>
    <xf numFmtId="43" fontId="4" fillId="3" borderId="12" xfId="1" applyFont="1" applyFill="1" applyBorder="1" applyAlignment="1"/>
    <xf numFmtId="43" fontId="2" fillId="0" borderId="7" xfId="1" applyFont="1" applyBorder="1" applyAlignment="1">
      <alignment wrapText="1"/>
    </xf>
    <xf numFmtId="2" fontId="6" fillId="0" borderId="5" xfId="7" applyNumberFormat="1" applyFont="1" applyBorder="1" applyAlignment="1"/>
    <xf numFmtId="43" fontId="2" fillId="0" borderId="0" xfId="1" applyFont="1" applyAlignment="1"/>
    <xf numFmtId="2" fontId="6" fillId="0" borderId="5" xfId="7" applyNumberFormat="1" applyFont="1" applyBorder="1" applyAlignment="1">
      <alignment horizontal="right"/>
    </xf>
    <xf numFmtId="43" fontId="0" fillId="0" borderId="0" xfId="0" applyNumberFormat="1" applyFont="1" applyBorder="1"/>
    <xf numFmtId="9" fontId="0" fillId="0" borderId="0" xfId="5" applyFont="1" applyBorder="1"/>
    <xf numFmtId="4" fontId="5" fillId="2" borderId="9" xfId="0" applyNumberFormat="1" applyFont="1" applyFill="1" applyBorder="1" applyAlignment="1">
      <alignment horizontal="right" vertical="center"/>
    </xf>
    <xf numFmtId="4" fontId="5" fillId="2" borderId="10" xfId="0" applyNumberFormat="1" applyFont="1" applyFill="1" applyBorder="1" applyAlignment="1">
      <alignment horizontal="right" vertical="center"/>
    </xf>
    <xf numFmtId="43" fontId="13" fillId="0" borderId="0" xfId="1" applyFont="1" applyAlignment="1"/>
    <xf numFmtId="4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2" fontId="6" fillId="0" borderId="12" xfId="7" applyNumberFormat="1" applyFont="1" applyBorder="1" applyAlignment="1">
      <alignment horizontal="center" vertical="center"/>
    </xf>
    <xf numFmtId="2" fontId="6" fillId="0" borderId="12" xfId="7" applyNumberFormat="1" applyFont="1" applyBorder="1" applyAlignment="1">
      <alignment vertical="center" wrapText="1"/>
    </xf>
    <xf numFmtId="2" fontId="6" fillId="0" borderId="12" xfId="7" applyNumberFormat="1" applyFont="1" applyBorder="1" applyAlignment="1"/>
    <xf numFmtId="43" fontId="6" fillId="0" borderId="12" xfId="6" applyNumberFormat="1" applyFont="1" applyBorder="1" applyAlignment="1">
      <alignment vertical="center"/>
    </xf>
    <xf numFmtId="43" fontId="6" fillId="0" borderId="8" xfId="6" applyNumberFormat="1" applyFont="1" applyBorder="1" applyAlignment="1">
      <alignment vertical="center"/>
    </xf>
    <xf numFmtId="0" fontId="14" fillId="4" borderId="12" xfId="0" applyFont="1" applyFill="1" applyBorder="1" applyAlignment="1">
      <alignment horizontal="left" vertical="top" wrapText="1"/>
    </xf>
    <xf numFmtId="0" fontId="14" fillId="4" borderId="12" xfId="0" applyFont="1" applyFill="1" applyBorder="1" applyAlignment="1">
      <alignment horizontal="center" vertical="top" wrapText="1"/>
    </xf>
    <xf numFmtId="43" fontId="14" fillId="4" borderId="12" xfId="6" applyFont="1" applyFill="1" applyBorder="1" applyAlignment="1">
      <alignment horizontal="right" vertical="top" wrapText="1"/>
    </xf>
    <xf numFmtId="43" fontId="14" fillId="4" borderId="8" xfId="6" applyFont="1" applyFill="1" applyBorder="1" applyAlignment="1">
      <alignment horizontal="right" vertical="top" wrapText="1"/>
    </xf>
    <xf numFmtId="43" fontId="14" fillId="4" borderId="9" xfId="6" applyFont="1" applyFill="1" applyBorder="1" applyAlignment="1">
      <alignment horizontal="right" vertical="top" wrapText="1"/>
    </xf>
    <xf numFmtId="4" fontId="4" fillId="3" borderId="12" xfId="4" applyNumberFormat="1" applyFont="1" applyFill="1" applyBorder="1" applyAlignment="1">
      <alignment horizontal="right" vertical="center"/>
    </xf>
    <xf numFmtId="4" fontId="4" fillId="3" borderId="27" xfId="4" applyNumberFormat="1" applyFont="1" applyFill="1" applyBorder="1" applyAlignment="1">
      <alignment horizontal="right" vertical="center"/>
    </xf>
    <xf numFmtId="4" fontId="4" fillId="2" borderId="28" xfId="0" applyNumberFormat="1" applyFont="1" applyFill="1" applyBorder="1" applyAlignment="1">
      <alignment horizontal="center" vertical="center" wrapText="1"/>
    </xf>
    <xf numFmtId="4" fontId="4" fillId="2" borderId="28" xfId="0" applyNumberFormat="1" applyFont="1" applyFill="1" applyBorder="1" applyAlignment="1">
      <alignment horizontal="center" vertical="center"/>
    </xf>
    <xf numFmtId="43" fontId="4" fillId="5" borderId="30" xfId="1" applyFont="1" applyFill="1" applyBorder="1" applyAlignment="1">
      <alignment vertical="center" wrapText="1"/>
    </xf>
    <xf numFmtId="43" fontId="4" fillId="5" borderId="31" xfId="1" applyFont="1" applyFill="1" applyBorder="1" applyAlignment="1">
      <alignment vertical="center" wrapText="1"/>
    </xf>
    <xf numFmtId="43" fontId="4" fillId="0" borderId="31" xfId="1" applyFont="1" applyFill="1" applyBorder="1" applyAlignment="1">
      <alignment vertical="center" wrapText="1"/>
    </xf>
    <xf numFmtId="43" fontId="4" fillId="0" borderId="32" xfId="1" applyFont="1" applyFill="1" applyBorder="1" applyAlignment="1">
      <alignment vertical="center" wrapText="1"/>
    </xf>
    <xf numFmtId="43" fontId="4" fillId="0" borderId="33" xfId="1" applyFont="1" applyFill="1" applyBorder="1" applyAlignment="1">
      <alignment vertical="center" wrapText="1"/>
    </xf>
    <xf numFmtId="43" fontId="4" fillId="0" borderId="34" xfId="1" applyFont="1" applyFill="1" applyBorder="1" applyAlignment="1">
      <alignment vertical="center" wrapText="1"/>
    </xf>
    <xf numFmtId="43" fontId="4" fillId="5" borderId="34" xfId="1" applyFont="1" applyFill="1" applyBorder="1" applyAlignment="1">
      <alignment vertical="center" wrapText="1"/>
    </xf>
    <xf numFmtId="10" fontId="4" fillId="0" borderId="8" xfId="5" applyNumberFormat="1" applyFont="1" applyFill="1" applyBorder="1" applyAlignment="1">
      <alignment vertical="center" wrapText="1"/>
    </xf>
    <xf numFmtId="10" fontId="4" fillId="0" borderId="5" xfId="5" applyNumberFormat="1" applyFont="1" applyFill="1" applyBorder="1" applyAlignment="1">
      <alignment vertical="center" wrapText="1"/>
    </xf>
    <xf numFmtId="10" fontId="4" fillId="5" borderId="5" xfId="5" applyNumberFormat="1" applyFont="1" applyFill="1" applyBorder="1" applyAlignment="1">
      <alignment vertical="center" wrapText="1"/>
    </xf>
    <xf numFmtId="10" fontId="4" fillId="5" borderId="9" xfId="5" applyNumberFormat="1" applyFont="1" applyFill="1" applyBorder="1" applyAlignment="1">
      <alignment vertical="center" wrapText="1"/>
    </xf>
    <xf numFmtId="10" fontId="4" fillId="5" borderId="4" xfId="5" applyNumberFormat="1" applyFont="1" applyFill="1" applyBorder="1" applyAlignment="1">
      <alignment vertical="center" wrapText="1"/>
    </xf>
    <xf numFmtId="10" fontId="4" fillId="5" borderId="6" xfId="5" applyNumberFormat="1" applyFont="1" applyFill="1" applyBorder="1" applyAlignment="1">
      <alignment vertical="center" wrapText="1"/>
    </xf>
    <xf numFmtId="10" fontId="4" fillId="0" borderId="6" xfId="5" applyNumberFormat="1" applyFont="1" applyFill="1" applyBorder="1" applyAlignment="1">
      <alignment vertical="center" wrapText="1"/>
    </xf>
    <xf numFmtId="10" fontId="4" fillId="0" borderId="9" xfId="5" applyNumberFormat="1" applyFont="1" applyFill="1" applyBorder="1" applyAlignment="1">
      <alignment vertical="center" wrapText="1"/>
    </xf>
    <xf numFmtId="10" fontId="4" fillId="0" borderId="4" xfId="5" applyNumberFormat="1" applyFont="1" applyFill="1" applyBorder="1" applyAlignment="1">
      <alignment vertical="center" wrapText="1"/>
    </xf>
    <xf numFmtId="10" fontId="15" fillId="0" borderId="5" xfId="5" applyNumberFormat="1" applyFont="1" applyFill="1" applyBorder="1" applyAlignment="1">
      <alignment vertical="center" wrapText="1"/>
    </xf>
    <xf numFmtId="9" fontId="4" fillId="2" borderId="28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10" fontId="4" fillId="2" borderId="28" xfId="5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166" fontId="4" fillId="0" borderId="28" xfId="5" applyNumberFormat="1" applyFont="1" applyBorder="1" applyAlignment="1">
      <alignment horizontal="center" vertical="center" wrapText="1"/>
    </xf>
    <xf numFmtId="10" fontId="4" fillId="0" borderId="35" xfId="5" applyNumberFormat="1" applyFont="1" applyFill="1" applyBorder="1" applyAlignment="1">
      <alignment vertical="center" wrapText="1"/>
    </xf>
    <xf numFmtId="10" fontId="4" fillId="0" borderId="36" xfId="5" applyNumberFormat="1" applyFont="1" applyFill="1" applyBorder="1" applyAlignment="1">
      <alignment vertical="center" wrapText="1"/>
    </xf>
    <xf numFmtId="10" fontId="4" fillId="0" borderId="37" xfId="5" applyNumberFormat="1" applyFont="1" applyFill="1" applyBorder="1" applyAlignment="1">
      <alignment vertical="center" wrapText="1"/>
    </xf>
    <xf numFmtId="10" fontId="4" fillId="0" borderId="38" xfId="5" applyNumberFormat="1" applyFont="1" applyFill="1" applyBorder="1" applyAlignment="1">
      <alignment vertical="center" wrapText="1"/>
    </xf>
    <xf numFmtId="10" fontId="4" fillId="0" borderId="39" xfId="5" applyNumberFormat="1" applyFont="1" applyFill="1" applyBorder="1" applyAlignment="1">
      <alignment vertical="center" wrapText="1"/>
    </xf>
    <xf numFmtId="10" fontId="4" fillId="0" borderId="40" xfId="5" applyNumberFormat="1" applyFont="1" applyFill="1" applyBorder="1" applyAlignment="1">
      <alignment vertical="center" wrapText="1"/>
    </xf>
    <xf numFmtId="10" fontId="4" fillId="0" borderId="8" xfId="5" applyNumberFormat="1" applyFont="1" applyFill="1" applyBorder="1" applyAlignment="1">
      <alignment vertical="center" wrapText="1"/>
    </xf>
    <xf numFmtId="10" fontId="4" fillId="0" borderId="5" xfId="5" applyNumberFormat="1" applyFont="1" applyFill="1" applyBorder="1" applyAlignment="1">
      <alignment vertical="center" wrapText="1"/>
    </xf>
    <xf numFmtId="10" fontId="4" fillId="0" borderId="9" xfId="5" applyNumberFormat="1" applyFont="1" applyFill="1" applyBorder="1" applyAlignment="1">
      <alignment vertical="center" wrapText="1"/>
    </xf>
    <xf numFmtId="10" fontId="4" fillId="0" borderId="4" xfId="5" applyNumberFormat="1" applyFont="1" applyFill="1" applyBorder="1" applyAlignment="1">
      <alignment vertical="center" wrapText="1"/>
    </xf>
    <xf numFmtId="10" fontId="4" fillId="0" borderId="6" xfId="5" applyNumberFormat="1" applyFont="1" applyFill="1" applyBorder="1" applyAlignment="1">
      <alignment vertical="center" wrapText="1"/>
    </xf>
    <xf numFmtId="2" fontId="4" fillId="0" borderId="28" xfId="0" applyNumberFormat="1" applyFont="1" applyFill="1" applyBorder="1" applyAlignment="1">
      <alignment vertical="center" wrapText="1"/>
    </xf>
    <xf numFmtId="0" fontId="7" fillId="2" borderId="2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 vertical="center"/>
    </xf>
    <xf numFmtId="4" fontId="5" fillId="2" borderId="10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" fontId="5" fillId="2" borderId="16" xfId="0" applyNumberFormat="1" applyFont="1" applyFill="1" applyBorder="1" applyAlignment="1">
      <alignment horizontal="right" vertical="center"/>
    </xf>
    <xf numFmtId="4" fontId="5" fillId="2" borderId="17" xfId="0" applyNumberFormat="1" applyFont="1" applyFill="1" applyBorder="1" applyAlignment="1">
      <alignment horizontal="right" vertical="center"/>
    </xf>
  </cellXfs>
  <cellStyles count="14">
    <cellStyle name="Moeda_OCC - GERALDO" xfId="4"/>
    <cellStyle name="Normal" xfId="0" builtinId="0"/>
    <cellStyle name="Normal 2" xfId="7"/>
    <cellStyle name="Normal 2 2" xfId="8"/>
    <cellStyle name="Normal 3" xfId="9"/>
    <cellStyle name="Normal 5" xfId="2"/>
    <cellStyle name="Porcentagem" xfId="5" builtinId="5"/>
    <cellStyle name="Separador de milhares 3" xfId="3"/>
    <cellStyle name="Separador de milhares 3 2" xfId="10"/>
    <cellStyle name="Vírgula" xfId="1" builtinId="3"/>
    <cellStyle name="Vírgula 2" xfId="6"/>
    <cellStyle name="Vírgula 2 2" xfId="11"/>
    <cellStyle name="Vírgula 3" xfId="12"/>
    <cellStyle name="Vírgula 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200024</xdr:colOff>
      <xdr:row>0</xdr:row>
      <xdr:rowOff>0</xdr:rowOff>
    </xdr:from>
    <xdr:ext cx="9571505" cy="743011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00024" y="0"/>
          <a:ext cx="9571505" cy="74301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Cronograma Físico-Financeiro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1057274</xdr:colOff>
      <xdr:row>0</xdr:row>
      <xdr:rowOff>66675</xdr:rowOff>
    </xdr:from>
    <xdr:ext cx="3076576" cy="743011"/>
    <xdr:sp macro="" textlink="">
      <xdr:nvSpPr>
        <xdr:cNvPr id="6" name="Retângulo 5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1190624" y="66675"/>
          <a:ext cx="3076576" cy="74301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Resumo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219075</xdr:rowOff>
    </xdr:from>
    <xdr:ext cx="13563600" cy="568386"/>
    <xdr:sp macro="" textlink="">
      <xdr:nvSpPr>
        <xdr:cNvPr id="3" name="Retângul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219075"/>
          <a:ext cx="13563600" cy="5683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Manutenção PE Prelado</a:t>
          </a:r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cupera&#231;&#227;o%20telhado%20e%20cobertura%20_PE%20Prelado%20-%20CPOS%2017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Cronograma (%)"/>
      <sheetName val="Resumo"/>
      <sheetName val="Obra"/>
      <sheetName val="calculo BDI"/>
    </sheetNames>
    <sheetDataSet>
      <sheetData sheetId="0"/>
      <sheetData sheetId="1"/>
      <sheetData sheetId="2"/>
      <sheetData sheetId="3">
        <row r="6">
          <cell r="C6" t="str">
            <v xml:space="preserve">Serviços Preliminares </v>
          </cell>
        </row>
        <row r="15">
          <cell r="C15" t="str">
            <v>Readequação de Telhado e Forro</v>
          </cell>
        </row>
        <row r="27">
          <cell r="C27" t="str">
            <v>Pintura Interna e Piso</v>
          </cell>
        </row>
        <row r="32">
          <cell r="C32" t="str">
            <v>Pintura Externa</v>
          </cell>
        </row>
        <row r="36">
          <cell r="C36" t="str">
            <v>Reparo Janelas e Portas</v>
          </cell>
        </row>
        <row r="46">
          <cell r="C46" t="str">
            <v>Adaptação de Acesso e Sanitário PNE</v>
          </cell>
        </row>
        <row r="82">
          <cell r="C82" t="str">
            <v>Manutenção de muro e beiral</v>
          </cell>
        </row>
        <row r="88">
          <cell r="C88" t="str">
            <v xml:space="preserve">Limpeza  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view="pageBreakPreview" zoomScaleNormal="100" zoomScaleSheetLayoutView="100" workbookViewId="0">
      <selection activeCell="K12" sqref="K12:R12"/>
    </sheetView>
  </sheetViews>
  <sheetFormatPr defaultRowHeight="15" x14ac:dyDescent="0.25"/>
  <cols>
    <col min="1" max="1" width="3" style="16" bestFit="1" customWidth="1"/>
    <col min="2" max="2" width="45.28515625" style="16" customWidth="1"/>
    <col min="3" max="26" width="2.85546875" style="16" customWidth="1"/>
    <col min="27" max="27" width="29.85546875" style="16" customWidth="1"/>
    <col min="28" max="28" width="9.140625" style="16"/>
    <col min="29" max="29" width="15.140625" style="16" customWidth="1"/>
    <col min="30" max="16384" width="9.140625" style="16"/>
  </cols>
  <sheetData>
    <row r="1" spans="1:29" s="68" customFormat="1" x14ac:dyDescent="0.25"/>
    <row r="2" spans="1:29" s="68" customFormat="1" x14ac:dyDescent="0.25"/>
    <row r="3" spans="1:29" s="68" customFormat="1" x14ac:dyDescent="0.25"/>
    <row r="4" spans="1:29" s="68" customFormat="1" x14ac:dyDescent="0.25"/>
    <row r="5" spans="1:29" s="68" customFormat="1" ht="30" x14ac:dyDescent="0.25">
      <c r="A5" s="135"/>
      <c r="B5" s="136" t="s">
        <v>14</v>
      </c>
      <c r="C5" s="136" t="s">
        <v>30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98" t="s">
        <v>15</v>
      </c>
    </row>
    <row r="6" spans="1:29" s="68" customFormat="1" x14ac:dyDescent="0.25">
      <c r="A6" s="135"/>
      <c r="B6" s="136"/>
      <c r="C6" s="137" t="s">
        <v>31</v>
      </c>
      <c r="D6" s="137"/>
      <c r="E6" s="137"/>
      <c r="F6" s="137"/>
      <c r="G6" s="137"/>
      <c r="H6" s="137"/>
      <c r="I6" s="137"/>
      <c r="J6" s="138"/>
      <c r="K6" s="137" t="s">
        <v>32</v>
      </c>
      <c r="L6" s="137"/>
      <c r="M6" s="137"/>
      <c r="N6" s="137"/>
      <c r="O6" s="137"/>
      <c r="P6" s="137"/>
      <c r="Q6" s="137"/>
      <c r="R6" s="137"/>
      <c r="S6" s="137" t="s">
        <v>98</v>
      </c>
      <c r="T6" s="137"/>
      <c r="U6" s="137"/>
      <c r="V6" s="137"/>
      <c r="W6" s="137"/>
      <c r="X6" s="137"/>
      <c r="Y6" s="137"/>
      <c r="Z6" s="137"/>
      <c r="AA6" s="99" t="s">
        <v>16</v>
      </c>
    </row>
    <row r="7" spans="1:29" s="68" customFormat="1" x14ac:dyDescent="0.25">
      <c r="A7" s="120">
        <v>1</v>
      </c>
      <c r="B7" s="121" t="str">
        <f>[1]Obra!C6</f>
        <v xml:space="preserve">Serviços Preliminares </v>
      </c>
      <c r="C7" s="100"/>
      <c r="D7" s="101"/>
      <c r="E7" s="101"/>
      <c r="F7" s="101"/>
      <c r="G7" s="102"/>
      <c r="H7" s="102"/>
      <c r="I7" s="102"/>
      <c r="J7" s="103"/>
      <c r="K7" s="104"/>
      <c r="L7" s="102"/>
      <c r="M7" s="102"/>
      <c r="N7" s="102"/>
      <c r="O7" s="102"/>
      <c r="P7" s="102"/>
      <c r="Q7" s="102"/>
      <c r="R7" s="105"/>
      <c r="S7" s="104"/>
      <c r="T7" s="102"/>
      <c r="U7" s="102"/>
      <c r="V7" s="102"/>
      <c r="W7" s="101"/>
      <c r="X7" s="101"/>
      <c r="Y7" s="101"/>
      <c r="Z7" s="106"/>
      <c r="AA7" s="122">
        <v>8.6999999999999994E-2</v>
      </c>
      <c r="AC7" s="78"/>
    </row>
    <row r="8" spans="1:29" s="68" customFormat="1" x14ac:dyDescent="0.25">
      <c r="A8" s="120"/>
      <c r="B8" s="121"/>
      <c r="C8" s="129">
        <v>4.3499999999999997E-2</v>
      </c>
      <c r="D8" s="130"/>
      <c r="E8" s="130"/>
      <c r="F8" s="130"/>
      <c r="G8" s="130"/>
      <c r="H8" s="130"/>
      <c r="I8" s="130"/>
      <c r="J8" s="131"/>
      <c r="K8" s="132"/>
      <c r="L8" s="130"/>
      <c r="M8" s="130"/>
      <c r="N8" s="130"/>
      <c r="O8" s="130"/>
      <c r="P8" s="130"/>
      <c r="Q8" s="130"/>
      <c r="R8" s="133"/>
      <c r="S8" s="132">
        <v>4.3499999999999997E-2</v>
      </c>
      <c r="T8" s="130"/>
      <c r="U8" s="130"/>
      <c r="V8" s="130"/>
      <c r="W8" s="130"/>
      <c r="X8" s="130"/>
      <c r="Y8" s="130"/>
      <c r="Z8" s="133"/>
      <c r="AA8" s="122"/>
      <c r="AC8" s="78"/>
    </row>
    <row r="9" spans="1:29" s="68" customFormat="1" x14ac:dyDescent="0.25">
      <c r="A9" s="120">
        <v>2</v>
      </c>
      <c r="B9" s="121" t="str">
        <f>[1]Obra!C15</f>
        <v>Readequação de Telhado e Forro</v>
      </c>
      <c r="C9" s="107"/>
      <c r="D9" s="108"/>
      <c r="E9" s="108"/>
      <c r="F9" s="108"/>
      <c r="G9" s="109"/>
      <c r="H9" s="109"/>
      <c r="I9" s="109"/>
      <c r="J9" s="110"/>
      <c r="K9" s="111"/>
      <c r="L9" s="109"/>
      <c r="M9" s="109"/>
      <c r="N9" s="109"/>
      <c r="O9" s="109"/>
      <c r="P9" s="109"/>
      <c r="Q9" s="109"/>
      <c r="R9" s="112"/>
      <c r="S9" s="111"/>
      <c r="T9" s="109"/>
      <c r="U9" s="109"/>
      <c r="V9" s="109"/>
      <c r="W9" s="108"/>
      <c r="X9" s="108"/>
      <c r="Y9" s="108"/>
      <c r="Z9" s="113"/>
      <c r="AA9" s="122">
        <v>0.38400000000000001</v>
      </c>
      <c r="AC9" s="78"/>
    </row>
    <row r="10" spans="1:29" s="68" customFormat="1" x14ac:dyDescent="0.25">
      <c r="A10" s="120"/>
      <c r="B10" s="121"/>
      <c r="C10" s="129">
        <v>9.6000000000000002E-2</v>
      </c>
      <c r="D10" s="130"/>
      <c r="E10" s="130"/>
      <c r="F10" s="130"/>
      <c r="G10" s="130"/>
      <c r="H10" s="130"/>
      <c r="I10" s="130"/>
      <c r="J10" s="131"/>
      <c r="K10" s="132">
        <v>0.192</v>
      </c>
      <c r="L10" s="130"/>
      <c r="M10" s="130"/>
      <c r="N10" s="130"/>
      <c r="O10" s="130"/>
      <c r="P10" s="130"/>
      <c r="Q10" s="130"/>
      <c r="R10" s="133"/>
      <c r="S10" s="132">
        <v>9.6000000000000002E-2</v>
      </c>
      <c r="T10" s="130"/>
      <c r="U10" s="130"/>
      <c r="V10" s="130"/>
      <c r="W10" s="130"/>
      <c r="X10" s="130"/>
      <c r="Y10" s="130"/>
      <c r="Z10" s="133"/>
      <c r="AA10" s="122"/>
      <c r="AC10" s="78"/>
    </row>
    <row r="11" spans="1:29" s="68" customFormat="1" x14ac:dyDescent="0.25">
      <c r="A11" s="120">
        <v>3</v>
      </c>
      <c r="B11" s="121" t="str">
        <f>[1]Obra!C27</f>
        <v>Pintura Interna e Piso</v>
      </c>
      <c r="C11" s="107"/>
      <c r="D11" s="108"/>
      <c r="E11" s="108"/>
      <c r="F11" s="108"/>
      <c r="G11" s="108"/>
      <c r="H11" s="108"/>
      <c r="I11" s="108"/>
      <c r="J11" s="114"/>
      <c r="K11" s="115"/>
      <c r="L11" s="108"/>
      <c r="M11" s="108"/>
      <c r="N11" s="108"/>
      <c r="O11" s="108"/>
      <c r="P11" s="108"/>
      <c r="Q11" s="109"/>
      <c r="R11" s="112"/>
      <c r="S11" s="111"/>
      <c r="T11" s="109"/>
      <c r="U11" s="109"/>
      <c r="V11" s="109"/>
      <c r="W11" s="109"/>
      <c r="X11" s="109"/>
      <c r="Y11" s="108"/>
      <c r="Z11" s="113"/>
      <c r="AA11" s="122">
        <v>0.18</v>
      </c>
      <c r="AC11" s="78"/>
    </row>
    <row r="12" spans="1:29" s="68" customFormat="1" x14ac:dyDescent="0.25">
      <c r="A12" s="120"/>
      <c r="B12" s="121"/>
      <c r="C12" s="129"/>
      <c r="D12" s="130"/>
      <c r="E12" s="130"/>
      <c r="F12" s="130"/>
      <c r="G12" s="130"/>
      <c r="H12" s="130"/>
      <c r="I12" s="130"/>
      <c r="J12" s="131"/>
      <c r="K12" s="132">
        <v>0.09</v>
      </c>
      <c r="L12" s="130"/>
      <c r="M12" s="130"/>
      <c r="N12" s="130"/>
      <c r="O12" s="130"/>
      <c r="P12" s="130"/>
      <c r="Q12" s="130"/>
      <c r="R12" s="133"/>
      <c r="S12" s="132">
        <v>0.09</v>
      </c>
      <c r="T12" s="130"/>
      <c r="U12" s="130"/>
      <c r="V12" s="130"/>
      <c r="W12" s="130"/>
      <c r="X12" s="130"/>
      <c r="Y12" s="130"/>
      <c r="Z12" s="133"/>
      <c r="AA12" s="122"/>
      <c r="AC12" s="78"/>
    </row>
    <row r="13" spans="1:29" s="68" customFormat="1" x14ac:dyDescent="0.25">
      <c r="A13" s="120">
        <v>4</v>
      </c>
      <c r="B13" s="134" t="str">
        <f>[1]Obra!C32</f>
        <v>Pintura Externa</v>
      </c>
      <c r="C13" s="107"/>
      <c r="D13" s="108"/>
      <c r="E13" s="108"/>
      <c r="F13" s="108"/>
      <c r="G13" s="108"/>
      <c r="H13" s="108"/>
      <c r="I13" s="108"/>
      <c r="J13" s="114"/>
      <c r="K13" s="115"/>
      <c r="L13" s="108"/>
      <c r="M13" s="108"/>
      <c r="N13" s="108"/>
      <c r="O13" s="109"/>
      <c r="P13" s="109"/>
      <c r="Q13" s="109"/>
      <c r="R13" s="112"/>
      <c r="S13" s="111"/>
      <c r="T13" s="109"/>
      <c r="U13" s="109"/>
      <c r="V13" s="109"/>
      <c r="W13" s="108"/>
      <c r="X13" s="108"/>
      <c r="Y13" s="108"/>
      <c r="Z13" s="113"/>
      <c r="AA13" s="122">
        <v>0.05</v>
      </c>
      <c r="AC13" s="78"/>
    </row>
    <row r="14" spans="1:29" s="68" customFormat="1" x14ac:dyDescent="0.25">
      <c r="A14" s="120"/>
      <c r="B14" s="121"/>
      <c r="C14" s="129"/>
      <c r="D14" s="130"/>
      <c r="E14" s="130"/>
      <c r="F14" s="130"/>
      <c r="G14" s="130"/>
      <c r="H14" s="130"/>
      <c r="I14" s="130"/>
      <c r="J14" s="131"/>
      <c r="K14" s="132">
        <v>2.5000000000000001E-2</v>
      </c>
      <c r="L14" s="130"/>
      <c r="M14" s="130"/>
      <c r="N14" s="130"/>
      <c r="O14" s="130"/>
      <c r="P14" s="130"/>
      <c r="Q14" s="130"/>
      <c r="R14" s="133"/>
      <c r="S14" s="132">
        <v>2.5000000000000001E-2</v>
      </c>
      <c r="T14" s="130"/>
      <c r="U14" s="130"/>
      <c r="V14" s="130"/>
      <c r="W14" s="130"/>
      <c r="X14" s="130"/>
      <c r="Y14" s="130"/>
      <c r="Z14" s="133"/>
      <c r="AA14" s="122"/>
      <c r="AC14" s="78"/>
    </row>
    <row r="15" spans="1:29" s="68" customFormat="1" x14ac:dyDescent="0.25">
      <c r="A15" s="120">
        <v>5</v>
      </c>
      <c r="B15" s="121" t="str">
        <f>[1]Obra!C36</f>
        <v>Reparo Janelas e Portas</v>
      </c>
      <c r="C15" s="107"/>
      <c r="D15" s="108"/>
      <c r="E15" s="108"/>
      <c r="F15" s="108"/>
      <c r="G15" s="109"/>
      <c r="H15" s="109"/>
      <c r="I15" s="109"/>
      <c r="J15" s="110"/>
      <c r="K15" s="111"/>
      <c r="L15" s="109"/>
      <c r="M15" s="109"/>
      <c r="N15" s="109"/>
      <c r="O15" s="108"/>
      <c r="P15" s="108"/>
      <c r="Q15" s="108"/>
      <c r="R15" s="113"/>
      <c r="S15" s="115"/>
      <c r="T15" s="108"/>
      <c r="U15" s="108"/>
      <c r="V15" s="108"/>
      <c r="W15" s="108"/>
      <c r="X15" s="108"/>
      <c r="Y15" s="108"/>
      <c r="Z15" s="113"/>
      <c r="AA15" s="122">
        <v>4.4999999999999998E-2</v>
      </c>
      <c r="AC15" s="78"/>
    </row>
    <row r="16" spans="1:29" s="68" customFormat="1" x14ac:dyDescent="0.25">
      <c r="A16" s="120"/>
      <c r="B16" s="121"/>
      <c r="C16" s="129">
        <v>2.2499999999999999E-2</v>
      </c>
      <c r="D16" s="130"/>
      <c r="E16" s="130"/>
      <c r="F16" s="130"/>
      <c r="G16" s="130"/>
      <c r="H16" s="130"/>
      <c r="I16" s="130"/>
      <c r="J16" s="131"/>
      <c r="K16" s="132">
        <v>2.2499999999999999E-2</v>
      </c>
      <c r="L16" s="130"/>
      <c r="M16" s="130"/>
      <c r="N16" s="130"/>
      <c r="O16" s="130"/>
      <c r="P16" s="130"/>
      <c r="Q16" s="130"/>
      <c r="R16" s="133"/>
      <c r="S16" s="132"/>
      <c r="T16" s="130"/>
      <c r="U16" s="130"/>
      <c r="V16" s="130"/>
      <c r="W16" s="130"/>
      <c r="X16" s="130"/>
      <c r="Y16" s="130"/>
      <c r="Z16" s="133"/>
      <c r="AA16" s="122"/>
      <c r="AC16" s="78"/>
    </row>
    <row r="17" spans="1:30" s="68" customFormat="1" x14ac:dyDescent="0.25">
      <c r="A17" s="120">
        <v>6</v>
      </c>
      <c r="B17" s="121" t="str">
        <f>[1]Obra!C46</f>
        <v>Adaptação de Acesso e Sanitário PNE</v>
      </c>
      <c r="C17" s="107"/>
      <c r="D17" s="108"/>
      <c r="E17" s="108"/>
      <c r="F17" s="108"/>
      <c r="G17" s="109"/>
      <c r="H17" s="109"/>
      <c r="I17" s="109"/>
      <c r="J17" s="110"/>
      <c r="K17" s="111"/>
      <c r="L17" s="109"/>
      <c r="M17" s="109"/>
      <c r="N17" s="109"/>
      <c r="O17" s="108"/>
      <c r="P17" s="108"/>
      <c r="Q17" s="108"/>
      <c r="R17" s="113"/>
      <c r="S17" s="115"/>
      <c r="T17" s="108"/>
      <c r="U17" s="108"/>
      <c r="V17" s="108"/>
      <c r="W17" s="108"/>
      <c r="X17" s="108"/>
      <c r="Y17" s="108"/>
      <c r="Z17" s="113"/>
      <c r="AA17" s="122">
        <v>6.6000000000000003E-2</v>
      </c>
      <c r="AC17" s="78"/>
    </row>
    <row r="18" spans="1:30" s="68" customFormat="1" x14ac:dyDescent="0.25">
      <c r="A18" s="120"/>
      <c r="B18" s="121"/>
      <c r="C18" s="129">
        <v>3.3000000000000002E-2</v>
      </c>
      <c r="D18" s="130"/>
      <c r="E18" s="130"/>
      <c r="F18" s="130"/>
      <c r="G18" s="130"/>
      <c r="H18" s="130"/>
      <c r="I18" s="130"/>
      <c r="J18" s="131"/>
      <c r="K18" s="132">
        <v>3.3000000000000002E-2</v>
      </c>
      <c r="L18" s="130"/>
      <c r="M18" s="130"/>
      <c r="N18" s="130"/>
      <c r="O18" s="130"/>
      <c r="P18" s="130"/>
      <c r="Q18" s="130"/>
      <c r="R18" s="133"/>
      <c r="S18" s="132"/>
      <c r="T18" s="130"/>
      <c r="U18" s="130"/>
      <c r="V18" s="130"/>
      <c r="W18" s="130"/>
      <c r="X18" s="130"/>
      <c r="Y18" s="130"/>
      <c r="Z18" s="133"/>
      <c r="AA18" s="122"/>
      <c r="AC18" s="78"/>
    </row>
    <row r="19" spans="1:30" s="68" customFormat="1" x14ac:dyDescent="0.25">
      <c r="A19" s="120">
        <v>7</v>
      </c>
      <c r="B19" s="121" t="str">
        <f>[1]Obra!C82</f>
        <v>Manutenção de muro e beiral</v>
      </c>
      <c r="C19" s="107"/>
      <c r="D19" s="108"/>
      <c r="E19" s="108"/>
      <c r="F19" s="108"/>
      <c r="G19" s="109"/>
      <c r="H19" s="109"/>
      <c r="I19" s="109"/>
      <c r="J19" s="110"/>
      <c r="K19" s="111"/>
      <c r="L19" s="109"/>
      <c r="M19" s="109"/>
      <c r="N19" s="109"/>
      <c r="O19" s="109"/>
      <c r="P19" s="109"/>
      <c r="Q19" s="109"/>
      <c r="R19" s="112"/>
      <c r="S19" s="115"/>
      <c r="T19" s="108"/>
      <c r="U19" s="108"/>
      <c r="V19" s="108"/>
      <c r="W19" s="108"/>
      <c r="X19" s="108"/>
      <c r="Y19" s="108"/>
      <c r="Z19" s="113"/>
      <c r="AA19" s="122">
        <v>0.153</v>
      </c>
      <c r="AC19" s="78"/>
    </row>
    <row r="20" spans="1:30" s="68" customFormat="1" x14ac:dyDescent="0.25">
      <c r="A20" s="120"/>
      <c r="B20" s="121"/>
      <c r="C20" s="129">
        <v>7.6499999999999999E-2</v>
      </c>
      <c r="D20" s="130"/>
      <c r="E20" s="130"/>
      <c r="F20" s="130"/>
      <c r="G20" s="130"/>
      <c r="H20" s="130"/>
      <c r="I20" s="130"/>
      <c r="J20" s="131"/>
      <c r="K20" s="132">
        <v>7.6499999999999999E-2</v>
      </c>
      <c r="L20" s="130"/>
      <c r="M20" s="130"/>
      <c r="N20" s="130"/>
      <c r="O20" s="130"/>
      <c r="P20" s="130"/>
      <c r="Q20" s="130"/>
      <c r="R20" s="133"/>
      <c r="S20" s="132"/>
      <c r="T20" s="130"/>
      <c r="U20" s="130"/>
      <c r="V20" s="130"/>
      <c r="W20" s="130"/>
      <c r="X20" s="130"/>
      <c r="Y20" s="130"/>
      <c r="Z20" s="133"/>
      <c r="AA20" s="122"/>
      <c r="AC20" s="78"/>
    </row>
    <row r="21" spans="1:30" s="68" customFormat="1" x14ac:dyDescent="0.25">
      <c r="A21" s="120">
        <v>8</v>
      </c>
      <c r="B21" s="121" t="str">
        <f>[1]Obra!C88</f>
        <v xml:space="preserve">Limpeza  </v>
      </c>
      <c r="C21" s="107"/>
      <c r="D21" s="108"/>
      <c r="E21" s="108"/>
      <c r="F21" s="108"/>
      <c r="G21" s="108"/>
      <c r="H21" s="108"/>
      <c r="I21" s="108"/>
      <c r="J21" s="114"/>
      <c r="K21" s="115"/>
      <c r="L21" s="108"/>
      <c r="M21" s="108"/>
      <c r="N21" s="108"/>
      <c r="O21" s="108"/>
      <c r="P21" s="108"/>
      <c r="Q21" s="108"/>
      <c r="R21" s="113"/>
      <c r="S21" s="115"/>
      <c r="T21" s="108"/>
      <c r="U21" s="116"/>
      <c r="V21" s="116"/>
      <c r="W21" s="109"/>
      <c r="X21" s="109"/>
      <c r="Y21" s="109"/>
      <c r="Z21" s="112"/>
      <c r="AA21" s="122">
        <v>3.5000000000000003E-2</v>
      </c>
      <c r="AC21" s="78"/>
    </row>
    <row r="22" spans="1:30" s="68" customFormat="1" x14ac:dyDescent="0.25">
      <c r="A22" s="120"/>
      <c r="B22" s="121"/>
      <c r="C22" s="123"/>
      <c r="D22" s="124"/>
      <c r="E22" s="124"/>
      <c r="F22" s="124"/>
      <c r="G22" s="124"/>
      <c r="H22" s="124"/>
      <c r="I22" s="124"/>
      <c r="J22" s="125"/>
      <c r="K22" s="126"/>
      <c r="L22" s="127"/>
      <c r="M22" s="127"/>
      <c r="N22" s="127"/>
      <c r="O22" s="127"/>
      <c r="P22" s="127"/>
      <c r="Q22" s="127"/>
      <c r="R22" s="128"/>
      <c r="S22" s="126">
        <v>3.5000000000000003E-2</v>
      </c>
      <c r="T22" s="127"/>
      <c r="U22" s="127"/>
      <c r="V22" s="127"/>
      <c r="W22" s="127"/>
      <c r="X22" s="127"/>
      <c r="Y22" s="127"/>
      <c r="Z22" s="128"/>
      <c r="AA22" s="122"/>
      <c r="AC22" s="78"/>
    </row>
    <row r="23" spans="1:30" s="68" customFormat="1" x14ac:dyDescent="0.25">
      <c r="A23" s="118" t="s">
        <v>248</v>
      </c>
      <c r="B23" s="118"/>
      <c r="C23" s="119">
        <f>SUM(C7:J22)</f>
        <v>0.27150000000000002</v>
      </c>
      <c r="D23" s="119"/>
      <c r="E23" s="119"/>
      <c r="F23" s="119"/>
      <c r="G23" s="119"/>
      <c r="H23" s="119"/>
      <c r="I23" s="119"/>
      <c r="J23" s="119"/>
      <c r="K23" s="119">
        <f t="shared" ref="K23" si="0">SUM(K7:R22)</f>
        <v>0.43900000000000006</v>
      </c>
      <c r="L23" s="119"/>
      <c r="M23" s="119"/>
      <c r="N23" s="119"/>
      <c r="O23" s="119"/>
      <c r="P23" s="119"/>
      <c r="Q23" s="119"/>
      <c r="R23" s="119"/>
      <c r="S23" s="119">
        <f t="shared" ref="S23" si="1">SUM(S7:Z22)</f>
        <v>0.28949999999999998</v>
      </c>
      <c r="T23" s="119"/>
      <c r="U23" s="119"/>
      <c r="V23" s="119"/>
      <c r="W23" s="119"/>
      <c r="X23" s="119"/>
      <c r="Y23" s="119"/>
      <c r="Z23" s="119"/>
      <c r="AA23" s="117">
        <f>SUM(AA7:AA22)</f>
        <v>1</v>
      </c>
      <c r="AB23" s="77"/>
      <c r="AD23" s="78"/>
    </row>
  </sheetData>
  <mergeCells count="58">
    <mergeCell ref="A5:A6"/>
    <mergeCell ref="B5:B6"/>
    <mergeCell ref="C5:Z5"/>
    <mergeCell ref="C6:J6"/>
    <mergeCell ref="K6:R6"/>
    <mergeCell ref="S6:Z6"/>
    <mergeCell ref="A7:A8"/>
    <mergeCell ref="B7:B8"/>
    <mergeCell ref="AA7:AA8"/>
    <mergeCell ref="C8:J8"/>
    <mergeCell ref="K8:R8"/>
    <mergeCell ref="S8:Z8"/>
    <mergeCell ref="A9:A10"/>
    <mergeCell ref="B9:B10"/>
    <mergeCell ref="AA9:AA10"/>
    <mergeCell ref="C10:J10"/>
    <mergeCell ref="K10:R10"/>
    <mergeCell ref="S10:Z10"/>
    <mergeCell ref="A11:A12"/>
    <mergeCell ref="B11:B12"/>
    <mergeCell ref="AA11:AA12"/>
    <mergeCell ref="C12:J12"/>
    <mergeCell ref="K12:R12"/>
    <mergeCell ref="S12:Z12"/>
    <mergeCell ref="A13:A14"/>
    <mergeCell ref="B13:B14"/>
    <mergeCell ref="AA13:AA14"/>
    <mergeCell ref="C14:J14"/>
    <mergeCell ref="K14:R14"/>
    <mergeCell ref="S14:Z14"/>
    <mergeCell ref="A15:A16"/>
    <mergeCell ref="B15:B16"/>
    <mergeCell ref="AA15:AA16"/>
    <mergeCell ref="C16:J16"/>
    <mergeCell ref="K16:R16"/>
    <mergeCell ref="S16:Z16"/>
    <mergeCell ref="A17:A18"/>
    <mergeCell ref="B17:B18"/>
    <mergeCell ref="AA17:AA18"/>
    <mergeCell ref="C18:J18"/>
    <mergeCell ref="K18:R18"/>
    <mergeCell ref="S18:Z18"/>
    <mergeCell ref="AA21:AA22"/>
    <mergeCell ref="C22:J22"/>
    <mergeCell ref="K22:R22"/>
    <mergeCell ref="S22:Z22"/>
    <mergeCell ref="A19:A20"/>
    <mergeCell ref="B19:B20"/>
    <mergeCell ref="AA19:AA20"/>
    <mergeCell ref="C20:J20"/>
    <mergeCell ref="K20:R20"/>
    <mergeCell ref="S20:Z20"/>
    <mergeCell ref="A23:B23"/>
    <mergeCell ref="C23:J23"/>
    <mergeCell ref="K23:R23"/>
    <mergeCell ref="S23:Z23"/>
    <mergeCell ref="A21:A22"/>
    <mergeCell ref="B21:B22"/>
  </mergeCells>
  <pageMargins left="0.511811024" right="0.511811024" top="0.78740157499999996" bottom="0.78740157499999996" header="0.31496062000000002" footer="0.31496062000000002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7"/>
  <sheetViews>
    <sheetView showGridLines="0" view="pageBreakPreview" topLeftCell="B16" zoomScaleNormal="100" zoomScaleSheetLayoutView="100" workbookViewId="0">
      <selection activeCell="J18" sqref="J18"/>
    </sheetView>
  </sheetViews>
  <sheetFormatPr defaultRowHeight="15" x14ac:dyDescent="0.25"/>
  <cols>
    <col min="1" max="1" width="2" style="16" customWidth="1"/>
    <col min="2" max="2" width="59.42578125" style="16" customWidth="1"/>
    <col min="3" max="3" width="19.85546875" style="16" customWidth="1"/>
    <col min="4" max="30" width="3.7109375" style="16" customWidth="1"/>
    <col min="31" max="31" width="19.28515625" style="16" customWidth="1"/>
    <col min="32" max="32" width="19.140625" style="16" customWidth="1"/>
    <col min="33" max="33" width="9.140625" style="16"/>
    <col min="34" max="34" width="15.140625" style="16" customWidth="1"/>
    <col min="35" max="16384" width="9.140625" style="16"/>
  </cols>
  <sheetData>
    <row r="1" spans="1:36" x14ac:dyDescent="0.25">
      <c r="B1" s="64"/>
      <c r="C1" s="65"/>
    </row>
    <row r="2" spans="1:36" x14ac:dyDescent="0.25">
      <c r="B2" s="66"/>
      <c r="C2" s="67"/>
    </row>
    <row r="3" spans="1:36" x14ac:dyDescent="0.25">
      <c r="B3" s="66"/>
      <c r="C3" s="67"/>
    </row>
    <row r="4" spans="1:36" x14ac:dyDescent="0.25">
      <c r="B4" s="66"/>
      <c r="C4" s="67"/>
    </row>
    <row r="5" spans="1:36" x14ac:dyDescent="0.25">
      <c r="A5" s="53"/>
      <c r="B5" s="66"/>
      <c r="C5" s="67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4"/>
      <c r="AF5" s="54"/>
    </row>
    <row r="6" spans="1:36" x14ac:dyDescent="0.25">
      <c r="A6" s="53"/>
      <c r="B6" s="30" t="s">
        <v>84</v>
      </c>
      <c r="C6" s="31" t="s">
        <v>85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6"/>
      <c r="AF6" s="56"/>
    </row>
    <row r="7" spans="1:36" ht="26.25" customHeight="1" x14ac:dyDescent="0.25">
      <c r="A7" s="51"/>
      <c r="B7" s="32" t="str">
        <f>Obra!C6</f>
        <v xml:space="preserve">Serviços Preliminares </v>
      </c>
      <c r="C7" s="33">
        <f>Obra!I6</f>
        <v>0</v>
      </c>
      <c r="D7" s="23"/>
      <c r="E7" s="23"/>
      <c r="F7" s="23"/>
      <c r="G7" s="23"/>
      <c r="H7" s="23">
        <f>ROUND(F7+G7,2)</f>
        <v>0</v>
      </c>
      <c r="I7" s="23">
        <f>ROUND(H7*E7,2)</f>
        <v>0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57"/>
      <c r="AH7" s="17"/>
      <c r="AJ7" s="18"/>
    </row>
    <row r="8" spans="1:36" ht="26.25" customHeight="1" x14ac:dyDescent="0.25">
      <c r="A8" s="51"/>
      <c r="B8" s="32" t="str">
        <f>Obra!C15</f>
        <v>Readequação de Telhado e Forro</v>
      </c>
      <c r="C8" s="33">
        <f>Obra!I15</f>
        <v>0</v>
      </c>
      <c r="D8" s="23"/>
      <c r="E8" s="23"/>
      <c r="F8" s="23"/>
      <c r="G8" s="23"/>
      <c r="H8" s="23">
        <f t="shared" ref="H8:H13" si="0">ROUND(F8+G8,2)</f>
        <v>0</v>
      </c>
      <c r="I8" s="23">
        <f t="shared" ref="I8:I13" si="1">ROUND(H8*E8,2)</f>
        <v>0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57"/>
      <c r="AH8" s="17"/>
      <c r="AJ8" s="18"/>
    </row>
    <row r="9" spans="1:36" ht="26.25" customHeight="1" x14ac:dyDescent="0.25">
      <c r="A9" s="51"/>
      <c r="B9" s="32" t="str">
        <f>Obra!C27</f>
        <v>Pintura Interna e Piso</v>
      </c>
      <c r="C9" s="33">
        <f>Obra!I27</f>
        <v>0</v>
      </c>
      <c r="D9" s="23"/>
      <c r="E9" s="23"/>
      <c r="F9" s="23"/>
      <c r="G9" s="23"/>
      <c r="H9" s="23">
        <f t="shared" si="0"/>
        <v>0</v>
      </c>
      <c r="I9" s="23">
        <f t="shared" si="1"/>
        <v>0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57"/>
      <c r="AH9" s="17"/>
      <c r="AJ9" s="18"/>
    </row>
    <row r="10" spans="1:36" ht="26.25" customHeight="1" x14ac:dyDescent="0.25">
      <c r="A10" s="51"/>
      <c r="B10" s="32" t="str">
        <f>Obra!C32</f>
        <v>Pintura Externa</v>
      </c>
      <c r="C10" s="33">
        <f>Obra!I32</f>
        <v>0</v>
      </c>
      <c r="D10" s="23"/>
      <c r="E10" s="23"/>
      <c r="F10" s="23"/>
      <c r="G10" s="23"/>
      <c r="H10" s="23">
        <f t="shared" si="0"/>
        <v>0</v>
      </c>
      <c r="I10" s="23">
        <f t="shared" si="1"/>
        <v>0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57"/>
      <c r="AH10" s="17"/>
      <c r="AJ10" s="18"/>
    </row>
    <row r="11" spans="1:36" ht="26.25" customHeight="1" x14ac:dyDescent="0.25">
      <c r="A11" s="51"/>
      <c r="B11" s="32" t="str">
        <f>Obra!C36</f>
        <v>Reparo Janelas e Portas</v>
      </c>
      <c r="C11" s="33">
        <f>Obra!I36</f>
        <v>0</v>
      </c>
      <c r="D11" s="23"/>
      <c r="E11" s="23"/>
      <c r="F11" s="23"/>
      <c r="G11" s="23"/>
      <c r="H11" s="23">
        <f t="shared" si="0"/>
        <v>0</v>
      </c>
      <c r="I11" s="23">
        <f t="shared" si="1"/>
        <v>0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57"/>
      <c r="AH11" s="17"/>
      <c r="AJ11" s="18"/>
    </row>
    <row r="12" spans="1:36" ht="26.25" customHeight="1" x14ac:dyDescent="0.25">
      <c r="A12" s="51"/>
      <c r="B12" s="32" t="str">
        <f>Obra!C46</f>
        <v>Adaptação de Acesso e Sanitário PNE</v>
      </c>
      <c r="C12" s="33">
        <f>Obra!I46</f>
        <v>0</v>
      </c>
      <c r="D12" s="23"/>
      <c r="E12" s="23"/>
      <c r="F12" s="23"/>
      <c r="G12" s="23"/>
      <c r="H12" s="23">
        <f t="shared" si="0"/>
        <v>0</v>
      </c>
      <c r="I12" s="23">
        <f t="shared" si="1"/>
        <v>0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57"/>
      <c r="AH12" s="17"/>
      <c r="AJ12" s="18"/>
    </row>
    <row r="13" spans="1:36" ht="26.25" customHeight="1" x14ac:dyDescent="0.25">
      <c r="A13" s="51"/>
      <c r="B13" s="32" t="str">
        <f>Obra!C82</f>
        <v>Manutenção de muro e beiral</v>
      </c>
      <c r="C13" s="33">
        <f>Obra!I82</f>
        <v>0</v>
      </c>
      <c r="D13" s="23"/>
      <c r="E13" s="23"/>
      <c r="F13" s="23"/>
      <c r="G13" s="23"/>
      <c r="H13" s="23">
        <f t="shared" si="0"/>
        <v>0</v>
      </c>
      <c r="I13" s="23">
        <f t="shared" si="1"/>
        <v>0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57"/>
      <c r="AH13" s="17"/>
      <c r="AJ13" s="18"/>
    </row>
    <row r="14" spans="1:36" ht="26.25" customHeight="1" x14ac:dyDescent="0.25">
      <c r="A14" s="51"/>
      <c r="B14" s="32" t="str">
        <f>Obra!C88</f>
        <v xml:space="preserve">Limpeza  </v>
      </c>
      <c r="C14" s="33">
        <f>Obra!I88</f>
        <v>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57"/>
      <c r="AH14" s="17"/>
      <c r="AJ14" s="18"/>
    </row>
    <row r="15" spans="1:36" ht="26.25" customHeight="1" x14ac:dyDescent="0.25">
      <c r="A15" s="51"/>
      <c r="B15" s="34"/>
      <c r="C15" s="3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57"/>
      <c r="AH15" s="17"/>
      <c r="AJ15" s="18"/>
    </row>
    <row r="16" spans="1:36" ht="26.25" customHeight="1" x14ac:dyDescent="0.25">
      <c r="A16" s="51"/>
      <c r="B16" s="35" t="s">
        <v>8</v>
      </c>
      <c r="C16" s="36">
        <f>SUM(C7:C15)</f>
        <v>0</v>
      </c>
      <c r="D16" s="23"/>
      <c r="E16" s="23"/>
      <c r="F16" s="23"/>
      <c r="G16" s="23"/>
      <c r="H16" s="23">
        <f t="shared" ref="H16:H25" si="2">ROUND(F16+G16,2)</f>
        <v>0</v>
      </c>
      <c r="I16" s="23">
        <f t="shared" ref="I16:I25" si="3">ROUND(H16*E16,2)</f>
        <v>0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57"/>
      <c r="AH16" s="17"/>
      <c r="AJ16" s="18"/>
    </row>
    <row r="17" spans="1:36" ht="26.25" customHeight="1" x14ac:dyDescent="0.25">
      <c r="A17" s="51"/>
      <c r="B17" s="37" t="s">
        <v>161</v>
      </c>
      <c r="C17" s="38">
        <f>C16*0.0623</f>
        <v>0</v>
      </c>
      <c r="D17" s="23"/>
      <c r="E17" s="23"/>
      <c r="F17" s="23"/>
      <c r="G17" s="23"/>
      <c r="H17" s="23">
        <f t="shared" si="2"/>
        <v>0</v>
      </c>
      <c r="I17" s="23">
        <f t="shared" si="3"/>
        <v>0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57"/>
      <c r="AH17" s="17"/>
      <c r="AJ17" s="18"/>
    </row>
    <row r="18" spans="1:36" ht="26.25" customHeight="1" x14ac:dyDescent="0.25">
      <c r="A18" s="51"/>
      <c r="B18" s="37" t="s">
        <v>99</v>
      </c>
      <c r="C18" s="38">
        <f>(C16+C17)*22.96%</f>
        <v>0</v>
      </c>
      <c r="D18" s="23"/>
      <c r="E18" s="23"/>
      <c r="F18" s="23"/>
      <c r="G18" s="23"/>
      <c r="H18" s="23">
        <f t="shared" si="2"/>
        <v>0</v>
      </c>
      <c r="I18" s="23">
        <f t="shared" si="3"/>
        <v>0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57"/>
      <c r="AH18" s="17"/>
      <c r="AJ18" s="18"/>
    </row>
    <row r="19" spans="1:36" ht="26.25" customHeight="1" x14ac:dyDescent="0.25">
      <c r="A19" s="51"/>
      <c r="B19" s="39" t="s">
        <v>13</v>
      </c>
      <c r="C19" s="40">
        <f>C16+C18+C17</f>
        <v>0</v>
      </c>
      <c r="D19" s="23"/>
      <c r="E19" s="23"/>
      <c r="F19" s="23"/>
      <c r="G19" s="23"/>
      <c r="H19" s="23">
        <f t="shared" si="2"/>
        <v>0</v>
      </c>
      <c r="I19" s="23">
        <f t="shared" si="3"/>
        <v>0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57"/>
      <c r="AH19" s="17"/>
      <c r="AJ19" s="18"/>
    </row>
    <row r="20" spans="1:36" x14ac:dyDescent="0.25">
      <c r="A20" s="51"/>
      <c r="B20" s="26"/>
      <c r="C20" s="23"/>
      <c r="D20" s="23"/>
      <c r="E20" s="23"/>
      <c r="F20" s="23"/>
      <c r="G20" s="23"/>
      <c r="H20" s="23">
        <f t="shared" si="2"/>
        <v>0</v>
      </c>
      <c r="I20" s="23">
        <f t="shared" si="3"/>
        <v>0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57"/>
      <c r="AH20" s="17"/>
      <c r="AJ20" s="18"/>
    </row>
    <row r="21" spans="1:36" x14ac:dyDescent="0.25">
      <c r="A21" s="51"/>
      <c r="B21" s="26"/>
      <c r="C21" s="23"/>
      <c r="D21" s="23"/>
      <c r="E21" s="23"/>
      <c r="F21" s="23"/>
      <c r="G21" s="23"/>
      <c r="H21" s="23">
        <f t="shared" si="2"/>
        <v>0</v>
      </c>
      <c r="I21" s="23">
        <f t="shared" si="3"/>
        <v>0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57"/>
      <c r="AH21" s="17"/>
      <c r="AJ21" s="18"/>
    </row>
    <row r="22" spans="1:36" x14ac:dyDescent="0.25">
      <c r="A22" s="51"/>
      <c r="B22" s="26"/>
      <c r="C22" s="23"/>
      <c r="D22" s="23"/>
      <c r="E22" s="23"/>
      <c r="F22" s="23"/>
      <c r="G22" s="23"/>
      <c r="H22" s="23">
        <f t="shared" si="2"/>
        <v>0</v>
      </c>
      <c r="I22" s="23">
        <f t="shared" si="3"/>
        <v>0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57"/>
      <c r="AH22" s="17"/>
      <c r="AJ22" s="18"/>
    </row>
    <row r="23" spans="1:36" x14ac:dyDescent="0.25">
      <c r="A23" s="51"/>
      <c r="B23" s="26"/>
      <c r="C23" s="23"/>
      <c r="D23" s="23"/>
      <c r="E23" s="23"/>
      <c r="F23" s="23"/>
      <c r="G23" s="23"/>
      <c r="H23" s="23">
        <f t="shared" si="2"/>
        <v>0</v>
      </c>
      <c r="I23" s="23">
        <f t="shared" si="3"/>
        <v>0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57"/>
      <c r="AH23" s="17"/>
      <c r="AJ23" s="18"/>
    </row>
    <row r="24" spans="1:36" x14ac:dyDescent="0.25">
      <c r="A24" s="52"/>
      <c r="B24" s="26"/>
      <c r="C24" s="23"/>
      <c r="D24" s="23"/>
      <c r="E24" s="23"/>
      <c r="F24" s="23"/>
      <c r="G24" s="23"/>
      <c r="H24" s="23">
        <f t="shared" si="2"/>
        <v>0</v>
      </c>
      <c r="I24" s="23">
        <f t="shared" si="3"/>
        <v>0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58"/>
      <c r="AF24" s="59"/>
      <c r="AH24" s="17"/>
      <c r="AJ24" s="18"/>
    </row>
    <row r="25" spans="1:36" x14ac:dyDescent="0.25">
      <c r="A25" s="26"/>
      <c r="B25" s="26"/>
      <c r="C25" s="23"/>
      <c r="D25" s="23"/>
      <c r="E25" s="23"/>
      <c r="F25" s="23"/>
      <c r="G25" s="23"/>
      <c r="H25" s="23">
        <f t="shared" si="2"/>
        <v>0</v>
      </c>
      <c r="I25" s="23">
        <f t="shared" si="3"/>
        <v>0</v>
      </c>
      <c r="J25" s="23"/>
      <c r="K25" s="23"/>
      <c r="L25" s="23"/>
      <c r="M25" s="23"/>
      <c r="N25" s="23"/>
      <c r="O25" s="23"/>
      <c r="P25" s="23"/>
      <c r="Q25" s="23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1"/>
      <c r="AF25" s="62"/>
      <c r="AH25" s="17"/>
      <c r="AJ25" s="18"/>
    </row>
    <row r="26" spans="1:36" x14ac:dyDescent="0.25">
      <c r="A26" s="51"/>
      <c r="B26" s="51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63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1"/>
      <c r="AF26" s="62"/>
      <c r="AH26" s="17"/>
    </row>
    <row r="27" spans="1:36" x14ac:dyDescent="0.25">
      <c r="A27" s="26"/>
      <c r="B27" s="26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1"/>
      <c r="AF27" s="62"/>
      <c r="AH27" s="17"/>
    </row>
    <row r="28" spans="1:36" x14ac:dyDescent="0.25">
      <c r="H28" s="23">
        <f t="shared" ref="H28:H30" si="4">ROUND(F28+G28,2)</f>
        <v>0</v>
      </c>
      <c r="I28" s="23">
        <f t="shared" ref="I28:I30" si="5">ROUND(H28*E28,2)</f>
        <v>0</v>
      </c>
    </row>
    <row r="29" spans="1:36" x14ac:dyDescent="0.25">
      <c r="H29" s="23">
        <f t="shared" si="4"/>
        <v>0</v>
      </c>
      <c r="I29" s="23">
        <f t="shared" si="5"/>
        <v>0</v>
      </c>
    </row>
    <row r="30" spans="1:36" x14ac:dyDescent="0.25">
      <c r="H30" s="23">
        <f t="shared" si="4"/>
        <v>0</v>
      </c>
      <c r="I30" s="23">
        <f t="shared" si="5"/>
        <v>0</v>
      </c>
    </row>
    <row r="33" spans="8:9" x14ac:dyDescent="0.25">
      <c r="H33" s="23">
        <f t="shared" ref="H33:H34" si="6">ROUND(F33+G33,2)</f>
        <v>0</v>
      </c>
      <c r="I33" s="23">
        <f t="shared" ref="I33:I34" si="7">ROUND(H33*E33,2)</f>
        <v>0</v>
      </c>
    </row>
    <row r="34" spans="8:9" x14ac:dyDescent="0.25">
      <c r="H34" s="23">
        <f t="shared" si="6"/>
        <v>0</v>
      </c>
      <c r="I34" s="23">
        <f t="shared" si="7"/>
        <v>0</v>
      </c>
    </row>
    <row r="37" spans="8:9" x14ac:dyDescent="0.25">
      <c r="H37" s="23">
        <f t="shared" ref="H37:H44" si="8">ROUND(F37+G37,2)</f>
        <v>0</v>
      </c>
      <c r="I37" s="23">
        <f t="shared" ref="I37:I44" si="9">ROUND(H37*E37,2)</f>
        <v>0</v>
      </c>
    </row>
    <row r="38" spans="8:9" x14ac:dyDescent="0.25">
      <c r="H38" s="23">
        <f t="shared" si="8"/>
        <v>0</v>
      </c>
      <c r="I38" s="23">
        <f t="shared" si="9"/>
        <v>0</v>
      </c>
    </row>
    <row r="39" spans="8:9" x14ac:dyDescent="0.25">
      <c r="H39" s="23">
        <f t="shared" si="8"/>
        <v>0</v>
      </c>
      <c r="I39" s="23">
        <f t="shared" si="9"/>
        <v>0</v>
      </c>
    </row>
    <row r="40" spans="8:9" x14ac:dyDescent="0.25">
      <c r="H40" s="23">
        <f t="shared" si="8"/>
        <v>0</v>
      </c>
      <c r="I40" s="23">
        <f t="shared" si="9"/>
        <v>0</v>
      </c>
    </row>
    <row r="41" spans="8:9" x14ac:dyDescent="0.25">
      <c r="H41" s="23">
        <f t="shared" si="8"/>
        <v>0</v>
      </c>
      <c r="I41" s="23">
        <f t="shared" si="9"/>
        <v>0</v>
      </c>
    </row>
    <row r="42" spans="8:9" x14ac:dyDescent="0.25">
      <c r="H42" s="23">
        <f t="shared" si="8"/>
        <v>0</v>
      </c>
      <c r="I42" s="23">
        <f t="shared" si="9"/>
        <v>0</v>
      </c>
    </row>
    <row r="43" spans="8:9" x14ac:dyDescent="0.25">
      <c r="H43" s="23">
        <f t="shared" si="8"/>
        <v>0</v>
      </c>
      <c r="I43" s="23">
        <f t="shared" si="9"/>
        <v>0</v>
      </c>
    </row>
    <row r="44" spans="8:9" x14ac:dyDescent="0.25">
      <c r="H44" s="23">
        <f t="shared" si="8"/>
        <v>0</v>
      </c>
      <c r="I44" s="23">
        <f t="shared" si="9"/>
        <v>0</v>
      </c>
    </row>
    <row r="47" spans="8:9" x14ac:dyDescent="0.25">
      <c r="H47" s="23">
        <f t="shared" ref="H47:H80" si="10">ROUND(F47+G47,2)</f>
        <v>0</v>
      </c>
      <c r="I47" s="23">
        <f t="shared" ref="I47:I80" si="11">ROUND(H47*E47,2)</f>
        <v>0</v>
      </c>
    </row>
    <row r="48" spans="8:9" x14ac:dyDescent="0.25">
      <c r="H48" s="23">
        <f t="shared" si="10"/>
        <v>0</v>
      </c>
      <c r="I48" s="23">
        <f t="shared" si="11"/>
        <v>0</v>
      </c>
    </row>
    <row r="49" spans="8:9" x14ac:dyDescent="0.25">
      <c r="H49" s="23">
        <f t="shared" si="10"/>
        <v>0</v>
      </c>
      <c r="I49" s="23">
        <f t="shared" si="11"/>
        <v>0</v>
      </c>
    </row>
    <row r="50" spans="8:9" x14ac:dyDescent="0.25">
      <c r="H50" s="23">
        <f t="shared" si="10"/>
        <v>0</v>
      </c>
      <c r="I50" s="23">
        <f t="shared" si="11"/>
        <v>0</v>
      </c>
    </row>
    <row r="51" spans="8:9" x14ac:dyDescent="0.25">
      <c r="H51" s="23">
        <f t="shared" si="10"/>
        <v>0</v>
      </c>
      <c r="I51" s="23">
        <f t="shared" si="11"/>
        <v>0</v>
      </c>
    </row>
    <row r="52" spans="8:9" x14ac:dyDescent="0.25">
      <c r="H52" s="23">
        <f t="shared" si="10"/>
        <v>0</v>
      </c>
      <c r="I52" s="23">
        <f t="shared" si="11"/>
        <v>0</v>
      </c>
    </row>
    <row r="53" spans="8:9" x14ac:dyDescent="0.25">
      <c r="H53" s="23">
        <f t="shared" si="10"/>
        <v>0</v>
      </c>
      <c r="I53" s="23">
        <f t="shared" si="11"/>
        <v>0</v>
      </c>
    </row>
    <row r="54" spans="8:9" x14ac:dyDescent="0.25">
      <c r="H54" s="23">
        <f t="shared" si="10"/>
        <v>0</v>
      </c>
      <c r="I54" s="23">
        <f t="shared" si="11"/>
        <v>0</v>
      </c>
    </row>
    <row r="55" spans="8:9" x14ac:dyDescent="0.25">
      <c r="H55" s="23">
        <f t="shared" si="10"/>
        <v>0</v>
      </c>
      <c r="I55" s="23">
        <f t="shared" si="11"/>
        <v>0</v>
      </c>
    </row>
    <row r="56" spans="8:9" x14ac:dyDescent="0.25">
      <c r="H56" s="23">
        <f t="shared" si="10"/>
        <v>0</v>
      </c>
      <c r="I56" s="23">
        <f t="shared" si="11"/>
        <v>0</v>
      </c>
    </row>
    <row r="57" spans="8:9" x14ac:dyDescent="0.25">
      <c r="H57" s="23">
        <f t="shared" si="10"/>
        <v>0</v>
      </c>
      <c r="I57" s="23">
        <f t="shared" si="11"/>
        <v>0</v>
      </c>
    </row>
    <row r="58" spans="8:9" x14ac:dyDescent="0.25">
      <c r="H58" s="23">
        <f t="shared" si="10"/>
        <v>0</v>
      </c>
      <c r="I58" s="23">
        <f t="shared" si="11"/>
        <v>0</v>
      </c>
    </row>
    <row r="59" spans="8:9" x14ac:dyDescent="0.25">
      <c r="H59" s="23">
        <f t="shared" si="10"/>
        <v>0</v>
      </c>
      <c r="I59" s="23">
        <f t="shared" si="11"/>
        <v>0</v>
      </c>
    </row>
    <row r="60" spans="8:9" x14ac:dyDescent="0.25">
      <c r="H60" s="23">
        <f t="shared" si="10"/>
        <v>0</v>
      </c>
      <c r="I60" s="23">
        <f t="shared" si="11"/>
        <v>0</v>
      </c>
    </row>
    <row r="61" spans="8:9" x14ac:dyDescent="0.25">
      <c r="H61" s="23">
        <f t="shared" si="10"/>
        <v>0</v>
      </c>
      <c r="I61" s="23">
        <f t="shared" si="11"/>
        <v>0</v>
      </c>
    </row>
    <row r="62" spans="8:9" x14ac:dyDescent="0.25">
      <c r="H62" s="23">
        <f t="shared" si="10"/>
        <v>0</v>
      </c>
      <c r="I62" s="23">
        <f t="shared" si="11"/>
        <v>0</v>
      </c>
    </row>
    <row r="63" spans="8:9" x14ac:dyDescent="0.25">
      <c r="H63" s="23">
        <f t="shared" si="10"/>
        <v>0</v>
      </c>
      <c r="I63" s="23">
        <f t="shared" si="11"/>
        <v>0</v>
      </c>
    </row>
    <row r="64" spans="8:9" x14ac:dyDescent="0.25">
      <c r="H64" s="23">
        <f t="shared" si="10"/>
        <v>0</v>
      </c>
      <c r="I64" s="23">
        <f t="shared" si="11"/>
        <v>0</v>
      </c>
    </row>
    <row r="65" spans="8:9" x14ac:dyDescent="0.25">
      <c r="H65" s="23">
        <f t="shared" si="10"/>
        <v>0</v>
      </c>
      <c r="I65" s="23">
        <f t="shared" si="11"/>
        <v>0</v>
      </c>
    </row>
    <row r="66" spans="8:9" x14ac:dyDescent="0.25">
      <c r="H66" s="23">
        <f t="shared" si="10"/>
        <v>0</v>
      </c>
      <c r="I66" s="23">
        <f t="shared" si="11"/>
        <v>0</v>
      </c>
    </row>
    <row r="67" spans="8:9" x14ac:dyDescent="0.25">
      <c r="H67" s="23">
        <f t="shared" si="10"/>
        <v>0</v>
      </c>
      <c r="I67" s="23">
        <f t="shared" si="11"/>
        <v>0</v>
      </c>
    </row>
    <row r="68" spans="8:9" x14ac:dyDescent="0.25">
      <c r="H68" s="23">
        <f t="shared" si="10"/>
        <v>0</v>
      </c>
      <c r="I68" s="23">
        <f t="shared" si="11"/>
        <v>0</v>
      </c>
    </row>
    <row r="69" spans="8:9" x14ac:dyDescent="0.25">
      <c r="H69" s="23">
        <f t="shared" si="10"/>
        <v>0</v>
      </c>
      <c r="I69" s="23">
        <f t="shared" si="11"/>
        <v>0</v>
      </c>
    </row>
    <row r="70" spans="8:9" x14ac:dyDescent="0.25">
      <c r="H70" s="23">
        <f t="shared" si="10"/>
        <v>0</v>
      </c>
      <c r="I70" s="23">
        <f t="shared" si="11"/>
        <v>0</v>
      </c>
    </row>
    <row r="71" spans="8:9" x14ac:dyDescent="0.25">
      <c r="H71" s="23">
        <f t="shared" si="10"/>
        <v>0</v>
      </c>
      <c r="I71" s="23">
        <f t="shared" si="11"/>
        <v>0</v>
      </c>
    </row>
    <row r="72" spans="8:9" x14ac:dyDescent="0.25">
      <c r="H72" s="23">
        <f t="shared" si="10"/>
        <v>0</v>
      </c>
      <c r="I72" s="23">
        <f t="shared" si="11"/>
        <v>0</v>
      </c>
    </row>
    <row r="73" spans="8:9" x14ac:dyDescent="0.25">
      <c r="H73" s="23">
        <f t="shared" si="10"/>
        <v>0</v>
      </c>
      <c r="I73" s="23">
        <f t="shared" si="11"/>
        <v>0</v>
      </c>
    </row>
    <row r="74" spans="8:9" x14ac:dyDescent="0.25">
      <c r="H74" s="23">
        <f t="shared" si="10"/>
        <v>0</v>
      </c>
      <c r="I74" s="23">
        <f t="shared" si="11"/>
        <v>0</v>
      </c>
    </row>
    <row r="75" spans="8:9" x14ac:dyDescent="0.25">
      <c r="H75" s="23">
        <f t="shared" si="10"/>
        <v>0</v>
      </c>
      <c r="I75" s="23">
        <f t="shared" si="11"/>
        <v>0</v>
      </c>
    </row>
    <row r="76" spans="8:9" x14ac:dyDescent="0.25">
      <c r="H76" s="23">
        <f t="shared" si="10"/>
        <v>0</v>
      </c>
      <c r="I76" s="23">
        <f t="shared" si="11"/>
        <v>0</v>
      </c>
    </row>
    <row r="77" spans="8:9" x14ac:dyDescent="0.25">
      <c r="H77" s="23">
        <f t="shared" si="10"/>
        <v>0</v>
      </c>
      <c r="I77" s="23">
        <f t="shared" si="11"/>
        <v>0</v>
      </c>
    </row>
    <row r="78" spans="8:9" x14ac:dyDescent="0.25">
      <c r="H78" s="23">
        <f t="shared" si="10"/>
        <v>0</v>
      </c>
      <c r="I78" s="23">
        <f t="shared" si="11"/>
        <v>0</v>
      </c>
    </row>
    <row r="79" spans="8:9" x14ac:dyDescent="0.25">
      <c r="H79" s="23">
        <f t="shared" si="10"/>
        <v>0</v>
      </c>
      <c r="I79" s="23">
        <f t="shared" si="11"/>
        <v>0</v>
      </c>
    </row>
    <row r="80" spans="8:9" x14ac:dyDescent="0.25">
      <c r="H80" s="23">
        <f t="shared" si="10"/>
        <v>0</v>
      </c>
      <c r="I80" s="23">
        <f t="shared" si="11"/>
        <v>0</v>
      </c>
    </row>
    <row r="83" spans="8:9" x14ac:dyDescent="0.25">
      <c r="H83" s="23">
        <f t="shared" ref="H83:H86" si="12">ROUND(F83+G83,2)</f>
        <v>0</v>
      </c>
      <c r="I83" s="23">
        <f t="shared" ref="I83:I86" si="13">ROUND(H83*E83,2)</f>
        <v>0</v>
      </c>
    </row>
    <row r="84" spans="8:9" x14ac:dyDescent="0.25">
      <c r="H84" s="23">
        <f t="shared" si="12"/>
        <v>0</v>
      </c>
      <c r="I84" s="23">
        <f t="shared" si="13"/>
        <v>0</v>
      </c>
    </row>
    <row r="85" spans="8:9" x14ac:dyDescent="0.25">
      <c r="H85" s="23">
        <f t="shared" si="12"/>
        <v>0</v>
      </c>
      <c r="I85" s="23">
        <f t="shared" si="13"/>
        <v>0</v>
      </c>
    </row>
    <row r="86" spans="8:9" x14ac:dyDescent="0.25">
      <c r="H86" s="23">
        <f t="shared" si="12"/>
        <v>0</v>
      </c>
      <c r="I86" s="23">
        <f t="shared" si="13"/>
        <v>0</v>
      </c>
    </row>
    <row r="89" spans="8:9" x14ac:dyDescent="0.25">
      <c r="H89" s="23">
        <f t="shared" ref="H89:H93" si="14">ROUND(F89+G89,2)</f>
        <v>0</v>
      </c>
      <c r="I89" s="23">
        <f t="shared" ref="I89:I93" si="15">ROUND(H89*E89,2)</f>
        <v>0</v>
      </c>
    </row>
    <row r="90" spans="8:9" x14ac:dyDescent="0.25">
      <c r="H90" s="23">
        <f t="shared" si="14"/>
        <v>0</v>
      </c>
      <c r="I90" s="23">
        <f t="shared" si="15"/>
        <v>0</v>
      </c>
    </row>
    <row r="91" spans="8:9" x14ac:dyDescent="0.25">
      <c r="H91" s="23">
        <f t="shared" si="14"/>
        <v>0</v>
      </c>
      <c r="I91" s="23">
        <f t="shared" si="15"/>
        <v>0</v>
      </c>
    </row>
    <row r="92" spans="8:9" x14ac:dyDescent="0.25">
      <c r="H92" s="23">
        <f t="shared" si="14"/>
        <v>0</v>
      </c>
      <c r="I92" s="23">
        <f t="shared" si="15"/>
        <v>0</v>
      </c>
    </row>
    <row r="93" spans="8:9" x14ac:dyDescent="0.25">
      <c r="H93" s="23">
        <f t="shared" si="14"/>
        <v>0</v>
      </c>
      <c r="I93" s="23">
        <f t="shared" si="15"/>
        <v>0</v>
      </c>
    </row>
    <row r="95" spans="8:9" x14ac:dyDescent="0.25">
      <c r="H95" s="17">
        <f>I82+I36+I32+I27+I88+I15+I6+I46</f>
        <v>0</v>
      </c>
    </row>
    <row r="96" spans="8:9" x14ac:dyDescent="0.25">
      <c r="I96" s="16">
        <f>ROUND(H95*0.0623,2)</f>
        <v>0</v>
      </c>
    </row>
    <row r="97" spans="8:8" x14ac:dyDescent="0.25">
      <c r="H97" s="16">
        <f>ROUND((H95+I96)*0.2296,2)</f>
        <v>0</v>
      </c>
    </row>
  </sheetData>
  <printOptions horizontalCentered="1"/>
  <pageMargins left="0.39370078740157483" right="0.39370078740157483" top="1.1811023622047245" bottom="0.78740157480314965" header="0.19685039370078741" footer="0.19685039370078741"/>
  <pageSetup paperSize="9" fitToHeight="0" orientation="landscape" r:id="rId1"/>
  <headerFooter>
    <oddHeader>&amp;L&amp;G&amp;C&amp;"Ecofont Vera Sans,Negrito"&amp;14MANUTENÇÃO SEDE 
PARQUE ESTADUAL DO PRELADO&amp;R&amp;"Ecofont Vera Sans,Regular"&amp;14
Cronograma Físico-Financeiro
Boletim CPOS 175 - MAR/2019</oddHeader>
    <oddFooter>&amp;CAv. Professor Frederico Hermann Junior, 345 – Pinheiros - 05459-010 São Paulo
(11) 2997-5000 – www.fflorestal.sp.gov.br
página &amp;P de &amp;N&amp;RFolha:__________________
Proc.: __________/_______
Rubrica: ________________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view="pageBreakPreview" zoomScale="70" zoomScaleNormal="70" zoomScaleSheetLayoutView="70" zoomScalePageLayoutView="80" workbookViewId="0">
      <selection activeCell="K12" sqref="Q12"/>
    </sheetView>
  </sheetViews>
  <sheetFormatPr defaultRowHeight="18.75" x14ac:dyDescent="0.3"/>
  <cols>
    <col min="1" max="1" width="9.140625" style="11"/>
    <col min="2" max="2" width="21.85546875" style="11" customWidth="1"/>
    <col min="3" max="3" width="87.5703125" style="1" customWidth="1"/>
    <col min="4" max="4" width="10" style="1" customWidth="1"/>
    <col min="5" max="5" width="12.7109375" style="75" bestFit="1" customWidth="1"/>
    <col min="6" max="9" width="15.7109375" style="12" customWidth="1"/>
    <col min="11" max="11" width="18.42578125" style="83" customWidth="1"/>
  </cols>
  <sheetData>
    <row r="1" spans="1:18" x14ac:dyDescent="0.3">
      <c r="A1" s="46"/>
      <c r="B1" s="47"/>
      <c r="C1" s="48"/>
      <c r="D1" s="48"/>
      <c r="E1" s="69"/>
      <c r="F1" s="49"/>
      <c r="G1" s="49"/>
      <c r="H1" s="49"/>
      <c r="I1" s="50"/>
    </row>
    <row r="2" spans="1:18" x14ac:dyDescent="0.3">
      <c r="A2" s="43"/>
      <c r="B2" s="44"/>
      <c r="C2" s="45"/>
      <c r="D2" s="45"/>
      <c r="E2" s="70"/>
      <c r="F2" s="41"/>
      <c r="G2" s="41"/>
      <c r="H2" s="41"/>
      <c r="I2" s="42"/>
    </row>
    <row r="3" spans="1:18" x14ac:dyDescent="0.3">
      <c r="A3" s="43"/>
      <c r="B3" s="44"/>
      <c r="C3" s="45"/>
      <c r="D3" s="45"/>
      <c r="E3" s="70"/>
      <c r="F3" s="41"/>
      <c r="G3" s="41"/>
      <c r="H3" s="41"/>
      <c r="I3" s="42"/>
    </row>
    <row r="4" spans="1:18" x14ac:dyDescent="0.3">
      <c r="A4" s="43"/>
      <c r="B4" s="44"/>
      <c r="C4" s="45"/>
      <c r="D4" s="45"/>
      <c r="E4" s="70"/>
      <c r="F4" s="41"/>
      <c r="G4" s="41"/>
      <c r="H4" s="41"/>
      <c r="I4" s="42"/>
    </row>
    <row r="5" spans="1:18" x14ac:dyDescent="0.3">
      <c r="A5" s="2" t="s">
        <v>0</v>
      </c>
      <c r="B5" s="3" t="s">
        <v>1</v>
      </c>
      <c r="C5" s="4" t="s">
        <v>2</v>
      </c>
      <c r="D5" s="3" t="s">
        <v>3</v>
      </c>
      <c r="E5" s="71" t="s">
        <v>4</v>
      </c>
      <c r="F5" s="5" t="s">
        <v>5</v>
      </c>
      <c r="G5" s="5" t="s">
        <v>6</v>
      </c>
      <c r="H5" s="5" t="s">
        <v>7</v>
      </c>
      <c r="I5" s="6" t="s">
        <v>8</v>
      </c>
      <c r="J5" s="22"/>
      <c r="K5" s="82"/>
      <c r="L5" s="22"/>
      <c r="M5" s="22"/>
      <c r="N5" s="22"/>
      <c r="O5" s="22"/>
      <c r="P5" s="22"/>
      <c r="Q5" s="22"/>
      <c r="R5" s="21"/>
    </row>
    <row r="6" spans="1:18" x14ac:dyDescent="0.3">
      <c r="A6" s="14">
        <v>1</v>
      </c>
      <c r="B6" s="19"/>
      <c r="C6" s="20" t="s">
        <v>229</v>
      </c>
      <c r="D6" s="15"/>
      <c r="E6" s="72"/>
      <c r="F6" s="96"/>
      <c r="G6" s="97"/>
      <c r="H6" s="10"/>
      <c r="I6" s="7">
        <f>SUM(I7:I14)</f>
        <v>0</v>
      </c>
      <c r="J6" s="22"/>
      <c r="K6" s="82"/>
      <c r="L6" s="22"/>
      <c r="M6" s="22"/>
      <c r="N6" s="22"/>
      <c r="O6" s="22"/>
      <c r="P6" s="22"/>
      <c r="Q6" s="22"/>
      <c r="R6" s="21"/>
    </row>
    <row r="7" spans="1:18" x14ac:dyDescent="0.3">
      <c r="A7" s="8" t="s">
        <v>58</v>
      </c>
      <c r="B7" s="28" t="s">
        <v>36</v>
      </c>
      <c r="C7" s="29" t="s">
        <v>10</v>
      </c>
      <c r="D7" s="28" t="s">
        <v>9</v>
      </c>
      <c r="E7" s="74">
        <v>6</v>
      </c>
      <c r="F7" s="27"/>
      <c r="G7" s="27"/>
      <c r="H7" s="27">
        <f>ROUND(F7+G7,2)</f>
        <v>0</v>
      </c>
      <c r="I7" s="13">
        <f>ROUND(H7*E7,2)</f>
        <v>0</v>
      </c>
      <c r="J7" s="22"/>
      <c r="K7" s="82"/>
      <c r="L7" s="22"/>
      <c r="M7" s="22"/>
      <c r="N7" s="22"/>
      <c r="O7" s="22"/>
      <c r="P7" s="22"/>
      <c r="Q7" s="22"/>
      <c r="R7" s="22"/>
    </row>
    <row r="8" spans="1:18" x14ac:dyDescent="0.3">
      <c r="A8" s="8" t="s">
        <v>59</v>
      </c>
      <c r="B8" s="28" t="s">
        <v>41</v>
      </c>
      <c r="C8" s="29" t="s">
        <v>42</v>
      </c>
      <c r="D8" s="28" t="s">
        <v>9</v>
      </c>
      <c r="E8" s="74">
        <v>227.46</v>
      </c>
      <c r="F8" s="27"/>
      <c r="G8" s="27"/>
      <c r="H8" s="27">
        <f t="shared" ref="H8:H13" si="0">ROUND(F8+G8,2)</f>
        <v>0</v>
      </c>
      <c r="I8" s="13">
        <f t="shared" ref="I8:I13" si="1">ROUND(H8*E8,2)</f>
        <v>0</v>
      </c>
      <c r="J8" s="22"/>
      <c r="K8" s="82"/>
      <c r="L8" s="22"/>
      <c r="M8" s="22"/>
      <c r="N8" s="22"/>
      <c r="O8" s="22"/>
      <c r="P8" s="22"/>
      <c r="Q8" s="22"/>
      <c r="R8" s="22"/>
    </row>
    <row r="9" spans="1:18" x14ac:dyDescent="0.3">
      <c r="A9" s="8" t="s">
        <v>60</v>
      </c>
      <c r="B9" s="28" t="s">
        <v>104</v>
      </c>
      <c r="C9" s="29" t="s">
        <v>105</v>
      </c>
      <c r="D9" s="28" t="s">
        <v>106</v>
      </c>
      <c r="E9" s="74">
        <v>10</v>
      </c>
      <c r="F9" s="27"/>
      <c r="G9" s="27"/>
      <c r="H9" s="27">
        <f t="shared" si="0"/>
        <v>0</v>
      </c>
      <c r="I9" s="13">
        <f t="shared" si="1"/>
        <v>0</v>
      </c>
      <c r="J9" s="22"/>
      <c r="K9" s="82"/>
      <c r="L9" s="22"/>
      <c r="M9" s="22"/>
      <c r="N9" s="22"/>
      <c r="O9" s="22"/>
      <c r="P9" s="22"/>
      <c r="Q9" s="22"/>
      <c r="R9" s="22"/>
    </row>
    <row r="10" spans="1:18" x14ac:dyDescent="0.3">
      <c r="A10" s="8" t="s">
        <v>61</v>
      </c>
      <c r="B10" s="28" t="s">
        <v>107</v>
      </c>
      <c r="C10" s="29" t="s">
        <v>108</v>
      </c>
      <c r="D10" s="28" t="s">
        <v>12</v>
      </c>
      <c r="E10" s="74">
        <v>6</v>
      </c>
      <c r="F10" s="27"/>
      <c r="G10" s="27"/>
      <c r="H10" s="27">
        <f t="shared" si="0"/>
        <v>0</v>
      </c>
      <c r="I10" s="13">
        <f t="shared" si="1"/>
        <v>0</v>
      </c>
      <c r="J10" s="22"/>
      <c r="K10" s="82"/>
      <c r="L10" s="22"/>
      <c r="M10" s="22"/>
      <c r="N10" s="22"/>
      <c r="O10" s="22"/>
      <c r="P10" s="22"/>
      <c r="Q10" s="22"/>
      <c r="R10" s="22"/>
    </row>
    <row r="11" spans="1:18" ht="31.5" customHeight="1" x14ac:dyDescent="0.3">
      <c r="A11" s="8" t="s">
        <v>62</v>
      </c>
      <c r="B11" s="28" t="s">
        <v>111</v>
      </c>
      <c r="C11" s="29" t="s">
        <v>112</v>
      </c>
      <c r="D11" s="28" t="s">
        <v>11</v>
      </c>
      <c r="E11" s="74">
        <v>25</v>
      </c>
      <c r="F11" s="27"/>
      <c r="G11" s="27"/>
      <c r="H11" s="27">
        <f t="shared" si="0"/>
        <v>0</v>
      </c>
      <c r="I11" s="13">
        <f t="shared" si="1"/>
        <v>0</v>
      </c>
      <c r="J11" s="22"/>
      <c r="K11" s="82"/>
      <c r="L11" s="22"/>
      <c r="M11" s="22"/>
      <c r="N11" s="22"/>
      <c r="O11" s="22"/>
      <c r="P11" s="22"/>
      <c r="Q11" s="22"/>
      <c r="R11" s="22"/>
    </row>
    <row r="12" spans="1:18" ht="30" x14ac:dyDescent="0.3">
      <c r="A12" s="8" t="s">
        <v>109</v>
      </c>
      <c r="B12" s="28" t="s">
        <v>23</v>
      </c>
      <c r="C12" s="29" t="s">
        <v>24</v>
      </c>
      <c r="D12" s="28" t="s">
        <v>11</v>
      </c>
      <c r="E12" s="74">
        <v>36</v>
      </c>
      <c r="F12" s="27"/>
      <c r="G12" s="27"/>
      <c r="H12" s="27">
        <f t="shared" si="0"/>
        <v>0</v>
      </c>
      <c r="I12" s="13">
        <f t="shared" si="1"/>
        <v>0</v>
      </c>
      <c r="J12" s="22"/>
      <c r="K12" s="82"/>
      <c r="L12" s="22"/>
      <c r="M12" s="22"/>
      <c r="N12" s="22"/>
      <c r="O12" s="22"/>
      <c r="P12" s="22"/>
      <c r="Q12" s="22"/>
      <c r="R12" s="22"/>
    </row>
    <row r="13" spans="1:18" ht="30" x14ac:dyDescent="0.3">
      <c r="A13" s="8" t="s">
        <v>110</v>
      </c>
      <c r="B13" s="28" t="s">
        <v>17</v>
      </c>
      <c r="C13" s="29" t="s">
        <v>18</v>
      </c>
      <c r="D13" s="28" t="s">
        <v>11</v>
      </c>
      <c r="E13" s="74">
        <v>36</v>
      </c>
      <c r="F13" s="27"/>
      <c r="G13" s="27"/>
      <c r="H13" s="27">
        <f t="shared" si="0"/>
        <v>0</v>
      </c>
      <c r="I13" s="13">
        <f t="shared" si="1"/>
        <v>0</v>
      </c>
      <c r="J13" s="22"/>
      <c r="K13" s="82"/>
      <c r="L13" s="22"/>
      <c r="M13" s="22"/>
      <c r="N13" s="22"/>
      <c r="O13" s="22"/>
      <c r="P13" s="22"/>
      <c r="Q13" s="22"/>
      <c r="R13" s="22"/>
    </row>
    <row r="14" spans="1:18" x14ac:dyDescent="0.3">
      <c r="A14" s="8"/>
      <c r="B14" s="24"/>
      <c r="C14" s="25"/>
      <c r="D14" s="24"/>
      <c r="E14" s="73"/>
      <c r="F14" s="27"/>
      <c r="G14" s="27"/>
      <c r="H14" s="27"/>
      <c r="I14" s="9"/>
      <c r="J14" s="22"/>
      <c r="K14" s="82"/>
      <c r="L14" s="22"/>
      <c r="M14" s="22"/>
      <c r="N14" s="22"/>
      <c r="O14" s="22"/>
      <c r="P14" s="22"/>
      <c r="Q14" s="22"/>
      <c r="R14" s="22"/>
    </row>
    <row r="15" spans="1:18" x14ac:dyDescent="0.3">
      <c r="A15" s="14">
        <v>2</v>
      </c>
      <c r="B15" s="19"/>
      <c r="C15" s="20" t="s">
        <v>86</v>
      </c>
      <c r="D15" s="15"/>
      <c r="E15" s="72"/>
      <c r="F15" s="96"/>
      <c r="G15" s="96"/>
      <c r="H15" s="10"/>
      <c r="I15" s="7">
        <f>SUM(I16:I26)</f>
        <v>0</v>
      </c>
      <c r="J15" s="22"/>
      <c r="K15" s="82"/>
      <c r="L15" s="22"/>
      <c r="M15" s="22"/>
      <c r="N15" s="22"/>
      <c r="O15" s="22"/>
      <c r="P15" s="22"/>
      <c r="Q15" s="22"/>
      <c r="R15" s="22"/>
    </row>
    <row r="16" spans="1:18" x14ac:dyDescent="0.3">
      <c r="A16" s="8" t="s">
        <v>63</v>
      </c>
      <c r="B16" s="28" t="s">
        <v>19</v>
      </c>
      <c r="C16" s="29" t="s">
        <v>20</v>
      </c>
      <c r="D16" s="28" t="s">
        <v>9</v>
      </c>
      <c r="E16" s="74">
        <v>227.46</v>
      </c>
      <c r="F16" s="27"/>
      <c r="G16" s="27"/>
      <c r="H16" s="27">
        <f t="shared" ref="H16:H25" si="2">ROUND(F16+G16,2)</f>
        <v>0</v>
      </c>
      <c r="I16" s="13">
        <f t="shared" ref="I16:I25" si="3">ROUND(H16*E16,2)</f>
        <v>0</v>
      </c>
      <c r="J16" s="22"/>
      <c r="K16" s="82"/>
      <c r="L16" s="22"/>
      <c r="M16" s="22"/>
      <c r="N16" s="22"/>
      <c r="O16" s="22"/>
      <c r="P16" s="22"/>
      <c r="Q16" s="22"/>
      <c r="R16" s="22"/>
    </row>
    <row r="17" spans="1:18" x14ac:dyDescent="0.3">
      <c r="A17" s="8" t="s">
        <v>64</v>
      </c>
      <c r="B17" s="28" t="s">
        <v>117</v>
      </c>
      <c r="C17" s="29" t="s">
        <v>118</v>
      </c>
      <c r="D17" s="28" t="s">
        <v>9</v>
      </c>
      <c r="E17" s="74">
        <v>50</v>
      </c>
      <c r="F17" s="27"/>
      <c r="G17" s="27"/>
      <c r="H17" s="27">
        <f t="shared" si="2"/>
        <v>0</v>
      </c>
      <c r="I17" s="13">
        <f t="shared" si="3"/>
        <v>0</v>
      </c>
      <c r="J17" s="22"/>
      <c r="K17" s="82"/>
      <c r="L17" s="22"/>
      <c r="M17" s="22"/>
      <c r="N17" s="22"/>
      <c r="O17" s="22"/>
      <c r="P17" s="22"/>
      <c r="Q17" s="22"/>
      <c r="R17" s="22"/>
    </row>
    <row r="18" spans="1:18" x14ac:dyDescent="0.3">
      <c r="A18" s="8" t="s">
        <v>65</v>
      </c>
      <c r="B18" s="28" t="s">
        <v>123</v>
      </c>
      <c r="C18" s="29" t="s">
        <v>124</v>
      </c>
      <c r="D18" s="28" t="s">
        <v>12</v>
      </c>
      <c r="E18" s="74">
        <f>E25</f>
        <v>50</v>
      </c>
      <c r="F18" s="27"/>
      <c r="G18" s="27"/>
      <c r="H18" s="27">
        <f t="shared" si="2"/>
        <v>0</v>
      </c>
      <c r="I18" s="13">
        <f t="shared" si="3"/>
        <v>0</v>
      </c>
      <c r="J18" s="22"/>
      <c r="K18" s="82"/>
      <c r="L18" s="22"/>
      <c r="M18" s="22"/>
      <c r="N18" s="22"/>
      <c r="O18" s="22"/>
      <c r="P18" s="22"/>
      <c r="Q18" s="22"/>
      <c r="R18" s="22"/>
    </row>
    <row r="19" spans="1:18" x14ac:dyDescent="0.3">
      <c r="A19" s="8" t="s">
        <v>66</v>
      </c>
      <c r="B19" s="28" t="s">
        <v>21</v>
      </c>
      <c r="C19" s="29" t="s">
        <v>22</v>
      </c>
      <c r="D19" s="28" t="s">
        <v>12</v>
      </c>
      <c r="E19" s="74">
        <v>500</v>
      </c>
      <c r="F19" s="27"/>
      <c r="G19" s="27"/>
      <c r="H19" s="27">
        <f t="shared" si="2"/>
        <v>0</v>
      </c>
      <c r="I19" s="13">
        <f t="shared" si="3"/>
        <v>0</v>
      </c>
      <c r="J19" s="22"/>
      <c r="K19" s="82"/>
      <c r="L19" s="22"/>
      <c r="M19" s="22"/>
      <c r="N19" s="22"/>
      <c r="O19" s="22"/>
      <c r="P19" s="22"/>
      <c r="Q19" s="22"/>
      <c r="R19" s="22"/>
    </row>
    <row r="20" spans="1:18" x14ac:dyDescent="0.3">
      <c r="A20" s="8" t="s">
        <v>67</v>
      </c>
      <c r="B20" s="28" t="s">
        <v>113</v>
      </c>
      <c r="C20" s="29" t="s">
        <v>114</v>
      </c>
      <c r="D20" s="28" t="s">
        <v>9</v>
      </c>
      <c r="E20" s="74">
        <v>227.46</v>
      </c>
      <c r="F20" s="27"/>
      <c r="G20" s="27"/>
      <c r="H20" s="27">
        <f t="shared" si="2"/>
        <v>0</v>
      </c>
      <c r="I20" s="13">
        <f t="shared" si="3"/>
        <v>0</v>
      </c>
      <c r="J20" s="22"/>
      <c r="K20" s="82"/>
      <c r="L20" s="22"/>
      <c r="M20" s="22"/>
      <c r="N20" s="22"/>
      <c r="O20" s="22"/>
      <c r="P20" s="22"/>
      <c r="Q20" s="22"/>
      <c r="R20" s="22"/>
    </row>
    <row r="21" spans="1:18" ht="30" x14ac:dyDescent="0.3">
      <c r="A21" s="8" t="s">
        <v>68</v>
      </c>
      <c r="B21" s="28" t="s">
        <v>115</v>
      </c>
      <c r="C21" s="29" t="s">
        <v>116</v>
      </c>
      <c r="D21" s="28" t="s">
        <v>9</v>
      </c>
      <c r="E21" s="74">
        <v>227.46</v>
      </c>
      <c r="F21" s="27"/>
      <c r="G21" s="27"/>
      <c r="H21" s="27">
        <f t="shared" si="2"/>
        <v>0</v>
      </c>
      <c r="I21" s="13">
        <f t="shared" si="3"/>
        <v>0</v>
      </c>
      <c r="J21" s="22"/>
      <c r="K21" s="82"/>
      <c r="L21" s="22"/>
      <c r="M21" s="22"/>
      <c r="N21" s="22"/>
      <c r="O21" s="22"/>
      <c r="P21" s="22"/>
      <c r="Q21" s="22"/>
      <c r="R21" s="22"/>
    </row>
    <row r="22" spans="1:18" x14ac:dyDescent="0.3">
      <c r="A22" s="8" t="s">
        <v>69</v>
      </c>
      <c r="B22" s="28" t="s">
        <v>25</v>
      </c>
      <c r="C22" s="29" t="s">
        <v>26</v>
      </c>
      <c r="D22" s="28" t="s">
        <v>9</v>
      </c>
      <c r="E22" s="74">
        <v>50</v>
      </c>
      <c r="F22" s="27"/>
      <c r="G22" s="27"/>
      <c r="H22" s="27">
        <f t="shared" si="2"/>
        <v>0</v>
      </c>
      <c r="I22" s="13">
        <f t="shared" si="3"/>
        <v>0</v>
      </c>
      <c r="J22" s="22"/>
      <c r="K22" s="82"/>
      <c r="L22" s="22"/>
      <c r="M22" s="22"/>
      <c r="N22" s="22"/>
      <c r="O22" s="22"/>
      <c r="P22" s="22"/>
      <c r="Q22" s="22"/>
      <c r="R22" s="22"/>
    </row>
    <row r="23" spans="1:18" x14ac:dyDescent="0.3">
      <c r="A23" s="8" t="s">
        <v>70</v>
      </c>
      <c r="B23" s="28" t="s">
        <v>27</v>
      </c>
      <c r="C23" s="29" t="s">
        <v>28</v>
      </c>
      <c r="D23" s="28" t="s">
        <v>9</v>
      </c>
      <c r="E23" s="74">
        <v>227.46</v>
      </c>
      <c r="F23" s="27"/>
      <c r="G23" s="27"/>
      <c r="H23" s="27">
        <f t="shared" si="2"/>
        <v>0</v>
      </c>
      <c r="I23" s="13">
        <f t="shared" si="3"/>
        <v>0</v>
      </c>
      <c r="J23" s="22"/>
      <c r="K23" s="82"/>
      <c r="L23" s="22"/>
      <c r="M23" s="22"/>
      <c r="N23" s="22"/>
      <c r="O23" s="22"/>
      <c r="P23" s="22"/>
      <c r="Q23" s="22"/>
      <c r="R23" s="22"/>
    </row>
    <row r="24" spans="1:18" x14ac:dyDescent="0.3">
      <c r="A24" s="8" t="s">
        <v>71</v>
      </c>
      <c r="B24" s="28" t="s">
        <v>119</v>
      </c>
      <c r="C24" s="29" t="s">
        <v>120</v>
      </c>
      <c r="D24" s="28" t="s">
        <v>9</v>
      </c>
      <c r="E24" s="74">
        <v>227.46</v>
      </c>
      <c r="F24" s="27"/>
      <c r="G24" s="27"/>
      <c r="H24" s="27">
        <f t="shared" si="2"/>
        <v>0</v>
      </c>
      <c r="I24" s="13">
        <f t="shared" si="3"/>
        <v>0</v>
      </c>
      <c r="J24" s="22"/>
      <c r="K24" s="82"/>
      <c r="L24" s="22"/>
      <c r="M24" s="22"/>
      <c r="N24" s="22"/>
      <c r="O24" s="22"/>
      <c r="P24" s="22"/>
      <c r="Q24" s="22"/>
      <c r="R24" s="22"/>
    </row>
    <row r="25" spans="1:18" ht="30" x14ac:dyDescent="0.3">
      <c r="A25" s="8" t="s">
        <v>72</v>
      </c>
      <c r="B25" s="28" t="s">
        <v>121</v>
      </c>
      <c r="C25" s="29" t="s">
        <v>122</v>
      </c>
      <c r="D25" s="28" t="s">
        <v>12</v>
      </c>
      <c r="E25" s="74">
        <v>50</v>
      </c>
      <c r="F25" s="27"/>
      <c r="G25" s="27"/>
      <c r="H25" s="27">
        <f t="shared" si="2"/>
        <v>0</v>
      </c>
      <c r="I25" s="13">
        <f t="shared" si="3"/>
        <v>0</v>
      </c>
      <c r="J25" s="22"/>
      <c r="K25" s="82"/>
      <c r="L25" s="22"/>
      <c r="M25" s="22"/>
      <c r="N25" s="22"/>
      <c r="O25" s="22"/>
      <c r="P25" s="22"/>
      <c r="Q25" s="22"/>
      <c r="R25" s="22"/>
    </row>
    <row r="26" spans="1:18" x14ac:dyDescent="0.3">
      <c r="A26" s="8"/>
      <c r="B26" s="28"/>
      <c r="C26" s="29"/>
      <c r="D26" s="28"/>
      <c r="E26" s="74"/>
      <c r="F26" s="27"/>
      <c r="G26" s="27"/>
      <c r="H26" s="27"/>
      <c r="I26" s="13"/>
      <c r="J26" s="22"/>
      <c r="K26" s="82"/>
      <c r="L26" s="22"/>
      <c r="M26" s="22"/>
      <c r="N26" s="22"/>
      <c r="O26" s="22"/>
      <c r="P26" s="22"/>
      <c r="Q26" s="22"/>
      <c r="R26" s="22"/>
    </row>
    <row r="27" spans="1:18" x14ac:dyDescent="0.3">
      <c r="A27" s="14">
        <v>3</v>
      </c>
      <c r="B27" s="19"/>
      <c r="C27" s="20" t="s">
        <v>125</v>
      </c>
      <c r="D27" s="15"/>
      <c r="E27" s="72"/>
      <c r="F27" s="96"/>
      <c r="G27" s="96"/>
      <c r="H27" s="10"/>
      <c r="I27" s="7">
        <f>SUM(I28:I31)</f>
        <v>0</v>
      </c>
      <c r="J27" s="22"/>
      <c r="K27" s="82"/>
      <c r="L27" s="22"/>
      <c r="M27" s="22"/>
      <c r="N27" s="22"/>
      <c r="O27" s="22"/>
      <c r="P27" s="22"/>
      <c r="Q27" s="22"/>
      <c r="R27" s="22"/>
    </row>
    <row r="28" spans="1:18" x14ac:dyDescent="0.3">
      <c r="A28" s="8" t="s">
        <v>73</v>
      </c>
      <c r="B28" s="28" t="s">
        <v>102</v>
      </c>
      <c r="C28" s="29" t="s">
        <v>103</v>
      </c>
      <c r="D28" s="28" t="s">
        <v>9</v>
      </c>
      <c r="E28" s="74">
        <v>300</v>
      </c>
      <c r="F28" s="27"/>
      <c r="G28" s="27"/>
      <c r="H28" s="27">
        <f t="shared" ref="H28:H30" si="4">ROUND(F28+G28,2)</f>
        <v>0</v>
      </c>
      <c r="I28" s="13">
        <f t="shared" ref="I28:I30" si="5">ROUND(H28*E28,2)</f>
        <v>0</v>
      </c>
      <c r="J28" s="22"/>
      <c r="K28" s="82"/>
      <c r="L28" s="22"/>
      <c r="M28" s="22"/>
      <c r="N28" s="22"/>
      <c r="O28" s="22"/>
      <c r="P28" s="22"/>
      <c r="Q28" s="22"/>
      <c r="R28" s="22"/>
    </row>
    <row r="29" spans="1:18" x14ac:dyDescent="0.3">
      <c r="A29" s="8" t="s">
        <v>74</v>
      </c>
      <c r="B29" s="28" t="s">
        <v>37</v>
      </c>
      <c r="C29" s="29" t="s">
        <v>38</v>
      </c>
      <c r="D29" s="28" t="s">
        <v>9</v>
      </c>
      <c r="E29" s="76">
        <v>300</v>
      </c>
      <c r="F29" s="27"/>
      <c r="G29" s="27"/>
      <c r="H29" s="27">
        <f t="shared" si="4"/>
        <v>0</v>
      </c>
      <c r="I29" s="13">
        <f t="shared" si="5"/>
        <v>0</v>
      </c>
      <c r="J29" s="22"/>
      <c r="K29" s="82"/>
      <c r="L29" s="22"/>
      <c r="M29" s="22"/>
      <c r="N29" s="22"/>
      <c r="O29" s="22"/>
      <c r="P29" s="22"/>
      <c r="Q29" s="22"/>
      <c r="R29" s="22"/>
    </row>
    <row r="30" spans="1:18" x14ac:dyDescent="0.3">
      <c r="A30" s="8" t="s">
        <v>75</v>
      </c>
      <c r="B30" s="28" t="s">
        <v>126</v>
      </c>
      <c r="C30" s="29" t="s">
        <v>127</v>
      </c>
      <c r="D30" s="28" t="s">
        <v>9</v>
      </c>
      <c r="E30" s="76">
        <v>200</v>
      </c>
      <c r="F30" s="27"/>
      <c r="G30" s="27"/>
      <c r="H30" s="27">
        <f t="shared" si="4"/>
        <v>0</v>
      </c>
      <c r="I30" s="13">
        <f t="shared" si="5"/>
        <v>0</v>
      </c>
      <c r="J30" s="22"/>
      <c r="K30" s="82"/>
      <c r="L30" s="22"/>
      <c r="M30" s="22"/>
      <c r="N30" s="22"/>
      <c r="O30" s="22"/>
      <c r="P30" s="22"/>
      <c r="Q30" s="22"/>
      <c r="R30" s="22"/>
    </row>
    <row r="31" spans="1:18" x14ac:dyDescent="0.3">
      <c r="A31" s="8"/>
      <c r="B31" s="28"/>
      <c r="C31" s="29"/>
      <c r="D31" s="28"/>
      <c r="E31" s="74"/>
      <c r="F31" s="27"/>
      <c r="G31" s="27"/>
      <c r="H31" s="27"/>
      <c r="I31" s="13"/>
      <c r="J31" s="22"/>
      <c r="K31" s="82"/>
      <c r="L31" s="22"/>
      <c r="M31" s="22"/>
      <c r="N31" s="22"/>
      <c r="O31" s="22"/>
      <c r="P31" s="22"/>
      <c r="Q31" s="22"/>
      <c r="R31" s="22"/>
    </row>
    <row r="32" spans="1:18" x14ac:dyDescent="0.3">
      <c r="A32" s="14">
        <v>4</v>
      </c>
      <c r="B32" s="19"/>
      <c r="C32" s="20" t="s">
        <v>33</v>
      </c>
      <c r="D32" s="15"/>
      <c r="E32" s="72"/>
      <c r="F32" s="96"/>
      <c r="G32" s="96"/>
      <c r="H32" s="10"/>
      <c r="I32" s="7">
        <f>SUM(I33:I34)</f>
        <v>0</v>
      </c>
      <c r="J32" s="22"/>
      <c r="K32" s="82"/>
      <c r="L32" s="22"/>
      <c r="M32" s="22"/>
      <c r="N32" s="22"/>
      <c r="O32" s="22"/>
      <c r="P32" s="22"/>
      <c r="Q32" s="22"/>
      <c r="R32" s="22"/>
    </row>
    <row r="33" spans="1:18" x14ac:dyDescent="0.3">
      <c r="A33" s="8" t="s">
        <v>76</v>
      </c>
      <c r="B33" s="28" t="s">
        <v>102</v>
      </c>
      <c r="C33" s="29" t="s">
        <v>103</v>
      </c>
      <c r="D33" s="28" t="s">
        <v>9</v>
      </c>
      <c r="E33" s="74">
        <v>250</v>
      </c>
      <c r="F33" s="27"/>
      <c r="G33" s="27"/>
      <c r="H33" s="27">
        <f t="shared" ref="H33:H34" si="6">ROUND(F33+G33,2)</f>
        <v>0</v>
      </c>
      <c r="I33" s="13">
        <f t="shared" ref="I33:I34" si="7">ROUND(H33*E33,2)</f>
        <v>0</v>
      </c>
      <c r="J33" s="22"/>
      <c r="K33" s="82"/>
      <c r="L33" s="22"/>
      <c r="M33" s="22"/>
      <c r="N33" s="22"/>
      <c r="O33" s="22"/>
      <c r="P33" s="22"/>
      <c r="Q33" s="22"/>
      <c r="R33" s="22"/>
    </row>
    <row r="34" spans="1:18" x14ac:dyDescent="0.3">
      <c r="A34" s="8" t="s">
        <v>77</v>
      </c>
      <c r="B34" s="28" t="s">
        <v>39</v>
      </c>
      <c r="C34" s="29" t="s">
        <v>40</v>
      </c>
      <c r="D34" s="28" t="s">
        <v>9</v>
      </c>
      <c r="E34" s="74">
        <v>250</v>
      </c>
      <c r="F34" s="27"/>
      <c r="G34" s="27"/>
      <c r="H34" s="27">
        <f t="shared" si="6"/>
        <v>0</v>
      </c>
      <c r="I34" s="13">
        <f t="shared" si="7"/>
        <v>0</v>
      </c>
      <c r="J34" s="22"/>
      <c r="K34" s="82"/>
      <c r="L34" s="22"/>
      <c r="M34" s="22"/>
      <c r="N34" s="22"/>
      <c r="O34" s="22"/>
      <c r="P34" s="22"/>
      <c r="Q34" s="22"/>
      <c r="R34" s="22"/>
    </row>
    <row r="35" spans="1:18" x14ac:dyDescent="0.3">
      <c r="A35" s="8"/>
      <c r="B35" s="28"/>
      <c r="C35" s="29"/>
      <c r="D35" s="28"/>
      <c r="E35" s="74"/>
      <c r="F35" s="27"/>
      <c r="G35" s="27"/>
      <c r="H35" s="27"/>
      <c r="I35" s="13"/>
      <c r="J35" s="22"/>
      <c r="K35" s="82"/>
      <c r="L35" s="22"/>
      <c r="M35" s="22"/>
      <c r="N35" s="22"/>
      <c r="O35" s="22"/>
      <c r="P35" s="22"/>
      <c r="Q35" s="22"/>
      <c r="R35" s="22"/>
    </row>
    <row r="36" spans="1:18" x14ac:dyDescent="0.3">
      <c r="A36" s="14">
        <v>5</v>
      </c>
      <c r="B36" s="19"/>
      <c r="C36" s="20" t="s">
        <v>34</v>
      </c>
      <c r="D36" s="15"/>
      <c r="E36" s="72"/>
      <c r="F36" s="96"/>
      <c r="G36" s="96"/>
      <c r="H36" s="10"/>
      <c r="I36" s="7">
        <f>SUM(I37:I45)</f>
        <v>0</v>
      </c>
      <c r="J36" s="22"/>
      <c r="K36" s="82"/>
      <c r="L36" s="22"/>
      <c r="M36" s="22"/>
      <c r="N36" s="22"/>
      <c r="O36" s="22"/>
      <c r="P36" s="22"/>
      <c r="Q36" s="22"/>
      <c r="R36" s="22"/>
    </row>
    <row r="37" spans="1:18" x14ac:dyDescent="0.3">
      <c r="A37" s="8" t="s">
        <v>78</v>
      </c>
      <c r="B37" s="28" t="s">
        <v>46</v>
      </c>
      <c r="C37" s="29" t="s">
        <v>47</v>
      </c>
      <c r="D37" s="28" t="s">
        <v>45</v>
      </c>
      <c r="E37" s="74">
        <v>5</v>
      </c>
      <c r="F37" s="27"/>
      <c r="G37" s="27"/>
      <c r="H37" s="27">
        <f t="shared" ref="H37:H44" si="8">ROUND(F37+G37,2)</f>
        <v>0</v>
      </c>
      <c r="I37" s="13">
        <f t="shared" ref="I37:I44" si="9">ROUND(H37*E37,2)</f>
        <v>0</v>
      </c>
      <c r="J37" s="22"/>
      <c r="K37" s="82"/>
      <c r="L37" s="22"/>
      <c r="M37" s="22"/>
      <c r="N37" s="22"/>
      <c r="O37" s="22"/>
      <c r="P37" s="22"/>
      <c r="Q37" s="22"/>
      <c r="R37" s="22"/>
    </row>
    <row r="38" spans="1:18" x14ac:dyDescent="0.3">
      <c r="A38" s="8" t="s">
        <v>87</v>
      </c>
      <c r="B38" s="28" t="s">
        <v>48</v>
      </c>
      <c r="C38" s="29" t="s">
        <v>49</v>
      </c>
      <c r="D38" s="28" t="s">
        <v>45</v>
      </c>
      <c r="E38" s="74">
        <v>5</v>
      </c>
      <c r="F38" s="27"/>
      <c r="G38" s="27"/>
      <c r="H38" s="27">
        <f t="shared" si="8"/>
        <v>0</v>
      </c>
      <c r="I38" s="13">
        <f t="shared" si="9"/>
        <v>0</v>
      </c>
      <c r="J38" s="22"/>
      <c r="K38" s="82"/>
      <c r="L38" s="22"/>
      <c r="M38" s="22"/>
      <c r="N38" s="22"/>
      <c r="O38" s="22"/>
      <c r="P38" s="22"/>
      <c r="Q38" s="22"/>
      <c r="R38" s="22"/>
    </row>
    <row r="39" spans="1:18" ht="30" x14ac:dyDescent="0.3">
      <c r="A39" s="8" t="s">
        <v>88</v>
      </c>
      <c r="B39" s="28" t="s">
        <v>128</v>
      </c>
      <c r="C39" s="29" t="s">
        <v>129</v>
      </c>
      <c r="D39" s="28" t="s">
        <v>9</v>
      </c>
      <c r="E39" s="74">
        <v>100</v>
      </c>
      <c r="F39" s="27"/>
      <c r="G39" s="27"/>
      <c r="H39" s="27">
        <f t="shared" si="8"/>
        <v>0</v>
      </c>
      <c r="I39" s="13">
        <f t="shared" si="9"/>
        <v>0</v>
      </c>
      <c r="J39" s="22"/>
      <c r="K39" s="82"/>
      <c r="L39" s="22"/>
      <c r="M39" s="22"/>
      <c r="N39" s="22"/>
      <c r="O39" s="22"/>
      <c r="P39" s="22"/>
      <c r="Q39" s="22"/>
      <c r="R39" s="22"/>
    </row>
    <row r="40" spans="1:18" x14ac:dyDescent="0.3">
      <c r="A40" s="8" t="s">
        <v>89</v>
      </c>
      <c r="B40" s="28" t="s">
        <v>130</v>
      </c>
      <c r="C40" s="29" t="s">
        <v>131</v>
      </c>
      <c r="D40" s="28" t="s">
        <v>12</v>
      </c>
      <c r="E40" s="74">
        <v>100</v>
      </c>
      <c r="F40" s="27"/>
      <c r="G40" s="27"/>
      <c r="H40" s="27">
        <f t="shared" si="8"/>
        <v>0</v>
      </c>
      <c r="I40" s="13">
        <f t="shared" si="9"/>
        <v>0</v>
      </c>
      <c r="J40" s="22"/>
      <c r="K40" s="82"/>
      <c r="L40" s="22"/>
      <c r="M40" s="22"/>
      <c r="N40" s="22"/>
      <c r="O40" s="22"/>
      <c r="P40" s="22"/>
      <c r="Q40" s="22"/>
      <c r="R40" s="22"/>
    </row>
    <row r="41" spans="1:18" x14ac:dyDescent="0.3">
      <c r="A41" s="8" t="s">
        <v>90</v>
      </c>
      <c r="B41" s="28" t="s">
        <v>27</v>
      </c>
      <c r="C41" s="29" t="s">
        <v>28</v>
      </c>
      <c r="D41" s="28" t="s">
        <v>9</v>
      </c>
      <c r="E41" s="74">
        <v>50</v>
      </c>
      <c r="F41" s="27"/>
      <c r="G41" s="27"/>
      <c r="H41" s="27">
        <f t="shared" si="8"/>
        <v>0</v>
      </c>
      <c r="I41" s="13">
        <f t="shared" si="9"/>
        <v>0</v>
      </c>
      <c r="J41" s="22"/>
      <c r="K41" s="82"/>
      <c r="L41" s="22"/>
      <c r="M41" s="22"/>
      <c r="N41" s="22"/>
      <c r="O41" s="22"/>
      <c r="P41" s="22"/>
      <c r="Q41" s="22"/>
      <c r="R41" s="22"/>
    </row>
    <row r="42" spans="1:18" x14ac:dyDescent="0.3">
      <c r="A42" s="8" t="s">
        <v>91</v>
      </c>
      <c r="B42" s="28" t="s">
        <v>93</v>
      </c>
      <c r="C42" s="29" t="s">
        <v>94</v>
      </c>
      <c r="D42" s="28"/>
      <c r="E42" s="74"/>
      <c r="F42" s="27"/>
      <c r="G42" s="27"/>
      <c r="H42" s="27">
        <f t="shared" si="8"/>
        <v>0</v>
      </c>
      <c r="I42" s="13">
        <f t="shared" si="9"/>
        <v>0</v>
      </c>
      <c r="J42" s="22"/>
      <c r="K42" s="82"/>
      <c r="L42" s="22"/>
      <c r="M42" s="22"/>
      <c r="N42" s="22"/>
      <c r="O42" s="22"/>
      <c r="P42" s="22"/>
      <c r="Q42" s="22"/>
      <c r="R42" s="22"/>
    </row>
    <row r="43" spans="1:18" x14ac:dyDescent="0.3">
      <c r="A43" s="8" t="s">
        <v>92</v>
      </c>
      <c r="B43" s="28" t="s">
        <v>100</v>
      </c>
      <c r="C43" s="29" t="s">
        <v>101</v>
      </c>
      <c r="D43" s="28" t="s">
        <v>11</v>
      </c>
      <c r="E43" s="74">
        <v>1</v>
      </c>
      <c r="F43" s="27"/>
      <c r="G43" s="27"/>
      <c r="H43" s="27">
        <f t="shared" si="8"/>
        <v>0</v>
      </c>
      <c r="I43" s="13">
        <f t="shared" si="9"/>
        <v>0</v>
      </c>
      <c r="J43" s="22"/>
      <c r="K43" s="82"/>
      <c r="L43" s="22"/>
      <c r="M43" s="22"/>
      <c r="N43" s="22"/>
      <c r="O43" s="22"/>
      <c r="P43" s="22"/>
      <c r="Q43" s="22"/>
      <c r="R43" s="22"/>
    </row>
    <row r="44" spans="1:18" x14ac:dyDescent="0.3">
      <c r="A44" s="8" t="s">
        <v>132</v>
      </c>
      <c r="B44" s="28" t="s">
        <v>95</v>
      </c>
      <c r="C44" s="29" t="s">
        <v>96</v>
      </c>
      <c r="D44" s="28" t="s">
        <v>97</v>
      </c>
      <c r="E44" s="74">
        <v>80</v>
      </c>
      <c r="F44" s="27"/>
      <c r="G44" s="27"/>
      <c r="H44" s="27">
        <f t="shared" si="8"/>
        <v>0</v>
      </c>
      <c r="I44" s="13">
        <f t="shared" si="9"/>
        <v>0</v>
      </c>
      <c r="J44" s="22"/>
      <c r="K44" s="82"/>
      <c r="L44" s="22"/>
      <c r="M44" s="22"/>
      <c r="N44" s="22"/>
      <c r="O44" s="22"/>
      <c r="P44" s="22"/>
      <c r="Q44" s="22"/>
      <c r="R44" s="22"/>
    </row>
    <row r="45" spans="1:18" x14ac:dyDescent="0.3">
      <c r="A45" s="8"/>
      <c r="B45" s="28"/>
      <c r="C45" s="29"/>
      <c r="D45" s="28"/>
      <c r="E45" s="74"/>
      <c r="F45" s="27"/>
      <c r="G45" s="27"/>
      <c r="H45" s="27"/>
      <c r="I45" s="13"/>
      <c r="J45" s="22"/>
      <c r="K45" s="82"/>
      <c r="L45" s="22"/>
      <c r="M45" s="22"/>
      <c r="N45" s="22"/>
      <c r="O45" s="22"/>
      <c r="P45" s="22"/>
      <c r="Q45" s="22"/>
      <c r="R45" s="22"/>
    </row>
    <row r="46" spans="1:18" x14ac:dyDescent="0.3">
      <c r="A46" s="14">
        <v>6</v>
      </c>
      <c r="B46" s="19"/>
      <c r="C46" s="20" t="s">
        <v>228</v>
      </c>
      <c r="D46" s="15"/>
      <c r="E46" s="72"/>
      <c r="F46" s="96"/>
      <c r="G46" s="96"/>
      <c r="H46" s="10"/>
      <c r="I46" s="7">
        <f>SUM(I47:I80)</f>
        <v>0</v>
      </c>
      <c r="J46" s="22"/>
      <c r="K46" s="82"/>
      <c r="L46" s="22"/>
      <c r="M46" s="22"/>
      <c r="N46" s="22"/>
      <c r="O46" s="22"/>
      <c r="P46" s="22"/>
      <c r="Q46" s="22"/>
      <c r="R46" s="22"/>
    </row>
    <row r="47" spans="1:18" x14ac:dyDescent="0.3">
      <c r="A47" s="8" t="s">
        <v>79</v>
      </c>
      <c r="B47" s="28" t="s">
        <v>139</v>
      </c>
      <c r="C47" s="29" t="s">
        <v>140</v>
      </c>
      <c r="D47" s="28" t="s">
        <v>45</v>
      </c>
      <c r="E47" s="74">
        <v>1</v>
      </c>
      <c r="F47" s="27"/>
      <c r="G47" s="27"/>
      <c r="H47" s="27">
        <f t="shared" ref="H47:H80" si="10">ROUND(F47+G47,2)</f>
        <v>0</v>
      </c>
      <c r="I47" s="13">
        <f t="shared" ref="I47:I80" si="11">ROUND(H47*E47,2)</f>
        <v>0</v>
      </c>
      <c r="J47" s="22"/>
      <c r="K47" s="82"/>
      <c r="L47" s="22"/>
      <c r="M47" s="22"/>
      <c r="N47" s="22"/>
      <c r="O47" s="22"/>
      <c r="P47" s="22"/>
      <c r="Q47" s="22"/>
      <c r="R47" s="22"/>
    </row>
    <row r="48" spans="1:18" ht="30" x14ac:dyDescent="0.3">
      <c r="A48" s="8" t="s">
        <v>80</v>
      </c>
      <c r="B48" s="28" t="s">
        <v>238</v>
      </c>
      <c r="C48" s="29" t="s">
        <v>239</v>
      </c>
      <c r="D48" s="28" t="s">
        <v>45</v>
      </c>
      <c r="E48" s="74">
        <v>1</v>
      </c>
      <c r="F48" s="27"/>
      <c r="G48" s="27"/>
      <c r="H48" s="27">
        <f t="shared" si="10"/>
        <v>0</v>
      </c>
      <c r="I48" s="13">
        <f t="shared" si="11"/>
        <v>0</v>
      </c>
      <c r="J48" s="22"/>
      <c r="K48" s="82"/>
      <c r="L48" s="22"/>
      <c r="M48" s="22"/>
      <c r="N48" s="22"/>
      <c r="O48" s="22"/>
      <c r="P48" s="22"/>
      <c r="Q48" s="22"/>
      <c r="R48" s="22"/>
    </row>
    <row r="49" spans="1:18" x14ac:dyDescent="0.3">
      <c r="A49" s="8" t="s">
        <v>81</v>
      </c>
      <c r="B49" s="28" t="s">
        <v>141</v>
      </c>
      <c r="C49" s="29" t="s">
        <v>142</v>
      </c>
      <c r="D49" s="28" t="s">
        <v>45</v>
      </c>
      <c r="E49" s="74">
        <v>1</v>
      </c>
      <c r="F49" s="27"/>
      <c r="G49" s="27"/>
      <c r="H49" s="27">
        <f t="shared" si="10"/>
        <v>0</v>
      </c>
      <c r="I49" s="13">
        <f t="shared" si="11"/>
        <v>0</v>
      </c>
      <c r="J49" s="22"/>
      <c r="K49" s="82"/>
      <c r="L49" s="22"/>
      <c r="M49" s="22"/>
      <c r="N49" s="22"/>
      <c r="O49" s="22"/>
      <c r="P49" s="22"/>
      <c r="Q49" s="22"/>
      <c r="R49" s="22"/>
    </row>
    <row r="50" spans="1:18" x14ac:dyDescent="0.3">
      <c r="A50" s="8" t="s">
        <v>82</v>
      </c>
      <c r="B50" s="28" t="s">
        <v>143</v>
      </c>
      <c r="C50" s="29" t="s">
        <v>144</v>
      </c>
      <c r="D50" s="28" t="s">
        <v>45</v>
      </c>
      <c r="E50" s="74">
        <v>1</v>
      </c>
      <c r="F50" s="27"/>
      <c r="G50" s="27"/>
      <c r="H50" s="27">
        <f t="shared" si="10"/>
        <v>0</v>
      </c>
      <c r="I50" s="13">
        <f t="shared" si="11"/>
        <v>0</v>
      </c>
      <c r="J50" s="22"/>
      <c r="K50" s="82"/>
      <c r="L50" s="22"/>
      <c r="M50" s="22"/>
      <c r="N50" s="22"/>
      <c r="O50" s="22"/>
      <c r="P50" s="22"/>
      <c r="Q50" s="22"/>
      <c r="R50" s="22"/>
    </row>
    <row r="51" spans="1:18" x14ac:dyDescent="0.3">
      <c r="A51" s="8" t="s">
        <v>202</v>
      </c>
      <c r="B51" s="28" t="s">
        <v>145</v>
      </c>
      <c r="C51" s="29" t="s">
        <v>146</v>
      </c>
      <c r="D51" s="28" t="s">
        <v>45</v>
      </c>
      <c r="E51" s="74">
        <v>1</v>
      </c>
      <c r="F51" s="27"/>
      <c r="G51" s="27"/>
      <c r="H51" s="27">
        <f t="shared" si="10"/>
        <v>0</v>
      </c>
      <c r="I51" s="13">
        <f t="shared" si="11"/>
        <v>0</v>
      </c>
      <c r="J51" s="22"/>
      <c r="K51" s="82"/>
      <c r="L51" s="22"/>
      <c r="M51" s="22"/>
      <c r="N51" s="22"/>
      <c r="O51" s="22"/>
      <c r="P51" s="22"/>
      <c r="Q51" s="22"/>
      <c r="R51" s="22"/>
    </row>
    <row r="52" spans="1:18" x14ac:dyDescent="0.3">
      <c r="A52" s="8" t="s">
        <v>203</v>
      </c>
      <c r="B52" s="28" t="s">
        <v>147</v>
      </c>
      <c r="C52" s="29" t="s">
        <v>148</v>
      </c>
      <c r="D52" s="28" t="s">
        <v>45</v>
      </c>
      <c r="E52" s="74">
        <v>1</v>
      </c>
      <c r="F52" s="27"/>
      <c r="G52" s="27"/>
      <c r="H52" s="27">
        <f t="shared" si="10"/>
        <v>0</v>
      </c>
      <c r="I52" s="13">
        <f t="shared" si="11"/>
        <v>0</v>
      </c>
      <c r="J52" s="22"/>
      <c r="K52" s="82"/>
      <c r="L52" s="22"/>
      <c r="M52" s="22"/>
      <c r="N52" s="22"/>
      <c r="O52" s="22"/>
      <c r="P52" s="22"/>
      <c r="Q52" s="22"/>
      <c r="R52" s="22"/>
    </row>
    <row r="53" spans="1:18" x14ac:dyDescent="0.3">
      <c r="A53" s="8" t="s">
        <v>204</v>
      </c>
      <c r="B53" s="28" t="s">
        <v>149</v>
      </c>
      <c r="C53" s="29" t="s">
        <v>150</v>
      </c>
      <c r="D53" s="28" t="s">
        <v>45</v>
      </c>
      <c r="E53" s="74">
        <v>1</v>
      </c>
      <c r="F53" s="27"/>
      <c r="G53" s="27"/>
      <c r="H53" s="27">
        <f t="shared" si="10"/>
        <v>0</v>
      </c>
      <c r="I53" s="13">
        <f t="shared" si="11"/>
        <v>0</v>
      </c>
      <c r="J53" s="22"/>
      <c r="K53" s="82"/>
      <c r="L53" s="22"/>
      <c r="M53" s="22"/>
      <c r="N53" s="22"/>
      <c r="O53" s="22"/>
      <c r="P53" s="22"/>
      <c r="Q53" s="22"/>
      <c r="R53" s="22"/>
    </row>
    <row r="54" spans="1:18" ht="30" x14ac:dyDescent="0.3">
      <c r="A54" s="8" t="s">
        <v>205</v>
      </c>
      <c r="B54" s="28" t="s">
        <v>151</v>
      </c>
      <c r="C54" s="29" t="s">
        <v>152</v>
      </c>
      <c r="D54" s="28" t="s">
        <v>45</v>
      </c>
      <c r="E54" s="74">
        <v>1</v>
      </c>
      <c r="F54" s="27"/>
      <c r="G54" s="27"/>
      <c r="H54" s="27">
        <f t="shared" si="10"/>
        <v>0</v>
      </c>
      <c r="I54" s="13">
        <f t="shared" si="11"/>
        <v>0</v>
      </c>
      <c r="J54" s="22"/>
      <c r="K54" s="82"/>
      <c r="L54" s="22"/>
      <c r="M54" s="22"/>
      <c r="N54" s="22"/>
      <c r="O54" s="22"/>
      <c r="P54" s="22"/>
      <c r="Q54" s="22"/>
      <c r="R54" s="22"/>
    </row>
    <row r="55" spans="1:18" ht="30" x14ac:dyDescent="0.3">
      <c r="A55" s="8" t="s">
        <v>206</v>
      </c>
      <c r="B55" s="28" t="s">
        <v>153</v>
      </c>
      <c r="C55" s="29" t="s">
        <v>154</v>
      </c>
      <c r="D55" s="28" t="s">
        <v>45</v>
      </c>
      <c r="E55" s="74">
        <v>2</v>
      </c>
      <c r="F55" s="27"/>
      <c r="G55" s="27"/>
      <c r="H55" s="27">
        <f t="shared" si="10"/>
        <v>0</v>
      </c>
      <c r="I55" s="13">
        <f t="shared" si="11"/>
        <v>0</v>
      </c>
      <c r="J55" s="22"/>
      <c r="K55" s="82"/>
      <c r="L55" s="22"/>
      <c r="M55" s="22"/>
      <c r="N55" s="22"/>
      <c r="O55" s="22"/>
      <c r="P55" s="22"/>
      <c r="Q55" s="22"/>
      <c r="R55" s="22"/>
    </row>
    <row r="56" spans="1:18" ht="30" x14ac:dyDescent="0.3">
      <c r="A56" s="8" t="s">
        <v>207</v>
      </c>
      <c r="B56" s="28" t="s">
        <v>155</v>
      </c>
      <c r="C56" s="29" t="s">
        <v>156</v>
      </c>
      <c r="D56" s="28" t="s">
        <v>45</v>
      </c>
      <c r="E56" s="74">
        <v>2</v>
      </c>
      <c r="F56" s="27"/>
      <c r="G56" s="27"/>
      <c r="H56" s="27">
        <f t="shared" si="10"/>
        <v>0</v>
      </c>
      <c r="I56" s="13">
        <f t="shared" si="11"/>
        <v>0</v>
      </c>
      <c r="J56" s="22"/>
      <c r="K56" s="82"/>
      <c r="L56" s="22"/>
      <c r="M56" s="22"/>
      <c r="N56" s="22"/>
      <c r="O56" s="22"/>
      <c r="P56" s="22"/>
      <c r="Q56" s="22"/>
      <c r="R56" s="22"/>
    </row>
    <row r="57" spans="1:18" ht="30" x14ac:dyDescent="0.3">
      <c r="A57" s="8" t="s">
        <v>208</v>
      </c>
      <c r="B57" s="28" t="s">
        <v>157</v>
      </c>
      <c r="C57" s="29" t="s">
        <v>158</v>
      </c>
      <c r="D57" s="28" t="s">
        <v>12</v>
      </c>
      <c r="E57" s="74">
        <v>0.5</v>
      </c>
      <c r="F57" s="27"/>
      <c r="G57" s="27"/>
      <c r="H57" s="27">
        <f t="shared" si="10"/>
        <v>0</v>
      </c>
      <c r="I57" s="13">
        <f t="shared" si="11"/>
        <v>0</v>
      </c>
      <c r="J57" s="22"/>
      <c r="K57" s="82"/>
      <c r="L57" s="22"/>
      <c r="M57" s="22"/>
      <c r="N57" s="22"/>
      <c r="O57" s="22"/>
      <c r="P57" s="22"/>
      <c r="Q57" s="22"/>
      <c r="R57" s="22"/>
    </row>
    <row r="58" spans="1:18" x14ac:dyDescent="0.3">
      <c r="A58" s="8" t="s">
        <v>209</v>
      </c>
      <c r="B58" s="28" t="s">
        <v>192</v>
      </c>
      <c r="C58" s="29" t="s">
        <v>193</v>
      </c>
      <c r="D58" s="28" t="s">
        <v>45</v>
      </c>
      <c r="E58" s="74">
        <v>1</v>
      </c>
      <c r="F58" s="27"/>
      <c r="G58" s="27"/>
      <c r="H58" s="27">
        <f t="shared" si="10"/>
        <v>0</v>
      </c>
      <c r="I58" s="13">
        <f t="shared" si="11"/>
        <v>0</v>
      </c>
      <c r="J58" s="22"/>
      <c r="K58" s="82"/>
      <c r="L58" s="22"/>
      <c r="M58" s="22"/>
      <c r="N58" s="22"/>
      <c r="O58" s="22"/>
      <c r="P58" s="22"/>
      <c r="Q58" s="22"/>
      <c r="R58" s="22"/>
    </row>
    <row r="59" spans="1:18" ht="30" x14ac:dyDescent="0.3">
      <c r="A59" s="8" t="s">
        <v>210</v>
      </c>
      <c r="B59" s="28" t="s">
        <v>159</v>
      </c>
      <c r="C59" s="29" t="s">
        <v>160</v>
      </c>
      <c r="D59" s="28" t="s">
        <v>45</v>
      </c>
      <c r="E59" s="74">
        <v>1</v>
      </c>
      <c r="F59" s="27"/>
      <c r="G59" s="27"/>
      <c r="H59" s="27">
        <f t="shared" si="10"/>
        <v>0</v>
      </c>
      <c r="I59" s="13">
        <f t="shared" si="11"/>
        <v>0</v>
      </c>
      <c r="J59" s="22"/>
      <c r="K59" s="82"/>
      <c r="L59" s="22"/>
      <c r="M59" s="22"/>
      <c r="N59" s="22"/>
      <c r="O59" s="22"/>
      <c r="P59" s="22"/>
      <c r="Q59" s="22"/>
      <c r="R59" s="22"/>
    </row>
    <row r="60" spans="1:18" ht="30" x14ac:dyDescent="0.3">
      <c r="A60" s="8" t="s">
        <v>211</v>
      </c>
      <c r="B60" s="28" t="s">
        <v>166</v>
      </c>
      <c r="C60" s="29" t="s">
        <v>167</v>
      </c>
      <c r="D60" s="28" t="s">
        <v>12</v>
      </c>
      <c r="E60" s="74">
        <v>2</v>
      </c>
      <c r="F60" s="27"/>
      <c r="G60" s="27"/>
      <c r="H60" s="27">
        <f t="shared" si="10"/>
        <v>0</v>
      </c>
      <c r="I60" s="13">
        <f t="shared" si="11"/>
        <v>0</v>
      </c>
      <c r="J60" s="22"/>
      <c r="K60" s="82"/>
      <c r="L60" s="22"/>
      <c r="M60" s="22"/>
      <c r="N60" s="22"/>
      <c r="O60" s="22"/>
      <c r="P60" s="22"/>
      <c r="Q60" s="22"/>
      <c r="R60" s="22"/>
    </row>
    <row r="61" spans="1:18" x14ac:dyDescent="0.3">
      <c r="A61" s="8" t="s">
        <v>212</v>
      </c>
      <c r="B61" s="28" t="s">
        <v>168</v>
      </c>
      <c r="C61" s="29" t="s">
        <v>169</v>
      </c>
      <c r="D61" s="28" t="s">
        <v>12</v>
      </c>
      <c r="E61" s="74">
        <v>2</v>
      </c>
      <c r="F61" s="27"/>
      <c r="G61" s="27"/>
      <c r="H61" s="27">
        <f t="shared" si="10"/>
        <v>0</v>
      </c>
      <c r="I61" s="13">
        <f t="shared" si="11"/>
        <v>0</v>
      </c>
      <c r="J61" s="22"/>
      <c r="K61" s="82"/>
      <c r="L61" s="22"/>
      <c r="M61" s="22"/>
      <c r="N61" s="22"/>
      <c r="O61" s="22"/>
      <c r="P61" s="22"/>
      <c r="Q61" s="22"/>
      <c r="R61" s="22"/>
    </row>
    <row r="62" spans="1:18" ht="30" x14ac:dyDescent="0.3">
      <c r="A62" s="8" t="s">
        <v>213</v>
      </c>
      <c r="B62" s="28" t="s">
        <v>170</v>
      </c>
      <c r="C62" s="29" t="s">
        <v>171</v>
      </c>
      <c r="D62" s="28" t="s">
        <v>12</v>
      </c>
      <c r="E62" s="74">
        <v>2</v>
      </c>
      <c r="F62" s="27"/>
      <c r="G62" s="27"/>
      <c r="H62" s="27">
        <f t="shared" si="10"/>
        <v>0</v>
      </c>
      <c r="I62" s="13">
        <f t="shared" si="11"/>
        <v>0</v>
      </c>
      <c r="J62" s="22"/>
      <c r="K62" s="82"/>
      <c r="L62" s="22"/>
      <c r="M62" s="22"/>
      <c r="N62" s="22"/>
      <c r="O62" s="22"/>
      <c r="P62" s="22"/>
      <c r="Q62" s="22"/>
      <c r="R62" s="22"/>
    </row>
    <row r="63" spans="1:18" ht="30" x14ac:dyDescent="0.3">
      <c r="A63" s="8" t="s">
        <v>214</v>
      </c>
      <c r="B63" s="28" t="s">
        <v>172</v>
      </c>
      <c r="C63" s="29" t="s">
        <v>173</v>
      </c>
      <c r="D63" s="28" t="s">
        <v>12</v>
      </c>
      <c r="E63" s="74">
        <v>2</v>
      </c>
      <c r="F63" s="27"/>
      <c r="G63" s="27"/>
      <c r="H63" s="27">
        <f t="shared" si="10"/>
        <v>0</v>
      </c>
      <c r="I63" s="13">
        <f t="shared" si="11"/>
        <v>0</v>
      </c>
      <c r="J63" s="22"/>
      <c r="K63" s="82"/>
      <c r="L63" s="22"/>
      <c r="M63" s="22"/>
      <c r="N63" s="22"/>
      <c r="O63" s="22"/>
      <c r="P63" s="22"/>
      <c r="Q63" s="22"/>
      <c r="R63" s="22"/>
    </row>
    <row r="64" spans="1:18" x14ac:dyDescent="0.3">
      <c r="A64" s="8" t="s">
        <v>215</v>
      </c>
      <c r="B64" s="28" t="s">
        <v>174</v>
      </c>
      <c r="C64" s="29" t="s">
        <v>175</v>
      </c>
      <c r="D64" s="28" t="s">
        <v>12</v>
      </c>
      <c r="E64" s="74">
        <v>2</v>
      </c>
      <c r="F64" s="27"/>
      <c r="G64" s="27"/>
      <c r="H64" s="27">
        <f t="shared" si="10"/>
        <v>0</v>
      </c>
      <c r="I64" s="13">
        <f t="shared" si="11"/>
        <v>0</v>
      </c>
      <c r="J64" s="22"/>
      <c r="K64" s="82"/>
      <c r="L64" s="22"/>
      <c r="M64" s="22"/>
      <c r="N64" s="22"/>
      <c r="O64" s="22"/>
      <c r="P64" s="22"/>
      <c r="Q64" s="22"/>
      <c r="R64" s="22"/>
    </row>
    <row r="65" spans="1:18" x14ac:dyDescent="0.3">
      <c r="A65" s="8" t="s">
        <v>216</v>
      </c>
      <c r="B65" s="28" t="s">
        <v>176</v>
      </c>
      <c r="C65" s="29" t="s">
        <v>177</v>
      </c>
      <c r="D65" s="28" t="s">
        <v>45</v>
      </c>
      <c r="E65" s="74">
        <v>2</v>
      </c>
      <c r="F65" s="27"/>
      <c r="G65" s="27"/>
      <c r="H65" s="27">
        <f t="shared" si="10"/>
        <v>0</v>
      </c>
      <c r="I65" s="13">
        <f t="shared" si="11"/>
        <v>0</v>
      </c>
      <c r="J65" s="22"/>
      <c r="K65" s="82"/>
      <c r="L65" s="22"/>
      <c r="M65" s="22"/>
      <c r="N65" s="22"/>
      <c r="O65" s="22"/>
      <c r="P65" s="22"/>
      <c r="Q65" s="22"/>
      <c r="R65" s="22"/>
    </row>
    <row r="66" spans="1:18" x14ac:dyDescent="0.3">
      <c r="A66" s="8" t="s">
        <v>217</v>
      </c>
      <c r="B66" s="28" t="s">
        <v>178</v>
      </c>
      <c r="C66" s="29" t="s">
        <v>179</v>
      </c>
      <c r="D66" s="28" t="s">
        <v>12</v>
      </c>
      <c r="E66" s="74">
        <v>2</v>
      </c>
      <c r="F66" s="27"/>
      <c r="G66" s="27"/>
      <c r="H66" s="27">
        <f t="shared" si="10"/>
        <v>0</v>
      </c>
      <c r="I66" s="13">
        <f t="shared" si="11"/>
        <v>0</v>
      </c>
      <c r="J66" s="22"/>
      <c r="K66" s="82"/>
      <c r="L66" s="22"/>
      <c r="M66" s="22"/>
      <c r="N66" s="22"/>
      <c r="O66" s="22"/>
      <c r="P66" s="22"/>
      <c r="Q66" s="22"/>
      <c r="R66" s="22"/>
    </row>
    <row r="67" spans="1:18" x14ac:dyDescent="0.3">
      <c r="A67" s="8" t="s">
        <v>218</v>
      </c>
      <c r="B67" s="28" t="s">
        <v>180</v>
      </c>
      <c r="C67" s="29" t="s">
        <v>181</v>
      </c>
      <c r="D67" s="28" t="s">
        <v>12</v>
      </c>
      <c r="E67" s="74">
        <v>2</v>
      </c>
      <c r="F67" s="27"/>
      <c r="G67" s="27"/>
      <c r="H67" s="27">
        <f t="shared" si="10"/>
        <v>0</v>
      </c>
      <c r="I67" s="13">
        <f t="shared" si="11"/>
        <v>0</v>
      </c>
      <c r="J67" s="22"/>
      <c r="K67" s="82"/>
      <c r="L67" s="22"/>
      <c r="M67" s="22"/>
      <c r="N67" s="22"/>
      <c r="O67" s="22"/>
      <c r="P67" s="22"/>
      <c r="Q67" s="22"/>
      <c r="R67" s="22"/>
    </row>
    <row r="68" spans="1:18" x14ac:dyDescent="0.3">
      <c r="A68" s="8" t="s">
        <v>219</v>
      </c>
      <c r="B68" s="28" t="s">
        <v>182</v>
      </c>
      <c r="C68" s="29" t="s">
        <v>183</v>
      </c>
      <c r="D68" s="28" t="s">
        <v>45</v>
      </c>
      <c r="E68" s="74">
        <v>3</v>
      </c>
      <c r="F68" s="27"/>
      <c r="G68" s="27"/>
      <c r="H68" s="27">
        <f t="shared" si="10"/>
        <v>0</v>
      </c>
      <c r="I68" s="13">
        <f t="shared" si="11"/>
        <v>0</v>
      </c>
      <c r="J68" s="22"/>
      <c r="K68" s="82"/>
      <c r="L68" s="22"/>
      <c r="M68" s="22"/>
      <c r="N68" s="22"/>
      <c r="O68" s="22"/>
      <c r="P68" s="22"/>
      <c r="Q68" s="22"/>
      <c r="R68" s="22"/>
    </row>
    <row r="69" spans="1:18" x14ac:dyDescent="0.3">
      <c r="A69" s="8" t="s">
        <v>220</v>
      </c>
      <c r="B69" s="28" t="s">
        <v>184</v>
      </c>
      <c r="C69" s="29" t="s">
        <v>185</v>
      </c>
      <c r="D69" s="28" t="s">
        <v>45</v>
      </c>
      <c r="E69" s="74">
        <v>2</v>
      </c>
      <c r="F69" s="27"/>
      <c r="G69" s="27"/>
      <c r="H69" s="27">
        <f t="shared" si="10"/>
        <v>0</v>
      </c>
      <c r="I69" s="13">
        <f t="shared" si="11"/>
        <v>0</v>
      </c>
      <c r="J69" s="22"/>
      <c r="K69" s="82"/>
      <c r="L69" s="22"/>
      <c r="M69" s="22"/>
      <c r="N69" s="22"/>
      <c r="O69" s="22"/>
      <c r="P69" s="22"/>
      <c r="Q69" s="22"/>
      <c r="R69" s="22"/>
    </row>
    <row r="70" spans="1:18" ht="30" x14ac:dyDescent="0.3">
      <c r="A70" s="8" t="s">
        <v>221</v>
      </c>
      <c r="B70" s="28" t="s">
        <v>200</v>
      </c>
      <c r="C70" s="29" t="s">
        <v>201</v>
      </c>
      <c r="D70" s="28" t="s">
        <v>9</v>
      </c>
      <c r="E70" s="74">
        <v>5</v>
      </c>
      <c r="F70" s="27"/>
      <c r="G70" s="27"/>
      <c r="H70" s="27">
        <f t="shared" si="10"/>
        <v>0</v>
      </c>
      <c r="I70" s="13">
        <f t="shared" si="11"/>
        <v>0</v>
      </c>
      <c r="J70" s="22"/>
      <c r="K70" s="82"/>
      <c r="L70" s="22"/>
      <c r="M70" s="22"/>
      <c r="N70" s="22"/>
      <c r="O70" s="22"/>
      <c r="P70" s="22"/>
      <c r="Q70" s="22"/>
      <c r="R70" s="22"/>
    </row>
    <row r="71" spans="1:18" x14ac:dyDescent="0.3">
      <c r="A71" s="8" t="s">
        <v>222</v>
      </c>
      <c r="B71" s="28" t="s">
        <v>198</v>
      </c>
      <c r="C71" s="29" t="s">
        <v>199</v>
      </c>
      <c r="D71" s="28" t="s">
        <v>9</v>
      </c>
      <c r="E71" s="74">
        <v>2</v>
      </c>
      <c r="F71" s="27"/>
      <c r="G71" s="27"/>
      <c r="H71" s="27">
        <f t="shared" si="10"/>
        <v>0</v>
      </c>
      <c r="I71" s="13">
        <f t="shared" si="11"/>
        <v>0</v>
      </c>
      <c r="J71" s="22"/>
      <c r="K71" s="82"/>
      <c r="L71" s="22"/>
      <c r="M71" s="22"/>
      <c r="N71" s="22"/>
      <c r="O71" s="22"/>
      <c r="P71" s="22"/>
      <c r="Q71" s="22"/>
      <c r="R71" s="22"/>
    </row>
    <row r="72" spans="1:18" x14ac:dyDescent="0.3">
      <c r="A72" s="8" t="s">
        <v>223</v>
      </c>
      <c r="B72" s="28" t="s">
        <v>196</v>
      </c>
      <c r="C72" s="29" t="s">
        <v>197</v>
      </c>
      <c r="D72" s="28" t="s">
        <v>12</v>
      </c>
      <c r="E72" s="74">
        <v>20</v>
      </c>
      <c r="F72" s="27"/>
      <c r="G72" s="27"/>
      <c r="H72" s="27">
        <f t="shared" si="10"/>
        <v>0</v>
      </c>
      <c r="I72" s="13">
        <f t="shared" si="11"/>
        <v>0</v>
      </c>
      <c r="J72" s="22"/>
      <c r="K72" s="82"/>
      <c r="L72" s="22"/>
      <c r="M72" s="22"/>
      <c r="N72" s="22"/>
      <c r="O72" s="22"/>
      <c r="P72" s="22"/>
      <c r="Q72" s="22"/>
      <c r="R72" s="22"/>
    </row>
    <row r="73" spans="1:18" ht="30" x14ac:dyDescent="0.3">
      <c r="A73" s="8" t="s">
        <v>224</v>
      </c>
      <c r="B73" s="28" t="s">
        <v>194</v>
      </c>
      <c r="C73" s="29" t="s">
        <v>195</v>
      </c>
      <c r="D73" s="28" t="s">
        <v>9</v>
      </c>
      <c r="E73" s="74">
        <v>2</v>
      </c>
      <c r="F73" s="27"/>
      <c r="G73" s="27"/>
      <c r="H73" s="27">
        <f t="shared" si="10"/>
        <v>0</v>
      </c>
      <c r="I73" s="13">
        <f t="shared" si="11"/>
        <v>0</v>
      </c>
      <c r="J73" s="22"/>
      <c r="K73" s="82"/>
      <c r="L73" s="22"/>
      <c r="M73" s="22"/>
      <c r="N73" s="22"/>
      <c r="O73" s="22"/>
      <c r="P73" s="22"/>
      <c r="Q73" s="22"/>
      <c r="R73" s="22"/>
    </row>
    <row r="74" spans="1:18" x14ac:dyDescent="0.3">
      <c r="A74" s="8" t="s">
        <v>225</v>
      </c>
      <c r="B74" s="28" t="s">
        <v>186</v>
      </c>
      <c r="C74" s="29" t="s">
        <v>187</v>
      </c>
      <c r="D74" s="28" t="s">
        <v>11</v>
      </c>
      <c r="E74" s="74">
        <v>2</v>
      </c>
      <c r="F74" s="27"/>
      <c r="G74" s="27"/>
      <c r="H74" s="27">
        <f t="shared" si="10"/>
        <v>0</v>
      </c>
      <c r="I74" s="13">
        <f t="shared" si="11"/>
        <v>0</v>
      </c>
      <c r="J74" s="22"/>
      <c r="K74" s="82"/>
      <c r="L74" s="22"/>
      <c r="M74" s="22"/>
      <c r="N74" s="22"/>
      <c r="O74" s="22"/>
      <c r="P74" s="22"/>
      <c r="Q74" s="22"/>
      <c r="R74" s="22"/>
    </row>
    <row r="75" spans="1:18" x14ac:dyDescent="0.3">
      <c r="A75" s="8" t="s">
        <v>226</v>
      </c>
      <c r="B75" s="28" t="s">
        <v>190</v>
      </c>
      <c r="C75" s="29" t="s">
        <v>191</v>
      </c>
      <c r="D75" s="28" t="s">
        <v>9</v>
      </c>
      <c r="E75" s="74">
        <v>15</v>
      </c>
      <c r="F75" s="27"/>
      <c r="G75" s="27"/>
      <c r="H75" s="27">
        <f t="shared" si="10"/>
        <v>0</v>
      </c>
      <c r="I75" s="13">
        <f t="shared" si="11"/>
        <v>0</v>
      </c>
      <c r="J75" s="22"/>
      <c r="K75" s="82"/>
      <c r="L75" s="22"/>
      <c r="M75" s="22"/>
      <c r="N75" s="22"/>
      <c r="O75" s="22"/>
      <c r="P75" s="22"/>
      <c r="Q75" s="22"/>
      <c r="R75" s="22"/>
    </row>
    <row r="76" spans="1:18" ht="30" x14ac:dyDescent="0.3">
      <c r="A76" s="8" t="s">
        <v>227</v>
      </c>
      <c r="B76" s="28" t="s">
        <v>188</v>
      </c>
      <c r="C76" s="29" t="s">
        <v>189</v>
      </c>
      <c r="D76" s="28" t="s">
        <v>11</v>
      </c>
      <c r="E76" s="74">
        <v>2</v>
      </c>
      <c r="F76" s="27"/>
      <c r="G76" s="27"/>
      <c r="H76" s="27">
        <f t="shared" si="10"/>
        <v>0</v>
      </c>
      <c r="I76" s="13">
        <f t="shared" si="11"/>
        <v>0</v>
      </c>
      <c r="J76" s="22"/>
      <c r="K76" s="82"/>
      <c r="L76" s="22"/>
      <c r="M76" s="22"/>
      <c r="N76" s="22"/>
      <c r="O76" s="22"/>
      <c r="P76" s="22"/>
      <c r="Q76" s="22"/>
      <c r="R76" s="22"/>
    </row>
    <row r="77" spans="1:18" x14ac:dyDescent="0.3">
      <c r="A77" s="8" t="s">
        <v>240</v>
      </c>
      <c r="B77" s="28" t="s">
        <v>230</v>
      </c>
      <c r="C77" s="29" t="s">
        <v>231</v>
      </c>
      <c r="D77" s="28" t="s">
        <v>45</v>
      </c>
      <c r="E77" s="74">
        <v>1</v>
      </c>
      <c r="F77" s="27"/>
      <c r="G77" s="27"/>
      <c r="H77" s="27">
        <f t="shared" si="10"/>
        <v>0</v>
      </c>
      <c r="I77" s="13">
        <f t="shared" si="11"/>
        <v>0</v>
      </c>
      <c r="J77" s="22"/>
      <c r="K77" s="82"/>
      <c r="L77" s="22"/>
      <c r="M77" s="22"/>
      <c r="N77" s="22"/>
      <c r="O77" s="22"/>
      <c r="P77" s="22"/>
      <c r="Q77" s="22"/>
      <c r="R77" s="22"/>
    </row>
    <row r="78" spans="1:18" x14ac:dyDescent="0.3">
      <c r="A78" s="8" t="s">
        <v>241</v>
      </c>
      <c r="B78" s="28" t="s">
        <v>232</v>
      </c>
      <c r="C78" s="29" t="s">
        <v>233</v>
      </c>
      <c r="D78" s="28" t="s">
        <v>45</v>
      </c>
      <c r="E78" s="74">
        <v>1</v>
      </c>
      <c r="F78" s="27"/>
      <c r="G78" s="27"/>
      <c r="H78" s="27">
        <f t="shared" si="10"/>
        <v>0</v>
      </c>
      <c r="I78" s="13">
        <f t="shared" si="11"/>
        <v>0</v>
      </c>
      <c r="J78" s="22"/>
      <c r="K78" s="82"/>
      <c r="L78" s="22"/>
      <c r="M78" s="22"/>
      <c r="N78" s="22"/>
      <c r="O78" s="22"/>
      <c r="P78" s="22"/>
      <c r="Q78" s="22"/>
      <c r="R78" s="22"/>
    </row>
    <row r="79" spans="1:18" x14ac:dyDescent="0.3">
      <c r="A79" s="8" t="s">
        <v>242</v>
      </c>
      <c r="B79" s="28" t="s">
        <v>234</v>
      </c>
      <c r="C79" s="29" t="s">
        <v>235</v>
      </c>
      <c r="D79" s="28" t="s">
        <v>45</v>
      </c>
      <c r="E79" s="74">
        <v>4</v>
      </c>
      <c r="F79" s="27"/>
      <c r="G79" s="27"/>
      <c r="H79" s="27">
        <f t="shared" si="10"/>
        <v>0</v>
      </c>
      <c r="I79" s="13">
        <f t="shared" si="11"/>
        <v>0</v>
      </c>
      <c r="J79" s="22"/>
      <c r="K79" s="82"/>
      <c r="L79" s="22"/>
      <c r="M79" s="22"/>
      <c r="N79" s="22"/>
      <c r="O79" s="22"/>
      <c r="P79" s="22"/>
      <c r="Q79" s="22"/>
      <c r="R79" s="22"/>
    </row>
    <row r="80" spans="1:18" ht="30" x14ac:dyDescent="0.3">
      <c r="A80" s="8" t="s">
        <v>243</v>
      </c>
      <c r="B80" s="28" t="s">
        <v>236</v>
      </c>
      <c r="C80" s="29" t="s">
        <v>237</v>
      </c>
      <c r="D80" s="28" t="s">
        <v>45</v>
      </c>
      <c r="E80" s="74">
        <v>1</v>
      </c>
      <c r="F80" s="27"/>
      <c r="G80" s="27"/>
      <c r="H80" s="27">
        <f t="shared" si="10"/>
        <v>0</v>
      </c>
      <c r="I80" s="13">
        <f t="shared" si="11"/>
        <v>0</v>
      </c>
      <c r="J80" s="22"/>
      <c r="K80" s="82"/>
      <c r="L80" s="22"/>
      <c r="M80" s="22"/>
      <c r="N80" s="22"/>
      <c r="O80" s="22"/>
      <c r="P80" s="22"/>
      <c r="Q80" s="22"/>
      <c r="R80" s="22"/>
    </row>
    <row r="81" spans="1:18" x14ac:dyDescent="0.3">
      <c r="A81" s="85"/>
      <c r="B81" s="86"/>
      <c r="C81" s="87"/>
      <c r="D81" s="86"/>
      <c r="E81" s="88"/>
      <c r="F81" s="89"/>
      <c r="G81" s="89"/>
      <c r="H81" s="90"/>
      <c r="I81" s="13"/>
      <c r="J81" s="22"/>
      <c r="K81" s="82"/>
      <c r="L81" s="22"/>
      <c r="M81" s="22"/>
      <c r="N81" s="22"/>
      <c r="O81" s="22"/>
      <c r="P81" s="22"/>
      <c r="Q81" s="22"/>
      <c r="R81" s="22"/>
    </row>
    <row r="82" spans="1:18" x14ac:dyDescent="0.3">
      <c r="A82" s="14">
        <v>7</v>
      </c>
      <c r="B82" s="19"/>
      <c r="C82" s="20" t="s">
        <v>35</v>
      </c>
      <c r="D82" s="15"/>
      <c r="E82" s="72"/>
      <c r="F82" s="96"/>
      <c r="G82" s="96"/>
      <c r="H82" s="10"/>
      <c r="I82" s="7">
        <f>SUM(I83:I87)</f>
        <v>0</v>
      </c>
      <c r="J82" s="22"/>
      <c r="K82" s="82"/>
      <c r="L82" s="22"/>
      <c r="M82" s="22"/>
      <c r="N82" s="22"/>
      <c r="O82" s="22"/>
      <c r="P82" s="22"/>
      <c r="Q82" s="22"/>
      <c r="R82" s="22"/>
    </row>
    <row r="83" spans="1:18" x14ac:dyDescent="0.3">
      <c r="A83" s="8" t="s">
        <v>83</v>
      </c>
      <c r="B83" s="28" t="s">
        <v>50</v>
      </c>
      <c r="C83" s="29" t="s">
        <v>51</v>
      </c>
      <c r="D83" s="28" t="s">
        <v>12</v>
      </c>
      <c r="E83" s="74">
        <v>50</v>
      </c>
      <c r="F83" s="27"/>
      <c r="G83" s="27"/>
      <c r="H83" s="27">
        <f t="shared" ref="H83:H86" si="12">ROUND(F83+G83,2)</f>
        <v>0</v>
      </c>
      <c r="I83" s="13">
        <f t="shared" ref="I83:I86" si="13">ROUND(H83*E83,2)</f>
        <v>0</v>
      </c>
      <c r="J83" s="22"/>
      <c r="K83" s="82"/>
      <c r="L83" s="22"/>
      <c r="M83" s="22"/>
      <c r="N83" s="22"/>
      <c r="O83" s="22"/>
      <c r="P83" s="22"/>
      <c r="Q83" s="22"/>
      <c r="R83" s="22"/>
    </row>
    <row r="84" spans="1:18" x14ac:dyDescent="0.3">
      <c r="A84" s="8" t="s">
        <v>244</v>
      </c>
      <c r="B84" s="28" t="s">
        <v>102</v>
      </c>
      <c r="C84" s="29" t="s">
        <v>103</v>
      </c>
      <c r="D84" s="28" t="s">
        <v>9</v>
      </c>
      <c r="E84" s="74">
        <v>350</v>
      </c>
      <c r="F84" s="27"/>
      <c r="G84" s="27"/>
      <c r="H84" s="27">
        <f t="shared" si="12"/>
        <v>0</v>
      </c>
      <c r="I84" s="13">
        <f t="shared" si="13"/>
        <v>0</v>
      </c>
      <c r="J84" s="22"/>
      <c r="K84" s="82"/>
      <c r="L84" s="22"/>
      <c r="M84" s="22"/>
      <c r="N84" s="22"/>
      <c r="O84" s="22"/>
      <c r="P84" s="22"/>
      <c r="Q84" s="22"/>
      <c r="R84" s="22"/>
    </row>
    <row r="85" spans="1:18" x14ac:dyDescent="0.3">
      <c r="A85" s="8" t="s">
        <v>245</v>
      </c>
      <c r="B85" s="28" t="s">
        <v>52</v>
      </c>
      <c r="C85" s="29" t="s">
        <v>53</v>
      </c>
      <c r="D85" s="28" t="s">
        <v>9</v>
      </c>
      <c r="E85" s="74">
        <v>350</v>
      </c>
      <c r="F85" s="27"/>
      <c r="G85" s="27"/>
      <c r="H85" s="27">
        <f t="shared" si="12"/>
        <v>0</v>
      </c>
      <c r="I85" s="13">
        <f t="shared" si="13"/>
        <v>0</v>
      </c>
      <c r="J85" s="22"/>
      <c r="K85" s="82"/>
      <c r="L85" s="22"/>
      <c r="M85" s="22"/>
      <c r="N85" s="22"/>
      <c r="O85" s="22"/>
      <c r="P85" s="22"/>
      <c r="Q85" s="22"/>
      <c r="R85" s="22"/>
    </row>
    <row r="86" spans="1:18" x14ac:dyDescent="0.3">
      <c r="A86" s="8" t="s">
        <v>246</v>
      </c>
      <c r="B86" s="28" t="s">
        <v>54</v>
      </c>
      <c r="C86" s="29" t="s">
        <v>55</v>
      </c>
      <c r="D86" s="28" t="s">
        <v>12</v>
      </c>
      <c r="E86" s="74">
        <v>140</v>
      </c>
      <c r="F86" s="27"/>
      <c r="G86" s="27"/>
      <c r="H86" s="27">
        <f t="shared" si="12"/>
        <v>0</v>
      </c>
      <c r="I86" s="13">
        <f t="shared" si="13"/>
        <v>0</v>
      </c>
      <c r="J86" s="22"/>
      <c r="K86" s="82"/>
      <c r="L86" s="22"/>
      <c r="M86" s="22"/>
      <c r="N86" s="22"/>
      <c r="O86" s="22"/>
      <c r="P86" s="22"/>
      <c r="Q86" s="22"/>
      <c r="R86" s="22"/>
    </row>
    <row r="87" spans="1:18" x14ac:dyDescent="0.3">
      <c r="A87" s="8"/>
      <c r="B87" s="28"/>
      <c r="C87" s="29"/>
      <c r="D87" s="28"/>
      <c r="E87" s="74"/>
      <c r="F87" s="27"/>
      <c r="G87" s="27"/>
      <c r="H87" s="27"/>
      <c r="I87" s="13"/>
      <c r="J87" s="22"/>
      <c r="K87" s="82"/>
      <c r="L87" s="22"/>
      <c r="M87" s="22"/>
      <c r="N87" s="22"/>
      <c r="O87" s="22"/>
      <c r="P87" s="22"/>
      <c r="Q87" s="22"/>
      <c r="R87" s="22"/>
    </row>
    <row r="88" spans="1:18" x14ac:dyDescent="0.3">
      <c r="A88" s="14">
        <v>8</v>
      </c>
      <c r="B88" s="19"/>
      <c r="C88" s="20" t="s">
        <v>29</v>
      </c>
      <c r="D88" s="15"/>
      <c r="E88" s="72"/>
      <c r="F88" s="96"/>
      <c r="G88" s="96"/>
      <c r="H88" s="10"/>
      <c r="I88" s="7">
        <f>SUM(I89:I93)</f>
        <v>0</v>
      </c>
      <c r="J88" s="22"/>
      <c r="K88" s="82"/>
      <c r="L88" s="22"/>
      <c r="M88" s="22"/>
      <c r="N88" s="22"/>
      <c r="O88" s="22"/>
      <c r="P88" s="22"/>
      <c r="Q88" s="22"/>
      <c r="R88" s="22"/>
    </row>
    <row r="89" spans="1:18" x14ac:dyDescent="0.3">
      <c r="A89" s="8" t="s">
        <v>133</v>
      </c>
      <c r="B89" s="28" t="s">
        <v>43</v>
      </c>
      <c r="C89" s="29" t="s">
        <v>44</v>
      </c>
      <c r="D89" s="28" t="s">
        <v>9</v>
      </c>
      <c r="E89" s="74">
        <v>227.46</v>
      </c>
      <c r="F89" s="27"/>
      <c r="G89" s="27"/>
      <c r="H89" s="27">
        <f t="shared" ref="H89:H93" si="14">ROUND(F89+G89,2)</f>
        <v>0</v>
      </c>
      <c r="I89" s="13">
        <f t="shared" ref="I89:I93" si="15">ROUND(H89*E89,2)</f>
        <v>0</v>
      </c>
      <c r="J89" s="22"/>
      <c r="K89" s="82"/>
      <c r="L89" s="22"/>
      <c r="M89" s="22"/>
      <c r="N89" s="22"/>
      <c r="O89" s="22"/>
      <c r="P89" s="22"/>
      <c r="Q89" s="22"/>
      <c r="R89" s="22"/>
    </row>
    <row r="90" spans="1:18" x14ac:dyDescent="0.3">
      <c r="A90" s="8" t="s">
        <v>134</v>
      </c>
      <c r="B90" s="28" t="s">
        <v>56</v>
      </c>
      <c r="C90" s="29" t="s">
        <v>57</v>
      </c>
      <c r="D90" s="28" t="s">
        <v>45</v>
      </c>
      <c r="E90" s="74">
        <v>1</v>
      </c>
      <c r="F90" s="27"/>
      <c r="G90" s="27"/>
      <c r="H90" s="27">
        <f t="shared" si="14"/>
        <v>0</v>
      </c>
      <c r="I90" s="13">
        <f t="shared" si="15"/>
        <v>0</v>
      </c>
      <c r="J90" s="22"/>
      <c r="K90" s="82"/>
      <c r="L90" s="22"/>
      <c r="M90" s="22"/>
      <c r="N90" s="22"/>
      <c r="O90" s="22"/>
      <c r="P90" s="22"/>
      <c r="Q90" s="22"/>
      <c r="R90" s="22"/>
    </row>
    <row r="91" spans="1:18" x14ac:dyDescent="0.3">
      <c r="A91" s="8" t="s">
        <v>135</v>
      </c>
      <c r="B91" s="28" t="s">
        <v>137</v>
      </c>
      <c r="C91" s="29" t="s">
        <v>138</v>
      </c>
      <c r="D91" s="28" t="s">
        <v>9</v>
      </c>
      <c r="E91" s="74">
        <v>250</v>
      </c>
      <c r="F91" s="27"/>
      <c r="G91" s="27"/>
      <c r="H91" s="27">
        <f t="shared" si="14"/>
        <v>0</v>
      </c>
      <c r="I91" s="13">
        <f t="shared" si="15"/>
        <v>0</v>
      </c>
      <c r="J91" s="22"/>
      <c r="K91" s="82"/>
      <c r="L91" s="22"/>
      <c r="M91" s="22"/>
      <c r="N91" s="22"/>
      <c r="O91" s="22"/>
      <c r="P91" s="22"/>
      <c r="Q91" s="22"/>
      <c r="R91" s="22"/>
    </row>
    <row r="92" spans="1:18" x14ac:dyDescent="0.3">
      <c r="A92" s="8" t="s">
        <v>136</v>
      </c>
      <c r="B92" s="28" t="s">
        <v>162</v>
      </c>
      <c r="C92" s="29" t="s">
        <v>163</v>
      </c>
      <c r="D92" s="28" t="s">
        <v>45</v>
      </c>
      <c r="E92" s="74">
        <v>3</v>
      </c>
      <c r="F92" s="27"/>
      <c r="G92" s="27"/>
      <c r="H92" s="27">
        <f t="shared" si="14"/>
        <v>0</v>
      </c>
      <c r="I92" s="13">
        <f t="shared" si="15"/>
        <v>0</v>
      </c>
      <c r="J92" s="22"/>
      <c r="K92" s="82"/>
      <c r="L92" s="22"/>
      <c r="M92" s="22"/>
      <c r="N92" s="22"/>
      <c r="O92" s="22"/>
      <c r="P92" s="22"/>
      <c r="Q92" s="22"/>
      <c r="R92" s="22"/>
    </row>
    <row r="93" spans="1:18" x14ac:dyDescent="0.3">
      <c r="A93" s="8" t="s">
        <v>247</v>
      </c>
      <c r="B93" s="28" t="s">
        <v>164</v>
      </c>
      <c r="C93" s="29" t="s">
        <v>165</v>
      </c>
      <c r="D93" s="28" t="s">
        <v>11</v>
      </c>
      <c r="E93" s="74">
        <v>3</v>
      </c>
      <c r="F93" s="27"/>
      <c r="G93" s="27"/>
      <c r="H93" s="27">
        <f t="shared" si="14"/>
        <v>0</v>
      </c>
      <c r="I93" s="13">
        <f t="shared" si="15"/>
        <v>0</v>
      </c>
      <c r="J93" s="22"/>
      <c r="K93" s="82"/>
      <c r="L93" s="22"/>
      <c r="M93" s="22"/>
      <c r="N93" s="22"/>
      <c r="O93" s="22"/>
      <c r="P93" s="22"/>
      <c r="Q93" s="22"/>
      <c r="R93" s="22"/>
    </row>
    <row r="94" spans="1:18" x14ac:dyDescent="0.3">
      <c r="A94" s="85"/>
      <c r="B94" s="91"/>
      <c r="C94" s="91"/>
      <c r="D94" s="92"/>
      <c r="E94" s="92"/>
      <c r="F94" s="93"/>
      <c r="G94" s="94"/>
      <c r="H94" s="95"/>
      <c r="I94" s="13"/>
      <c r="J94" s="22"/>
      <c r="K94" s="82"/>
      <c r="L94" s="22"/>
      <c r="M94" s="22"/>
      <c r="N94" s="22"/>
      <c r="O94" s="22"/>
      <c r="P94" s="22"/>
      <c r="Q94" s="22"/>
      <c r="R94" s="22"/>
    </row>
    <row r="95" spans="1:18" x14ac:dyDescent="0.3">
      <c r="A95" s="139" t="s">
        <v>8</v>
      </c>
      <c r="B95" s="140"/>
      <c r="C95" s="140"/>
      <c r="D95" s="140"/>
      <c r="E95" s="140"/>
      <c r="F95" s="140"/>
      <c r="G95" s="141"/>
      <c r="H95" s="142">
        <f>I82+I36+I32+I27+I88+I15+I6+I46</f>
        <v>0</v>
      </c>
      <c r="I95" s="143"/>
    </row>
    <row r="96" spans="1:18" x14ac:dyDescent="0.3">
      <c r="A96" s="139" t="s">
        <v>161</v>
      </c>
      <c r="B96" s="140"/>
      <c r="C96" s="140"/>
      <c r="D96" s="140"/>
      <c r="E96" s="140"/>
      <c r="F96" s="140"/>
      <c r="G96" s="141"/>
      <c r="H96" s="79"/>
      <c r="I96" s="80">
        <f>ROUND(H95*0.0623,2)</f>
        <v>0</v>
      </c>
    </row>
    <row r="97" spans="1:12" x14ac:dyDescent="0.3">
      <c r="A97" s="139" t="s">
        <v>99</v>
      </c>
      <c r="B97" s="140"/>
      <c r="C97" s="140"/>
      <c r="D97" s="140"/>
      <c r="E97" s="140"/>
      <c r="F97" s="140"/>
      <c r="G97" s="141"/>
      <c r="H97" s="142">
        <f>ROUND((H95+I96)*0.2296,2)</f>
        <v>0</v>
      </c>
      <c r="I97" s="143"/>
    </row>
    <row r="98" spans="1:12" x14ac:dyDescent="0.3">
      <c r="A98" s="144" t="s">
        <v>13</v>
      </c>
      <c r="B98" s="145"/>
      <c r="C98" s="145"/>
      <c r="D98" s="145"/>
      <c r="E98" s="145"/>
      <c r="F98" s="145"/>
      <c r="G98" s="146"/>
      <c r="H98" s="147">
        <f>SUM(H95:I97)</f>
        <v>0</v>
      </c>
      <c r="I98" s="148"/>
    </row>
    <row r="99" spans="1:12" ht="15" x14ac:dyDescent="0.25">
      <c r="H99" s="41"/>
      <c r="J99" s="12"/>
      <c r="K99" s="84"/>
      <c r="L99" s="12"/>
    </row>
    <row r="100" spans="1:12" ht="17.25" x14ac:dyDescent="0.4">
      <c r="E100" s="81"/>
      <c r="J100" s="12"/>
      <c r="K100" s="84"/>
      <c r="L100" s="12"/>
    </row>
    <row r="101" spans="1:12" ht="20.25" x14ac:dyDescent="0.4">
      <c r="E101" s="81"/>
    </row>
  </sheetData>
  <sortState ref="B11:I20">
    <sortCondition ref="B49"/>
  </sortState>
  <mergeCells count="7">
    <mergeCell ref="A97:G97"/>
    <mergeCell ref="H97:I97"/>
    <mergeCell ref="A98:G98"/>
    <mergeCell ref="H98:I98"/>
    <mergeCell ref="A95:G95"/>
    <mergeCell ref="H95:I95"/>
    <mergeCell ref="A96:G96"/>
  </mergeCells>
  <printOptions horizontalCentered="1"/>
  <pageMargins left="0.39370078740157483" right="0.39370078740157483" top="1.1811023622047245" bottom="0.78740157480314965" header="0.19685039370078741" footer="0.19685039370078741"/>
  <pageSetup paperSize="9" scale="68" fitToHeight="0" orientation="landscape" r:id="rId1"/>
  <headerFooter>
    <oddHeader>&amp;L&amp;G&amp;C&amp;"Ecofont Vera Sans,Negrito"&amp;14MANUTENÇÃO SEDE 
PARQUE ESTADUAL DO PRELADO&amp;R&amp;"Ecofont Vera Sans,Regular"&amp;14
Cronograma Físico-Financeiro
Boletim CPOS 175 - MAR/2019</oddHeader>
    <oddFooter>&amp;CAv. Professor Frederico Hermann Junior, 345 – Pinheiros - 05459-010 São Paulo
(11) 2997-5000 – www.fflorestal.sp.gov.br
página &amp;P de &amp;N&amp;RFolha:__________________
Proc.: __________/_______
Rubrica: ________________</oddFooter>
  </headerFooter>
  <rowBreaks count="1" manualBreakCount="1">
    <brk id="31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Cronograma (%)</vt:lpstr>
      <vt:lpstr>Resumo</vt:lpstr>
      <vt:lpstr>Obra</vt:lpstr>
      <vt:lpstr>Obra!Area_de_impressao</vt:lpstr>
      <vt:lpstr>Resumo!Area_de_impressao</vt:lpstr>
      <vt:lpstr>Obra!Titulos_de_impressao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olmarianno</dc:creator>
  <cp:lastModifiedBy>Markus Vinicius Trevisan</cp:lastModifiedBy>
  <cp:lastPrinted>2019-06-19T16:52:51Z</cp:lastPrinted>
  <dcterms:created xsi:type="dcterms:W3CDTF">2017-02-03T11:23:26Z</dcterms:created>
  <dcterms:modified xsi:type="dcterms:W3CDTF">2019-06-28T17:07:10Z</dcterms:modified>
</cp:coreProperties>
</file>