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922" activeTab="6"/>
  </bookViews>
  <sheets>
    <sheet name="IMPLANTAÇÃO" sheetId="1" r:id="rId1"/>
    <sheet name="FUNDAÇÃO EMBASAMENTO" sheetId="2" r:id="rId2"/>
    <sheet name="ARQUITETURA" sheetId="3" r:id="rId3"/>
    <sheet name="ÁGUA FRIA" sheetId="4" r:id="rId4"/>
    <sheet name="ESGOTO" sheetId="5" r:id="rId5"/>
    <sheet name="DRENAGEM" sheetId="6" r:id="rId6"/>
    <sheet name="Crono para pagamento" sheetId="7" r:id="rId7"/>
    <sheet name="bdi" sheetId="8" r:id="rId8"/>
  </sheets>
  <externalReferences>
    <externalReference r:id="rId11"/>
  </externalReferences>
  <definedNames>
    <definedName name="_Regression_Int" localSheetId="3" hidden="1">1</definedName>
    <definedName name="_Regression_Int" localSheetId="2" hidden="1">1</definedName>
    <definedName name="_Regression_Int" localSheetId="4" hidden="1">1</definedName>
    <definedName name="_Regression_Int" localSheetId="1" hidden="1">1</definedName>
    <definedName name="_xlnm.Print_Area" localSheetId="3">'ÁGUA FRIA'!$A$1:$I$36</definedName>
    <definedName name="_xlnm.Print_Area" localSheetId="2">'ARQUITETURA'!$A$1:$I$121</definedName>
    <definedName name="_xlnm.Print_Area" localSheetId="6">'Crono para pagamento'!$B$1:$T$30</definedName>
    <definedName name="_xlnm.Print_Area" localSheetId="5">'DRENAGEM'!$A$1:$I$16</definedName>
    <definedName name="_xlnm.Print_Area" localSheetId="4">'ESGOTO'!$A$1:$I$33</definedName>
    <definedName name="_xlnm.Print_Area" localSheetId="1">'FUNDAÇÃO EMBASAMENTO'!$A$1:$I$29</definedName>
    <definedName name="_xlnm.Print_Area" localSheetId="0">'IMPLANTAÇÃO'!$B$1:$I$22</definedName>
    <definedName name="Área_impressão_IM" localSheetId="3">'ÁGUA FRIA'!$A$10:$I$23</definedName>
    <definedName name="Área_impressão_IM" localSheetId="2">'ARQUITETURA'!$A$2:$I$55</definedName>
    <definedName name="Área_impressão_IM" localSheetId="4">'ESGOTO'!$A$4:$I$17</definedName>
    <definedName name="Área_impressão_IM" localSheetId="1">'FUNDAÇÃO EMBASAMENTO'!$A$10:$I$44</definedName>
    <definedName name="DATABASE">'[1]BOLETIM'!$A$1:$F$2150</definedName>
    <definedName name="Imprimir_títulos_IM" localSheetId="3">'ÁGUA FRIA'!$1:$1</definedName>
    <definedName name="Imprimir_títulos_IM" localSheetId="2">'ARQUITETURA'!$1:$1</definedName>
    <definedName name="Imprimir_títulos_IM" localSheetId="4">'ESGOTO'!$1:$1</definedName>
    <definedName name="Imprimir_títulos_IM" localSheetId="1">'FUNDAÇÃO EMBASAMENTO'!$1:$1</definedName>
    <definedName name="_xlnm.Print_Titles" localSheetId="3">'ÁGUA FRIA'!$1:$1</definedName>
    <definedName name="_xlnm.Print_Titles" localSheetId="2">'ARQUITETURA'!$1:$1</definedName>
    <definedName name="_xlnm.Print_Titles" localSheetId="5">'DRENAGEM'!$1:$1</definedName>
    <definedName name="_xlnm.Print_Titles" localSheetId="4">'ESGOTO'!$1:$2</definedName>
    <definedName name="_xlnm.Print_Titles" localSheetId="1">'FUNDAÇÃO EMBASAMENTO'!$1:$1</definedName>
    <definedName name="_xlnm.Print_Titles" localSheetId="0">'IMPLANTAÇÃO'!$1:$2</definedName>
  </definedNames>
  <calcPr fullCalcOnLoad="1"/>
</workbook>
</file>

<file path=xl/comments5.xml><?xml version="1.0" encoding="utf-8"?>
<comments xmlns="http://schemas.openxmlformats.org/spreadsheetml/2006/main">
  <authors>
    <author>Henrique Moreno Rodrigues</author>
  </authors>
  <commentList>
    <comment ref="C26" authorId="0">
      <text>
        <r>
          <rPr>
            <b/>
            <sz val="9"/>
            <rFont val="Tahoma"/>
            <family val="2"/>
          </rPr>
          <t>Henrique Moreno Rodrigues:</t>
        </r>
        <r>
          <rPr>
            <sz val="9"/>
            <rFont val="Tahoma"/>
            <family val="2"/>
          </rPr>
          <t xml:space="preserve">
5cm</t>
        </r>
      </text>
    </comment>
  </commentList>
</comments>
</file>

<file path=xl/sharedStrings.xml><?xml version="1.0" encoding="utf-8"?>
<sst xmlns="http://schemas.openxmlformats.org/spreadsheetml/2006/main" count="753" uniqueCount="472">
  <si>
    <t xml:space="preserve">REVESTIMENTO PAREDES    </t>
  </si>
  <si>
    <t>REVESTIMENTOS PISOS</t>
  </si>
  <si>
    <t>4.1.2</t>
  </si>
  <si>
    <t>4.1.3</t>
  </si>
  <si>
    <t>4.1.4</t>
  </si>
  <si>
    <t>4.1.6</t>
  </si>
  <si>
    <t>4.1.7</t>
  </si>
  <si>
    <t>4.1.8</t>
  </si>
  <si>
    <t>4.2.1</t>
  </si>
  <si>
    <t>4.2.2</t>
  </si>
  <si>
    <t>As alvenarias de elevação deverão ser executadas com blocos cerâmicos de boa qualidade, assentes com argamassa mista traço 1:4/12. Deverão ser respeitadas as espessuras das paredes indicadas em planta.</t>
  </si>
  <si>
    <t xml:space="preserve">Chapisco com argamassa de cimento e areia (paredes externas e internas / superfícies aparentes de concreto armado e muro)  no  traço 1:3 </t>
  </si>
  <si>
    <t>Azulejo tipo placa cerâmica esmaltada para paredes internas de 20 x 20 cm, na cor branco, junta a prumo com espessura de 5 mm aplicado cimento cola (cozinha, banheiros, banheiro deficiente fisico e parede do tanque e máquina)</t>
  </si>
  <si>
    <t>Rejuntamento Azulejo para placa cerâmica 20 x 20 cm com argamassa industrializada para rejunte, na cor cinza claro e juntas de 2 mm</t>
  </si>
  <si>
    <t>Bacia sanitária  para pessoas c/ neces. especiais IDEAL STANDARD (modelo Absolute) ou similar</t>
  </si>
  <si>
    <t>Cuba  lavatório de embutir para bancada de granito</t>
  </si>
  <si>
    <t>Papeleira de embutir (com rolete plastico para papel higiênico) em louça</t>
  </si>
  <si>
    <t xml:space="preserve">Saboneteira p/ sabão liquido FOAM  (código 30180444 - 13,4 cm largura x  11,9 cm profundidade x 25,2 cm altura) ou similar acionamento manual  </t>
  </si>
  <si>
    <t>Dispenser de papel (porta toalha) (código 30180225 - 25 cm de largura x 8,5 cm de profundidade x 35 cm de altura) ou similar</t>
  </si>
  <si>
    <t>Torneira para lavatório, acionamento hidromecânico, em latão cromado, DN= 1/2´</t>
  </si>
  <si>
    <t xml:space="preserve">Torneira geral para  limpeza com adaptador p/ mangueira </t>
  </si>
  <si>
    <t xml:space="preserve">Cabide simples de metal ,  tipo  suporte p/ pendurar </t>
  </si>
  <si>
    <t>Assento para bacia sanitária simples cor branca</t>
  </si>
  <si>
    <t>Assento para bacia sanitária para Deficiente Fisico (adaptado do fabricante Mil Assentos modelo mil IV) na cor branca</t>
  </si>
  <si>
    <t>4.3.1</t>
  </si>
  <si>
    <t>4.3.2</t>
  </si>
  <si>
    <t>4.3.3</t>
  </si>
  <si>
    <t>Bancadas em em granito cinza polido, espessura 3 cm, sobre parede de alvenaria com frontões completos (h=7cm) e acabamentos:</t>
  </si>
  <si>
    <t>4.3.4</t>
  </si>
  <si>
    <t>Telha cerâmica portuguesa  na cor branca mesclada</t>
  </si>
  <si>
    <t>Cumeeira para telha  cerâmica portuguesa cor branca mesclada, emboçada com argamassa mista traço 1:4:12</t>
  </si>
  <si>
    <t>PORTAS EM MADEIRA MACIÇA REFERÊCIA SINCOL OU SIMILAR (EMPRESA QUE FORNEÇA A MADEIRA CERTIFICADA (FSC -SELO VERDE)  PELO IBAMA CONF. DECRETO 49674-06/06/2005. PROVENIENTE DE MANEJO SUSTENTÁVEL Espécie de acordo com o manual  “Madeira – Uso Sustentável</t>
  </si>
  <si>
    <t>P1 - Porta tipo Mexicana em madeira maçiça  (vide desenhos, conforme projeto, em  planta e nas elevações.) medindo 72 cm (largura) x 190 cm (altura) - dimensões somente das folhas,  medida incluindo batentes 82cm x 210cm. Incluso dobradiças e fechadura</t>
  </si>
  <si>
    <t>Estrutura de madeira - Projeto de estrutura de madeira conforme NBR 7190/1997 da ABNT. Espécie: Eucalipto Citriodora (Eucalyptus Citriodora) - retenção de CCA-C (base óxida) mínima de 11kg/m³ de madeira tratada, que deve ser comprovada pelo fornecedor. As ligações metálicas devem ser obrigatoriamente galvanizadas.</t>
  </si>
  <si>
    <t>sub- total: 8</t>
  </si>
  <si>
    <t>Ripas em pinus tratado em autoclave com CCA medindo 5 x 2,5 cm</t>
  </si>
  <si>
    <t>8.1.1</t>
  </si>
  <si>
    <t>8.1.2</t>
  </si>
  <si>
    <t>8.2.1</t>
  </si>
  <si>
    <t>8.2.2</t>
  </si>
  <si>
    <t>1.1.1</t>
  </si>
  <si>
    <t>1.1.2</t>
  </si>
  <si>
    <t>Peças com 4,00 m de comprimento (pontas)</t>
  </si>
  <si>
    <t>Peças com 3,00 m de comprimento (meio)</t>
  </si>
  <si>
    <t>8.2.3</t>
  </si>
  <si>
    <t>Peças com 3,50 m de comprimento (fechamento do oitão)</t>
  </si>
  <si>
    <t>Peças com 1,50 m de comprimento (fechamento do oitão) diâmetro 10cm (cortar no ângulo da cobertura)</t>
  </si>
  <si>
    <t>Pintura em superfície de madeira com"Stain" impregnante tingido, da Sayer Lack (polistein) cor castanheira, duas demãos a pincel, p/ estruturas de madeira aparente, ripas, caibros, terças, vigas, pilares, forros, portas, janelas, etc.</t>
  </si>
  <si>
    <t>Aplicação de cupinicida nas peças de madeiras não tratadas e nos entalhes das peças tratadas</t>
  </si>
  <si>
    <t>Hidrofugante a base de água, do tipo "aquela"  ou similar para superficie de telhas cerâmicas aplicadas por imersão</t>
  </si>
  <si>
    <t>10.2</t>
  </si>
  <si>
    <t>ITEM</t>
  </si>
  <si>
    <t>QUANT.</t>
  </si>
  <si>
    <t>TOTAL</t>
  </si>
  <si>
    <t xml:space="preserve"> </t>
  </si>
  <si>
    <t xml:space="preserve"> un</t>
  </si>
  <si>
    <t xml:space="preserve">  m</t>
  </si>
  <si>
    <t>EQUIPAMENTOS</t>
  </si>
  <si>
    <t>m²</t>
  </si>
  <si>
    <t>2.1</t>
  </si>
  <si>
    <t>2.2</t>
  </si>
  <si>
    <t>un</t>
  </si>
  <si>
    <t>m</t>
  </si>
  <si>
    <t>2.4</t>
  </si>
  <si>
    <t>PINTURA</t>
  </si>
  <si>
    <t>3.1</t>
  </si>
  <si>
    <t>3.2</t>
  </si>
  <si>
    <t>3.3</t>
  </si>
  <si>
    <t>4.1</t>
  </si>
  <si>
    <t>4.2</t>
  </si>
  <si>
    <t>4.3</t>
  </si>
  <si>
    <t>5.1</t>
  </si>
  <si>
    <t>5.2</t>
  </si>
  <si>
    <t>7.1</t>
  </si>
  <si>
    <t>8.1</t>
  </si>
  <si>
    <t>8.2</t>
  </si>
  <si>
    <t>8.3</t>
  </si>
  <si>
    <t>8.4</t>
  </si>
  <si>
    <t>LIMPEZA FINAL DA OBRA</t>
  </si>
  <si>
    <t>6.1</t>
  </si>
  <si>
    <t>6.2</t>
  </si>
  <si>
    <t>2.3</t>
  </si>
  <si>
    <t>TOTAL C/ BDI</t>
  </si>
  <si>
    <t>pç</t>
  </si>
  <si>
    <t>Peças com 3,50 m de comprimento</t>
  </si>
  <si>
    <t>Peças com 4,50 m de comprimento</t>
  </si>
  <si>
    <t>8.5</t>
  </si>
  <si>
    <t>m³</t>
  </si>
  <si>
    <t>ETAPA</t>
  </si>
  <si>
    <t>3.4</t>
  </si>
  <si>
    <t>DISCRIMINAÇÃ0</t>
  </si>
  <si>
    <t>UN.</t>
  </si>
  <si>
    <t>P.U.MAT.</t>
  </si>
  <si>
    <t>P.U.M.O.</t>
  </si>
  <si>
    <t>P.U.SERV.</t>
  </si>
  <si>
    <t>P. TOTAL</t>
  </si>
  <si>
    <t>Tubo de PVC branco soldável, ponta e bolsa conforme NBR 5688 da ABNT inclusive conexões</t>
  </si>
  <si>
    <t>1.1</t>
  </si>
  <si>
    <t>diâmetro 100 mm</t>
  </si>
  <si>
    <t>Canaleta em alvenaria</t>
  </si>
  <si>
    <t>bloco de concreto 9 x 19 x 39</t>
  </si>
  <si>
    <t>Revestimento com argamassa impermeabilizante e pintura com tinta betuminosa</t>
  </si>
  <si>
    <t xml:space="preserve">Brita </t>
  </si>
  <si>
    <t>número 2 para valas de drenagem, ao redor da edificação, de acordo com projeto de arquitetura</t>
  </si>
  <si>
    <t xml:space="preserve">Escavação </t>
  </si>
  <si>
    <t>manual de valas h=40cm</t>
  </si>
  <si>
    <t>9.1</t>
  </si>
  <si>
    <t>9.2</t>
  </si>
  <si>
    <t>9.3</t>
  </si>
  <si>
    <t>1.2</t>
  </si>
  <si>
    <t>1.3</t>
  </si>
  <si>
    <t>MOVIMENTO DE TERRA</t>
  </si>
  <si>
    <t>kg</t>
  </si>
  <si>
    <t xml:space="preserve">CONCRETO ESTRUTURAL </t>
  </si>
  <si>
    <t>ALVENARIA DE EMBASAMENTO</t>
  </si>
  <si>
    <t>Alvenaria de embasamento em bloco de concreto com 19 cm</t>
  </si>
  <si>
    <t>IMPERMEABILIZAÇÃO</t>
  </si>
  <si>
    <t>FORMA</t>
  </si>
  <si>
    <t>Forma em madeira para fundação</t>
  </si>
  <si>
    <t>Tubo de PVC rígido, marrom, junta-soldável, conforme NBR 5648 da ABNT ref. Tigre (incluso mão de obra de conexões)</t>
  </si>
  <si>
    <t>Tubo de ligação à bacia sanitária</t>
  </si>
  <si>
    <t>Caixa de entrada em alvenaria</t>
  </si>
  <si>
    <t>60 x 60cm com fundo drenante e tampa</t>
  </si>
  <si>
    <t>Tubo de PVC branco soldável, ponta e bolsa conforme NBR 5688 da ABNT ref. Tigre inclusive conexões</t>
  </si>
  <si>
    <t>diâmetro 40 mm</t>
  </si>
  <si>
    <t>Ligação para saída</t>
  </si>
  <si>
    <t>Caixa sifonada com 7 entradas 40 mm e 1 saída 50 mm com grelha de metal cromado tamanho 150 x 150 x 50 mm</t>
  </si>
  <si>
    <t>Para lavatório Deca 1680 C ou similar em metal</t>
  </si>
  <si>
    <t xml:space="preserve">Válvula </t>
  </si>
  <si>
    <t>Para lavatório com ladrão  Deca 1602C ou similar em metal</t>
  </si>
  <si>
    <t>Caixa de inspeção / passagem / distribuição</t>
  </si>
  <si>
    <t>60 x 60 cm (med internas) com tampa</t>
  </si>
  <si>
    <t>Fossa séptica</t>
  </si>
  <si>
    <t xml:space="preserve">Filtro anaeróbio </t>
  </si>
  <si>
    <t>Concreto Estrutural preparado em betoneira fck = 20 MPa</t>
  </si>
  <si>
    <t>DISCRIMINAÇÃO</t>
  </si>
  <si>
    <t>P.SERV.</t>
  </si>
  <si>
    <t>P.TOTAL</t>
  </si>
  <si>
    <t>Início de obra</t>
  </si>
  <si>
    <t>1.4</t>
  </si>
  <si>
    <t>Remoção de entulho, independente da distância do local de despejo, inclusive carga e descarga</t>
  </si>
  <si>
    <t>diâmetro 10,0 mm - CA 50</t>
  </si>
  <si>
    <t>Lançamento e adensamento de concreto ou massa em fundação (serviço auxiliar)</t>
  </si>
  <si>
    <t>Revestimento com argamassa impermeabilizante (adição de hidrófugo) e pintura com tinta betuminosa</t>
  </si>
  <si>
    <t>BDI=30%</t>
  </si>
  <si>
    <t>BDI 30%</t>
  </si>
  <si>
    <t>diâmetro 25 mm  - inclusive conexões</t>
  </si>
  <si>
    <t>diâmetro 32 mm  - inclusive conexões</t>
  </si>
  <si>
    <t>diâmetro 50 mm  - inclusive conexões</t>
  </si>
  <si>
    <t>diâmetro  1 1/2"</t>
  </si>
  <si>
    <t xml:space="preserve">Registro de gaveta, acabamento cromado com canopla ref. Deca </t>
  </si>
  <si>
    <t xml:space="preserve">Registro de gaveta, acabamento bruto ref. Deca </t>
  </si>
  <si>
    <t>diâmetro  1"</t>
  </si>
  <si>
    <t>diâmetro 1/2"</t>
  </si>
  <si>
    <t>diâmetro 3/4"</t>
  </si>
  <si>
    <t>Reservatório</t>
  </si>
  <si>
    <t>Torneira de Bóia</t>
  </si>
  <si>
    <t>diâmetro 60 mm  - inclusive conexões</t>
  </si>
  <si>
    <t>Adaptador curto, solda e rosca para registro / válvula</t>
  </si>
  <si>
    <t>diâmetro 50mmx 1 1/2"</t>
  </si>
  <si>
    <t>diâmetro 40 mm  - inclusive conexões</t>
  </si>
  <si>
    <t>diâmetro  1 1/4"</t>
  </si>
  <si>
    <t>diâmetro 2"</t>
  </si>
  <si>
    <t>Tubo de ligação flexível para lavatório/bebedouro cromado</t>
  </si>
  <si>
    <t>Caixa d'agua  de Fibra de vidro volume 3000 litros</t>
  </si>
  <si>
    <t>Diâmetro1"</t>
  </si>
  <si>
    <t>Caixa sifonada / Ralo</t>
  </si>
  <si>
    <t>diâmetro 75 mm</t>
  </si>
  <si>
    <t>Câmara única em anéis de concreto ou alvenaria ø=2,00 m  x  h util=2,00m</t>
  </si>
  <si>
    <t>Vala de Infiltração</t>
  </si>
  <si>
    <t>Escavação manual solo de 1ª e 2ª cat. em vala ou cava até 1,50m</t>
  </si>
  <si>
    <t>Reaterro manual apiloado sem controle de compactação</t>
  </si>
  <si>
    <t>Manta geotêxtil de 200 g/m²</t>
  </si>
  <si>
    <t>4.1.1</t>
  </si>
  <si>
    <t>Lastro de areia</t>
  </si>
  <si>
    <t>Tubo em polietileno de alta densidade corrugado perfurado, DN= 4" -   inclusive conexões</t>
  </si>
  <si>
    <t>Ligação para saída bacia sanitária</t>
  </si>
  <si>
    <t xml:space="preserve">  MÊS  4</t>
  </si>
  <si>
    <t>Válvula de Descarga</t>
  </si>
  <si>
    <t>10.1</t>
  </si>
  <si>
    <t>11.1</t>
  </si>
  <si>
    <t>Válvula de descarga antivandalismo, diâm. nom. 1 1/2"</t>
  </si>
  <si>
    <t>sub- total: 1</t>
  </si>
  <si>
    <t xml:space="preserve">ALVENARIA                       </t>
  </si>
  <si>
    <t>sub- total: 2</t>
  </si>
  <si>
    <t>sub- total: 3</t>
  </si>
  <si>
    <t>sub- total: 4</t>
  </si>
  <si>
    <t>Louça Branca linha DECA, IDEAL STANDARD ou similar:</t>
  </si>
  <si>
    <t>5.1.1</t>
  </si>
  <si>
    <t>Equipamentos de plástico linha profissional da LALEKLA / KIMBERLY - CLARK ou similar</t>
  </si>
  <si>
    <t>Metais Cromados Deca ou similar</t>
  </si>
  <si>
    <t>Acessórios</t>
  </si>
  <si>
    <t>sub- total: 5</t>
  </si>
  <si>
    <t>sub- total: 6</t>
  </si>
  <si>
    <t>7.2</t>
  </si>
  <si>
    <t xml:space="preserve"> m</t>
  </si>
  <si>
    <t>sub- total: 7</t>
  </si>
  <si>
    <t>sub- total: 9</t>
  </si>
  <si>
    <t>sub- total: 10</t>
  </si>
  <si>
    <t>BDI = 30%</t>
  </si>
  <si>
    <t>P2- Porta tipo Mexicana em madeira maçiça  (vide desenhos, conforme projeto, em  planta e nas elevações.) medindo 92 cm (largura) x 190cm (altura) - dimensões somente das folhas, medida incluindo batentes  102cm x 210cm.  Incluso dobradiças e fechadura</t>
  </si>
  <si>
    <t>Pintura com stain p/ estruturas de madeira aparente, ripas, caibros, terças, vigas e  pilares e portas</t>
  </si>
  <si>
    <t>ESTRUTURA DE MADEIRA / SANITÁRIO</t>
  </si>
  <si>
    <t>ESTRUTURA DE MADEIRA / RESERVATÓRIO</t>
  </si>
  <si>
    <t>Vigas em Eucalipto Citriodora roliço tratado em autoclave com CCA diametro 25cm peças com 4,00 m de comprimento</t>
  </si>
  <si>
    <t>9.4</t>
  </si>
  <si>
    <t>Barrotes em Eucalipto Citriodora roliço tratado em autoclave com CCA diametro 15cm peças com 4,00 m de comprimento</t>
  </si>
  <si>
    <t>9.5</t>
  </si>
  <si>
    <t>Pilares em Eucalipto Citriodora roliço tratado em autoclave com CCA diâmetro de  30cm peças com 5,00m</t>
  </si>
  <si>
    <t>9.6</t>
  </si>
  <si>
    <t>Peças com cantos abaulados com espessura de 3,5 a 4cm e largura de 10 a 12cm para área externa (deck)</t>
  </si>
  <si>
    <t>Peças com 2,00 m de comprimento (fechamento da estrutura) diâmetro 5cm</t>
  </si>
  <si>
    <t>MÃO DE OBRA PARA ESTRUTURAS DE MADEIRA</t>
  </si>
  <si>
    <t>11.1.1</t>
  </si>
  <si>
    <t>11.1.2</t>
  </si>
  <si>
    <t>11.2</t>
  </si>
  <si>
    <t>11.3</t>
  </si>
  <si>
    <t>12.1</t>
  </si>
  <si>
    <t>12.3</t>
  </si>
  <si>
    <t>Escada tipo marinheiro móvel para manutenção do reservatório</t>
  </si>
  <si>
    <t>sub- total: 11</t>
  </si>
  <si>
    <t>sub- total: 12</t>
  </si>
  <si>
    <t>Pilares em Eucalipto Citriodora roliço tratado em autoclave com CCA diâmetro de   25 cm</t>
  </si>
  <si>
    <t>Terças em eucalipto citriodora, tratado em autoclave com CCA diâmetro de  20 cm</t>
  </si>
  <si>
    <t>Barra de apoio reta, para pessoas com mobilidade reduzida, em tubo de aço inoxidável de 1 1/2´ x 500 mm</t>
  </si>
  <si>
    <t>Barra de apoio reta, para pessoas com mobilidade reduzida, em tubo de aço inoxidável de 1 1/2´ x 800 mm</t>
  </si>
  <si>
    <t>4.3.5</t>
  </si>
  <si>
    <t>10.3</t>
  </si>
  <si>
    <t>10.4</t>
  </si>
  <si>
    <t>10.5</t>
  </si>
  <si>
    <t>10.6</t>
  </si>
  <si>
    <t>Limpeza mecanizada do terreno, inclusive troncos até 15 cm de diâmetro</t>
  </si>
  <si>
    <t>Escavação manual de vala com profundidade máxima de 1,5m</t>
  </si>
  <si>
    <t>Aterro manual apiloado</t>
  </si>
  <si>
    <t>ARMADURAS DE AÇO CA50</t>
  </si>
  <si>
    <t>diâmetro 6,3 mm - CA 50</t>
  </si>
  <si>
    <t>Revestimento em pedra Ardósia cor cinza com espessura de 1,50cm formato 40x40cm assentados com argamassa de cimento e areia, colocado na diagonal</t>
  </si>
  <si>
    <t>Barrado em pedra miracema, tamanho 11,5x23cm com 1,5cm de espessura ao redor da edificação (área externa) altura de 3 fiadas.</t>
  </si>
  <si>
    <t>Peitoril com pingadeira em pedra miracema  assentado sobre os respaldos de alvenaria</t>
  </si>
  <si>
    <t>11.4</t>
  </si>
  <si>
    <t xml:space="preserve">Resina a base de silicone, tipo fuseprotek ou similar para superfícies de pedra </t>
  </si>
  <si>
    <t>3.5</t>
  </si>
  <si>
    <t>3.6</t>
  </si>
  <si>
    <t>ENTORNO</t>
  </si>
  <si>
    <t>Caibros em eucalipto Citriodora roliço tratado em  autoclave com CCA diâmetro 12 a 15 cm  (peças medindo 5,00 m vide projeto).</t>
  </si>
  <si>
    <t>Tubo de ligação à bacia sanitária de metal</t>
  </si>
  <si>
    <t>9.7</t>
  </si>
  <si>
    <t>Assoalho tipo deck em tábuas de 10cm em pinus tratado em autoclave</t>
  </si>
  <si>
    <t xml:space="preserve">  MÊS  1 </t>
  </si>
  <si>
    <t xml:space="preserve">  MÊS  2</t>
  </si>
  <si>
    <t xml:space="preserve">  MÊS  3</t>
  </si>
  <si>
    <t>Rodapé em pedra ardósia, cor cinza, medindo 7x40cm cada peça, assentadas com argamassa mista no traço 1:0,5:5. Peças de rodapé em todas faces internas inclusive área com azulejo</t>
  </si>
  <si>
    <t>46.01.030</t>
  </si>
  <si>
    <t>02.09.040</t>
  </si>
  <si>
    <t>05.07.040</t>
  </si>
  <si>
    <t>06.02.020</t>
  </si>
  <si>
    <t>06.11.040</t>
  </si>
  <si>
    <t>10.01.040</t>
  </si>
  <si>
    <t>11.03.090</t>
  </si>
  <si>
    <t>11.16.040</t>
  </si>
  <si>
    <t>14.01.060</t>
  </si>
  <si>
    <t>32.17.010</t>
  </si>
  <si>
    <t>09.01.020</t>
  </si>
  <si>
    <t>17.02.020</t>
  </si>
  <si>
    <t>17.01.120</t>
  </si>
  <si>
    <t>19.03.260</t>
  </si>
  <si>
    <t>19.03.090</t>
  </si>
  <si>
    <t>19.03.270</t>
  </si>
  <si>
    <t>30.08.060</t>
  </si>
  <si>
    <t>44.01.270</t>
  </si>
  <si>
    <t>44.03.080</t>
  </si>
  <si>
    <t>44.03.130</t>
  </si>
  <si>
    <t>44.03.050</t>
  </si>
  <si>
    <t>44.03.310</t>
  </si>
  <si>
    <t>44.03.380</t>
  </si>
  <si>
    <t>44.03.090</t>
  </si>
  <si>
    <t>44.20.280</t>
  </si>
  <si>
    <t>30.08.020</t>
  </si>
  <si>
    <t>30.01.020</t>
  </si>
  <si>
    <t>30.01.030</t>
  </si>
  <si>
    <t>16.02.030</t>
  </si>
  <si>
    <t>16.02.230</t>
  </si>
  <si>
    <t>23.02.040</t>
  </si>
  <si>
    <t>23.02.050</t>
  </si>
  <si>
    <t>s/codigo</t>
  </si>
  <si>
    <t>24.03.060</t>
  </si>
  <si>
    <t>05.04.060</t>
  </si>
  <si>
    <t>55.01.020</t>
  </si>
  <si>
    <t>46.01.020</t>
  </si>
  <si>
    <t>46.01.040</t>
  </si>
  <si>
    <t>46.01.050</t>
  </si>
  <si>
    <t>46.01.060</t>
  </si>
  <si>
    <t>50.01.160</t>
  </si>
  <si>
    <t>47.02.050</t>
  </si>
  <si>
    <t>47.01.030</t>
  </si>
  <si>
    <t>47.01.040</t>
  </si>
  <si>
    <t>47.01.060</t>
  </si>
  <si>
    <t>46.27.110</t>
  </si>
  <si>
    <t>46.27.090</t>
  </si>
  <si>
    <t>36.03.030</t>
  </si>
  <si>
    <t>48.02.005</t>
  </si>
  <si>
    <t>48.05.020</t>
  </si>
  <si>
    <t>47.04.040</t>
  </si>
  <si>
    <t>46.02.010</t>
  </si>
  <si>
    <t>46.02.060</t>
  </si>
  <si>
    <t>46.02.070</t>
  </si>
  <si>
    <t>49.01.030</t>
  </si>
  <si>
    <t>44.20.200</t>
  </si>
  <si>
    <t>44.20.620</t>
  </si>
  <si>
    <t>49.03.020</t>
  </si>
  <si>
    <t>49.14.020</t>
  </si>
  <si>
    <t>49.13.020</t>
  </si>
  <si>
    <t>08.05.220</t>
  </si>
  <si>
    <t>11.18.020</t>
  </si>
  <si>
    <t>46.13.020</t>
  </si>
  <si>
    <t>32.17.030</t>
  </si>
  <si>
    <t>54.02.030</t>
  </si>
  <si>
    <t>06.02.040</t>
  </si>
  <si>
    <t>33.05.020</t>
  </si>
  <si>
    <t>33.03.760</t>
  </si>
  <si>
    <t>S/código</t>
  </si>
  <si>
    <t> 33.01.060</t>
  </si>
  <si>
    <t>44.20.230</t>
  </si>
  <si>
    <t>ARQUITETURA</t>
  </si>
  <si>
    <t>02.08.020</t>
  </si>
  <si>
    <t>Placa de identificação para obra</t>
  </si>
  <si>
    <t>Construção provisória em madeira - fornecimento e montagem</t>
  </si>
  <si>
    <t>02.01.180</t>
  </si>
  <si>
    <t>Banheiro químico, modelo Standard, com manutenção conforme exigências da CETESB</t>
  </si>
  <si>
    <t>unxmês</t>
  </si>
  <si>
    <t>02.01.200</t>
  </si>
  <si>
    <t>Desmobilização de construção provisória</t>
  </si>
  <si>
    <t>02.10.020</t>
  </si>
  <si>
    <t>Locação de obra de edificação</t>
  </si>
  <si>
    <t>Captação de água</t>
  </si>
  <si>
    <t>46.04.010</t>
  </si>
  <si>
    <t>Impermeabilização em argamassa polimérica para umidade e água de percolação</t>
  </si>
  <si>
    <t>1.5</t>
  </si>
  <si>
    <t>COD. CPOS</t>
  </si>
  <si>
    <t>1.0</t>
  </si>
  <si>
    <t>2.0</t>
  </si>
  <si>
    <r>
      <t>m</t>
    </r>
    <r>
      <rPr>
        <vertAlign val="superscript"/>
        <sz val="12"/>
        <rFont val="Ecofont Vera Sans"/>
        <family val="2"/>
      </rPr>
      <t>2</t>
    </r>
  </si>
  <si>
    <t>3.0</t>
  </si>
  <si>
    <t>4.0</t>
  </si>
  <si>
    <t>5.0</t>
  </si>
  <si>
    <t>6.0</t>
  </si>
  <si>
    <r>
      <t>Piso em pedra miracema</t>
    </r>
    <r>
      <rPr>
        <b/>
        <sz val="12"/>
        <rFont val="Ecofont Vera Sans"/>
        <family val="2"/>
      </rPr>
      <t xml:space="preserve"> </t>
    </r>
    <r>
      <rPr>
        <sz val="12"/>
        <rFont val="Ecofont Vera Sans"/>
        <family val="2"/>
      </rPr>
      <t xml:space="preserve">bruta (área externa e calçada) </t>
    </r>
  </si>
  <si>
    <t>TELHAMENTO</t>
  </si>
  <si>
    <t>7.0</t>
  </si>
  <si>
    <t>8.0</t>
  </si>
  <si>
    <t>9.0</t>
  </si>
  <si>
    <t>10.0</t>
  </si>
  <si>
    <t>11.0</t>
  </si>
  <si>
    <t>14.10.101</t>
  </si>
  <si>
    <t>14.10.111</t>
  </si>
  <si>
    <t>Alvenaria de bloco de concreto de vedação de 9 x 19 x 39 cm - classe C - aparente</t>
  </si>
  <si>
    <t>Alvenaria de bloco de concreto de vedação de 14 x 19 x 39 cm - classe C - aparente</t>
  </si>
  <si>
    <t>33.03.220</t>
  </si>
  <si>
    <t>Tinta látex em elemento vazado</t>
  </si>
  <si>
    <t>Limpeza final da obra</t>
  </si>
  <si>
    <t>44.01.340</t>
  </si>
  <si>
    <t>Tanque simples em concreto pré-moldado</t>
  </si>
  <si>
    <t>43.02.100</t>
  </si>
  <si>
    <t>Chuveiro com jato regulável em metal com acabamento cromado</t>
  </si>
  <si>
    <t>4.1.5</t>
  </si>
  <si>
    <t>Argamassa de cimento e areia - traço 1:3, com adesivo acrílico</t>
  </si>
  <si>
    <t>44.01.800</t>
  </si>
  <si>
    <t>Bacia sifonada com caixa de descarga acoplada sem tampa - 6 litros</t>
  </si>
  <si>
    <t>cj</t>
  </si>
  <si>
    <t>44.02.210</t>
  </si>
  <si>
    <t>Tampo/bancada em granito amêndoa, espessura de 2 cm</t>
  </si>
  <si>
    <t>B.01.000.010111</t>
  </si>
  <si>
    <t>h</t>
  </si>
  <si>
    <t>Mão de obra - Carpinteiro</t>
  </si>
  <si>
    <t>B.01.000.010112</t>
  </si>
  <si>
    <t>Ajudante de carpinteiro</t>
  </si>
  <si>
    <t>Transporte manual horizontal e/ou vertical de entulho até o local de despejo - ensacado</t>
  </si>
  <si>
    <t>Remoção de entulho separado de obra com caçamba metálica - terra, alvenaria, concreto, argamassa, madeira, papel, plástico ou metal</t>
  </si>
  <si>
    <t>4.2.3</t>
  </si>
  <si>
    <t>12.0</t>
  </si>
  <si>
    <t>Sifão</t>
  </si>
  <si>
    <t>44.20.010</t>
  </si>
  <si>
    <t>Sifão plástico sanfonado universal de 1´</t>
  </si>
  <si>
    <t>Filtro biológico anaeróbio com anéis pré-moldados de concreto diâmetro de 2,00 m - h= 2,00 m</t>
  </si>
  <si>
    <t>06.01.020</t>
  </si>
  <si>
    <t>Escavação manual em solo de 1ª e 2ª categoria em campo aberto</t>
  </si>
  <si>
    <t>47.02.110</t>
  </si>
  <si>
    <t>Registro de pressão em latão fundido cromado com canopla, DN= 3/4´ - linha especial</t>
  </si>
  <si>
    <t xml:space="preserve">Registro depressão, acabamento cromado com canopla ref. Deca </t>
  </si>
  <si>
    <t>E.03.000.090618</t>
  </si>
  <si>
    <t>Porca sextavada em aço inoxidável de 1/4" ref. TEL 5314 da Termotécnica ou equivalente</t>
  </si>
  <si>
    <t>E.03.000.090617</t>
  </si>
  <si>
    <t>Arruela lisa em aço inoxidável de 1/4" ref. TEL 5303 da Termotécnica ou equivalente</t>
  </si>
  <si>
    <t>9.8</t>
  </si>
  <si>
    <t>9.9</t>
  </si>
  <si>
    <t>E.03.000.049552</t>
  </si>
  <si>
    <t>Parafuso cabeça quadrada M16 x 300 mm</t>
  </si>
  <si>
    <t>9.10</t>
  </si>
  <si>
    <t>E.05.000.026704</t>
  </si>
  <si>
    <t>9.11</t>
  </si>
  <si>
    <t>E.03.000.049551</t>
  </si>
  <si>
    <t>Parafuso cabeça abaulada M16 x 150 mm</t>
  </si>
  <si>
    <t>9.12</t>
  </si>
  <si>
    <t xml:space="preserve">Chapa de ferro para ligações </t>
  </si>
  <si>
    <t xml:space="preserve">Tubo de PVC rígido tipo PBA classe 15, DN= 50mm, (DE= 60mm), inclusive conexões </t>
  </si>
  <si>
    <t>BANCADAS E ARMÁRIOS</t>
  </si>
  <si>
    <t>5.1.2</t>
  </si>
  <si>
    <t>24.02.280</t>
  </si>
  <si>
    <t>Porta/portão de correr em tela ondulada de aço galvanizado, sob medida ARMÁRIO EXTERNO</t>
  </si>
  <si>
    <t>28.20.600</t>
  </si>
  <si>
    <t>Fechadura  cilindro para porta de tela de aço.</t>
  </si>
  <si>
    <t>5.1.3</t>
  </si>
  <si>
    <t>CUSTO DA ATIVIDADE</t>
  </si>
  <si>
    <t>Fundações e embasamento</t>
  </si>
  <si>
    <t>Alvenarias</t>
  </si>
  <si>
    <t>Revestimentos</t>
  </si>
  <si>
    <t>Equipamentos</t>
  </si>
  <si>
    <t>Bancadas e armário</t>
  </si>
  <si>
    <t>Telhamento</t>
  </si>
  <si>
    <t>Estrutura de madeira sanitário</t>
  </si>
  <si>
    <t>Estrutura de madeira reservatório</t>
  </si>
  <si>
    <t>Portas</t>
  </si>
  <si>
    <t>Pintura</t>
  </si>
  <si>
    <t>Limpeza final de obra</t>
  </si>
  <si>
    <t>Instalações de água fria</t>
  </si>
  <si>
    <t>Instalações e tratamento de esgoto</t>
  </si>
  <si>
    <t>Serviços de drenagem</t>
  </si>
  <si>
    <t>MOBILIZAÇÃO/ DESMOBILIZAÇÃO</t>
  </si>
  <si>
    <t>ESTRUTURA DE CONCRETO</t>
  </si>
  <si>
    <t>HIDRÁULICA - ÁGUA FRIA</t>
  </si>
  <si>
    <t>HIDRÁULICA - ESGOTO</t>
  </si>
  <si>
    <t>HIDRÁULICA - ÁGUAS PLUVIAIS</t>
  </si>
  <si>
    <t>Implantação no terreno</t>
  </si>
  <si>
    <t>Percentual</t>
  </si>
  <si>
    <t>mensal</t>
  </si>
  <si>
    <t>02.01.021</t>
  </si>
  <si>
    <t>01.17.031</t>
  </si>
  <si>
    <t>Projeto executivo de arquitetura em formato A1</t>
  </si>
  <si>
    <t>01.17.051</t>
  </si>
  <si>
    <t>Projeto executivo de estrutura em formato A1</t>
  </si>
  <si>
    <t>01.17.071</t>
  </si>
  <si>
    <t>Projeto executivo de instalações hidráulicas em formato A1</t>
  </si>
  <si>
    <t>18.11.042</t>
  </si>
  <si>
    <t>18.13.230</t>
  </si>
  <si>
    <t>ADMINISTRAÇÃO LOCAL 10%</t>
  </si>
  <si>
    <t>ADMINISTRAÇÃO LOCAL 10 %</t>
  </si>
  <si>
    <t>TOTAL COM BDI E ADM</t>
  </si>
  <si>
    <t>TOTAL + BDI + ADM</t>
  </si>
  <si>
    <t>TOTAL + BDI +ADM</t>
  </si>
  <si>
    <t>DEMONSTRATIVO DE COMPOSIÇÃO DO BDI</t>
  </si>
  <si>
    <t>Componentes do BDI indicado pelo Acordão TCU-Plenario nº2622/2013 para obras de "Construção de edificios"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</si>
  <si>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</si>
  <si>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</si>
  <si>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</si>
  <si>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</si>
  <si>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</si>
  <si>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Despesas Financeiras</t>
  </si>
  <si>
    <t>PARCELAS RELATIVAS A SEGUROS, RISCOS E GARANTIAS DE OBRA</t>
  </si>
  <si>
    <t>Seguros</t>
  </si>
  <si>
    <t>Garantias</t>
  </si>
  <si>
    <t>Riscos</t>
  </si>
  <si>
    <t>PARCELAS RELATIVAS À INCIDENCIA DE TRIBUTOS</t>
  </si>
  <si>
    <t>Imposto sobre Serviços - ISS</t>
  </si>
  <si>
    <t>Cidade de Cubatão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</si>
  <si>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</si>
  <si>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</si>
  <si>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</si>
  <si>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</si>
  <si>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</si>
  <si>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r>
      <t xml:space="preserve">BDI = </t>
    </r>
    <r>
      <rPr>
        <u val="single"/>
        <sz val="11"/>
        <color indexed="8"/>
        <rFont val="Calibri"/>
        <family val="2"/>
      </rPr>
      <t>(1+("2.1"+"4.1"+"4.2"+"4.3"))x(1+"3.1")x(1+"1.1")</t>
    </r>
    <r>
      <rPr>
        <sz val="10"/>
        <rFont val="Arial"/>
        <family val="0"/>
      </rPr>
      <t xml:space="preserve"> -1</t>
    </r>
  </si>
  <si>
    <t>(1-("5.1"+"5.2"+"5.3"+"5.4"))</t>
  </si>
  <si>
    <r>
      <rPr>
        <b/>
        <sz val="14"/>
        <color indexed="8"/>
        <rFont val="Calibri"/>
        <family val="2"/>
      </rPr>
      <t>BDI</t>
    </r>
    <r>
      <rPr>
        <sz val="12"/>
        <color indexed="8"/>
        <rFont val="Calibri"/>
        <family val="2"/>
      </rPr>
      <t xml:space="preserve"> adotado</t>
    </r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</si>
</sst>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"/>
    <numFmt numFmtId="191" formatCode="#,##0.0_);\(#,##0.0\)"/>
    <numFmt numFmtId="192" formatCode="#,##0.000_);\(#,##0.000\)"/>
    <numFmt numFmtId="193" formatCode="#,##0.0000_);\(#,##0.0000\)"/>
    <numFmt numFmtId="194" formatCode="#,##0.00000_);\(#,##0.00000\)"/>
    <numFmt numFmtId="195" formatCode="#,##0.000000_);\(#,##0.000000\)"/>
    <numFmt numFmtId="196" formatCode="#,##0.0000000_);\(#,##0.0000000\)"/>
    <numFmt numFmtId="197" formatCode="#,##0.00000000_);\(#,##0.00000000\)"/>
    <numFmt numFmtId="198" formatCode="#,##0.000000000_);\(#,##0.000000000\)"/>
    <numFmt numFmtId="199" formatCode="#,##0.0000000000_);\(#,##0.0000000000\)"/>
    <numFmt numFmtId="200" formatCode="0.000"/>
    <numFmt numFmtId="201" formatCode="0.0000"/>
    <numFmt numFmtId="202" formatCode="#,##0\ &quot;R$&quot;_);\(#,##0\ &quot;R$&quot;\)"/>
    <numFmt numFmtId="203" formatCode="#,##0\ &quot;R$&quot;_);[Red]\(#,##0\ &quot;R$&quot;\)"/>
    <numFmt numFmtId="204" formatCode="#,##0.00\ &quot;R$&quot;_);\(#,##0.00\ &quot;R$&quot;\)"/>
    <numFmt numFmtId="205" formatCode="#,##0.00\ &quot;R$&quot;_);[Red]\(#,##0.00\ &quot;R$&quot;\)"/>
    <numFmt numFmtId="206" formatCode="_ * #,##0_)\ &quot;R$&quot;_ ;_ * \(#,##0\)\ &quot;R$&quot;_ ;_ * &quot;-&quot;_)\ &quot;R$&quot;_ ;_ @_ "/>
    <numFmt numFmtId="207" formatCode="_ * #,##0_)\ _R_$_ ;_ * \(#,##0\)\ _R_$_ ;_ * &quot;-&quot;_)\ _R_$_ ;_ @_ "/>
    <numFmt numFmtId="208" formatCode="_ * #,##0.00_)\ &quot;R$&quot;_ ;_ * \(#,##0.00\)\ &quot;R$&quot;_ ;_ * &quot;-&quot;??_)\ &quot;R$&quot;_ ;_ @_ "/>
    <numFmt numFmtId="209" formatCode="_ * #,##0.00_)\ _R_$_ ;_ * \(#,##0.00\)\ _R_$_ ;_ * &quot;-&quot;??_)\ _R_$_ ;_ @_ "/>
    <numFmt numFmtId="210" formatCode="#,##0.00;[Red]#,##0.00"/>
    <numFmt numFmtId="211" formatCode="00000"/>
    <numFmt numFmtId="212" formatCode="0.00000"/>
    <numFmt numFmtId="213" formatCode="0.000000"/>
    <numFmt numFmtId="214" formatCode="0.00;[Red]0.00"/>
    <numFmt numFmtId="215" formatCode="0.0;[Red]0.0"/>
    <numFmt numFmtId="216" formatCode="0;[Red]0"/>
    <numFmt numFmtId="217" formatCode="#,##0.000"/>
    <numFmt numFmtId="218" formatCode="#,##0.0000"/>
    <numFmt numFmtId="219" formatCode="#,##0.00000"/>
    <numFmt numFmtId="220" formatCode="#,##0.000000"/>
    <numFmt numFmtId="221" formatCode="&quot;R$&quot;#,##0.00"/>
    <numFmt numFmtId="222" formatCode="&quot;R$ &quot;#,##0.00"/>
    <numFmt numFmtId="223" formatCode="&quot;Sim&quot;;&quot;Sim&quot;;&quot;Não&quot;"/>
    <numFmt numFmtId="224" formatCode="&quot;Verdadeiro&quot;;&quot;Verdadeiro&quot;;&quot;Falso&quot;"/>
    <numFmt numFmtId="225" formatCode="&quot;Ativado&quot;;&quot;Ativado&quot;;&quot;Desativado&quot;"/>
    <numFmt numFmtId="226" formatCode="[$€-2]\ #,##0.00_);[Red]\([$€-2]\ #,##0.00\)"/>
  </numFmts>
  <fonts count="70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Ecofont Vera Sans"/>
      <family val="2"/>
    </font>
    <font>
      <b/>
      <sz val="12"/>
      <name val="Ecofont Vera Sans"/>
      <family val="2"/>
    </font>
    <font>
      <sz val="12"/>
      <name val="Ecofont Vera Sans"/>
      <family val="2"/>
    </font>
    <font>
      <b/>
      <sz val="12"/>
      <color indexed="10"/>
      <name val="Ecofont Vera Sans"/>
      <family val="2"/>
    </font>
    <font>
      <b/>
      <u val="single"/>
      <sz val="12"/>
      <name val="Ecofont Vera Sans"/>
      <family val="2"/>
    </font>
    <font>
      <sz val="12"/>
      <color indexed="8"/>
      <name val="Ecofont Vera Sans"/>
      <family val="2"/>
    </font>
    <font>
      <sz val="12"/>
      <color indexed="10"/>
      <name val="Ecofont Vera Sans"/>
      <family val="2"/>
    </font>
    <font>
      <vertAlign val="superscript"/>
      <sz val="12"/>
      <name val="Ecofont Vera Sans"/>
      <family val="2"/>
    </font>
    <font>
      <i/>
      <sz val="12"/>
      <name val="Ecofont Vera Sans"/>
      <family val="2"/>
    </font>
    <font>
      <sz val="11"/>
      <color indexed="8"/>
      <name val="Ecofont Vera Sans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Ecofont Vera Sans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6" fillId="21" borderId="5" applyNumberFormat="0" applyAlignment="0" applyProtection="0"/>
    <xf numFmtId="175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7" fontId="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4" fontId="0" fillId="0" borderId="0" xfId="60" applyNumberFormat="1" applyFont="1" applyFill="1" applyBorder="1" applyAlignment="1">
      <alignment horizontal="right" vertical="center" wrapText="1"/>
    </xf>
    <xf numFmtId="4" fontId="0" fillId="0" borderId="15" xfId="6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60" applyNumberFormat="1" applyFont="1" applyFill="1" applyAlignment="1">
      <alignment horizontal="righ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43" fontId="13" fillId="0" borderId="20" xfId="69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43" fontId="15" fillId="0" borderId="20" xfId="69" applyNumberFormat="1" applyFont="1" applyBorder="1" applyAlignment="1">
      <alignment vertical="center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4" fontId="15" fillId="33" borderId="21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right" vertical="center" wrapText="1"/>
    </xf>
    <xf numFmtId="177" fontId="15" fillId="0" borderId="20" xfId="69" applyFont="1" applyBorder="1" applyAlignment="1">
      <alignment horizontal="center" vertical="center"/>
    </xf>
    <xf numFmtId="177" fontId="15" fillId="0" borderId="20" xfId="69" applyFont="1" applyBorder="1" applyAlignment="1">
      <alignment vertical="center"/>
    </xf>
    <xf numFmtId="177" fontId="15" fillId="0" borderId="15" xfId="69" applyFont="1" applyFill="1" applyBorder="1" applyAlignment="1">
      <alignment horizontal="right" vertical="center" wrapText="1"/>
    </xf>
    <xf numFmtId="177" fontId="15" fillId="0" borderId="0" xfId="69" applyFont="1" applyFill="1" applyBorder="1" applyAlignment="1">
      <alignment horizontal="right" vertical="center" wrapText="1"/>
    </xf>
    <xf numFmtId="177" fontId="0" fillId="0" borderId="0" xfId="69" applyFont="1" applyFill="1" applyBorder="1" applyAlignment="1" applyProtection="1">
      <alignment horizontal="right" vertical="center" wrapText="1"/>
      <protection locked="0"/>
    </xf>
    <xf numFmtId="177" fontId="0" fillId="0" borderId="0" xfId="69" applyFont="1" applyFill="1" applyBorder="1" applyAlignment="1">
      <alignment horizontal="right" vertical="center" wrapText="1"/>
    </xf>
    <xf numFmtId="177" fontId="0" fillId="0" borderId="15" xfId="69" applyFont="1" applyFill="1" applyBorder="1" applyAlignment="1">
      <alignment horizontal="right" vertical="center" wrapText="1"/>
    </xf>
    <xf numFmtId="177" fontId="15" fillId="33" borderId="21" xfId="69" applyFont="1" applyFill="1" applyBorder="1" applyAlignment="1">
      <alignment horizontal="right" vertical="center" wrapText="1"/>
    </xf>
    <xf numFmtId="177" fontId="15" fillId="33" borderId="22" xfId="69" applyFont="1" applyFill="1" applyBorder="1" applyAlignment="1">
      <alignment horizontal="right" vertical="center" wrapText="1"/>
    </xf>
    <xf numFmtId="177" fontId="15" fillId="33" borderId="0" xfId="69" applyFont="1" applyFill="1" applyBorder="1" applyAlignment="1">
      <alignment horizontal="right" vertical="center" wrapText="1"/>
    </xf>
    <xf numFmtId="177" fontId="15" fillId="33" borderId="15" xfId="69" applyFont="1" applyFill="1" applyBorder="1" applyAlignment="1">
      <alignment horizontal="right" vertical="center" wrapText="1"/>
    </xf>
    <xf numFmtId="177" fontId="14" fillId="33" borderId="17" xfId="69" applyFont="1" applyFill="1" applyBorder="1" applyAlignment="1">
      <alignment horizontal="right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4" fontId="14" fillId="34" borderId="23" xfId="0" applyNumberFormat="1" applyFont="1" applyFill="1" applyBorder="1" applyAlignment="1">
      <alignment horizontal="center" vertical="center" wrapText="1"/>
    </xf>
    <xf numFmtId="4" fontId="14" fillId="34" borderId="23" xfId="60" applyNumberFormat="1" applyFont="1" applyFill="1" applyBorder="1" applyAlignment="1">
      <alignment horizontal="center" vertical="center" wrapText="1"/>
    </xf>
    <xf numFmtId="4" fontId="14" fillId="34" borderId="24" xfId="60" applyNumberFormat="1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4" fontId="14" fillId="35" borderId="0" xfId="0" applyNumberFormat="1" applyFont="1" applyFill="1" applyBorder="1" applyAlignment="1">
      <alignment horizontal="left" vertical="center" wrapText="1"/>
    </xf>
    <xf numFmtId="4" fontId="14" fillId="35" borderId="0" xfId="60" applyNumberFormat="1" applyFont="1" applyFill="1" applyBorder="1" applyAlignment="1">
      <alignment horizontal="right" vertical="center" wrapText="1"/>
    </xf>
    <xf numFmtId="4" fontId="14" fillId="35" borderId="15" xfId="60" applyNumberFormat="1" applyFont="1" applyFill="1" applyBorder="1" applyAlignment="1">
      <alignment horizontal="right" vertical="center" wrapText="1"/>
    </xf>
    <xf numFmtId="209" fontId="14" fillId="35" borderId="0" xfId="60" applyFont="1" applyFill="1" applyBorder="1" applyAlignment="1">
      <alignment horizontal="left" vertical="center" wrapText="1"/>
    </xf>
    <xf numFmtId="177" fontId="14" fillId="35" borderId="0" xfId="69" applyFont="1" applyFill="1" applyBorder="1" applyAlignment="1">
      <alignment horizontal="right" vertical="center" wrapText="1"/>
    </xf>
    <xf numFmtId="177" fontId="15" fillId="35" borderId="0" xfId="69" applyFont="1" applyFill="1" applyBorder="1" applyAlignment="1">
      <alignment horizontal="right" vertical="center" wrapText="1"/>
    </xf>
    <xf numFmtId="177" fontId="15" fillId="35" borderId="15" xfId="69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4" fontId="15" fillId="0" borderId="0" xfId="69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2" fontId="15" fillId="0" borderId="0" xfId="69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4" fontId="14" fillId="0" borderId="0" xfId="0" applyNumberFormat="1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left" vertical="center" wrapText="1"/>
    </xf>
    <xf numFmtId="4" fontId="15" fillId="0" borderId="0" xfId="0" applyNumberFormat="1" applyFont="1" applyBorder="1" applyAlignment="1" quotePrefix="1">
      <alignment horizontal="left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quotePrefix="1">
      <alignment horizontal="left" vertical="center" wrapText="1"/>
    </xf>
    <xf numFmtId="2" fontId="15" fillId="0" borderId="0" xfId="0" applyNumberFormat="1" applyFont="1" applyBorder="1" applyAlignment="1">
      <alignment vertical="center" wrapText="1"/>
    </xf>
    <xf numFmtId="4" fontId="14" fillId="33" borderId="10" xfId="0" applyNumberFormat="1" applyFont="1" applyFill="1" applyBorder="1" applyAlignment="1">
      <alignment horizontal="right" vertical="center" wrapText="1"/>
    </xf>
    <xf numFmtId="4" fontId="15" fillId="33" borderId="21" xfId="0" applyNumberFormat="1" applyFont="1" applyFill="1" applyBorder="1" applyAlignment="1">
      <alignment horizontal="center" vertical="center" wrapText="1"/>
    </xf>
    <xf numFmtId="2" fontId="15" fillId="33" borderId="21" xfId="0" applyNumberFormat="1" applyFont="1" applyFill="1" applyBorder="1" applyAlignment="1">
      <alignment vertical="center" wrapText="1"/>
    </xf>
    <xf numFmtId="0" fontId="15" fillId="33" borderId="21" xfId="0" applyFont="1" applyFill="1" applyBorder="1" applyAlignment="1">
      <alignment vertical="center"/>
    </xf>
    <xf numFmtId="4" fontId="14" fillId="33" borderId="11" xfId="0" applyNumberFormat="1" applyFont="1" applyFill="1" applyBorder="1" applyAlignment="1">
      <alignment horizontal="right" vertical="center" wrapText="1"/>
    </xf>
    <xf numFmtId="4" fontId="15" fillId="33" borderId="0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/>
    </xf>
    <xf numFmtId="4" fontId="14" fillId="33" borderId="16" xfId="0" applyNumberFormat="1" applyFont="1" applyFill="1" applyBorder="1" applyAlignment="1">
      <alignment horizontal="right" vertical="center" wrapText="1"/>
    </xf>
    <xf numFmtId="0" fontId="15" fillId="33" borderId="17" xfId="0" applyFont="1" applyFill="1" applyBorder="1" applyAlignment="1">
      <alignment horizontal="center" vertical="center" wrapText="1"/>
    </xf>
    <xf numFmtId="4" fontId="15" fillId="33" borderId="17" xfId="0" applyNumberFormat="1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vertical="center" wrapText="1"/>
    </xf>
    <xf numFmtId="0" fontId="15" fillId="33" borderId="17" xfId="0" applyFont="1" applyFill="1" applyBorder="1" applyAlignment="1">
      <alignment vertical="center"/>
    </xf>
    <xf numFmtId="4" fontId="14" fillId="33" borderId="19" xfId="69" applyNumberFormat="1" applyFont="1" applyFill="1" applyBorder="1" applyAlignment="1">
      <alignment horizontal="right"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33" borderId="25" xfId="69" applyNumberFormat="1" applyFont="1" applyFill="1" applyBorder="1" applyAlignment="1">
      <alignment horizontal="right" vertical="center" wrapText="1"/>
    </xf>
    <xf numFmtId="4" fontId="15" fillId="33" borderId="11" xfId="0" applyNumberFormat="1" applyFont="1" applyFill="1" applyBorder="1" applyAlignment="1">
      <alignment horizontal="right" vertical="center" wrapText="1"/>
    </xf>
    <xf numFmtId="4" fontId="15" fillId="33" borderId="18" xfId="55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left" vertical="center" wrapText="1"/>
    </xf>
    <xf numFmtId="4" fontId="14" fillId="35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Border="1" applyAlignment="1">
      <alignment vertical="center" wrapText="1"/>
    </xf>
    <xf numFmtId="2" fontId="14" fillId="35" borderId="0" xfId="0" applyNumberFormat="1" applyFont="1" applyFill="1" applyBorder="1" applyAlignment="1">
      <alignment horizontal="right" vertical="center" wrapText="1"/>
    </xf>
    <xf numFmtId="0" fontId="14" fillId="35" borderId="0" xfId="0" applyFont="1" applyFill="1" applyBorder="1" applyAlignment="1" applyProtection="1">
      <alignment horizontal="center" vertical="center" wrapText="1"/>
      <protection locked="0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14" fillId="35" borderId="0" xfId="0" applyFont="1" applyFill="1" applyBorder="1" applyAlignment="1" applyProtection="1">
      <alignment horizontal="left" vertical="center" wrapText="1"/>
      <protection locked="0"/>
    </xf>
    <xf numFmtId="2" fontId="15" fillId="35" borderId="0" xfId="69" applyNumberFormat="1" applyFont="1" applyFill="1" applyBorder="1" applyAlignment="1" applyProtection="1">
      <alignment horizontal="center" vertical="center" wrapText="1"/>
      <protection locked="0"/>
    </xf>
    <xf numFmtId="2" fontId="15" fillId="35" borderId="0" xfId="0" applyNumberFormat="1" applyFont="1" applyFill="1" applyBorder="1" applyAlignment="1">
      <alignment horizontal="center" vertical="center" wrapText="1"/>
    </xf>
    <xf numFmtId="4" fontId="15" fillId="35" borderId="0" xfId="69" applyNumberFormat="1" applyFont="1" applyFill="1" applyBorder="1" applyAlignment="1">
      <alignment horizontal="right" vertical="center" wrapText="1"/>
    </xf>
    <xf numFmtId="4" fontId="14" fillId="35" borderId="0" xfId="0" applyNumberFormat="1" applyFont="1" applyFill="1" applyBorder="1" applyAlignment="1" quotePrefix="1">
      <alignment horizontal="left" vertical="center" wrapText="1"/>
    </xf>
    <xf numFmtId="2" fontId="19" fillId="35" borderId="0" xfId="0" applyNumberFormat="1" applyFont="1" applyFill="1" applyBorder="1" applyAlignment="1">
      <alignment horizontal="center" vertical="center" wrapText="1"/>
    </xf>
    <xf numFmtId="2" fontId="16" fillId="35" borderId="0" xfId="0" applyNumberFormat="1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center" wrapText="1"/>
    </xf>
    <xf numFmtId="4" fontId="14" fillId="34" borderId="26" xfId="0" applyNumberFormat="1" applyFont="1" applyFill="1" applyBorder="1" applyAlignment="1">
      <alignment horizontal="center" vertical="center" wrapText="1"/>
    </xf>
    <xf numFmtId="2" fontId="14" fillId="34" borderId="26" xfId="0" applyNumberFormat="1" applyFont="1" applyFill="1" applyBorder="1" applyAlignment="1">
      <alignment horizontal="center" vertical="center" wrapText="1"/>
    </xf>
    <xf numFmtId="4" fontId="14" fillId="33" borderId="22" xfId="69" applyNumberFormat="1" applyFont="1" applyFill="1" applyBorder="1" applyAlignment="1">
      <alignment horizontal="right" vertical="center" wrapText="1"/>
    </xf>
    <xf numFmtId="4" fontId="14" fillId="33" borderId="25" xfId="59" applyNumberFormat="1" applyFont="1" applyFill="1" applyBorder="1" applyAlignment="1">
      <alignment horizontal="right" vertical="top" wrapText="1"/>
    </xf>
    <xf numFmtId="4" fontId="14" fillId="33" borderId="22" xfId="69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" fontId="15" fillId="0" borderId="0" xfId="69" applyNumberFormat="1" applyFont="1" applyFill="1" applyBorder="1" applyAlignment="1">
      <alignment horizontal="right" vertical="center" wrapText="1"/>
    </xf>
    <xf numFmtId="4" fontId="15" fillId="0" borderId="15" xfId="69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4" fontId="18" fillId="0" borderId="0" xfId="69" applyNumberFormat="1" applyFont="1" applyBorder="1" applyAlignment="1">
      <alignment vertical="center"/>
    </xf>
    <xf numFmtId="0" fontId="15" fillId="0" borderId="0" xfId="0" applyFont="1" applyFill="1" applyAlignment="1">
      <alignment horizontal="right" vertical="center" wrapText="1"/>
    </xf>
    <xf numFmtId="2" fontId="15" fillId="0" borderId="0" xfId="0" applyNumberFormat="1" applyFont="1" applyFill="1" applyBorder="1" applyAlignment="1">
      <alignment horizontal="right" vertical="center" wrapText="1"/>
    </xf>
    <xf numFmtId="0" fontId="15" fillId="0" borderId="0" xfId="53" applyFont="1" applyBorder="1" applyAlignment="1">
      <alignment vertical="top" wrapText="1"/>
      <protection/>
    </xf>
    <xf numFmtId="0" fontId="15" fillId="0" borderId="0" xfId="53" applyFont="1" applyBorder="1" applyAlignment="1">
      <alignment horizontal="center" vertical="top" wrapText="1"/>
      <protection/>
    </xf>
    <xf numFmtId="0" fontId="15" fillId="0" borderId="0" xfId="53" applyFont="1" applyBorder="1" applyAlignment="1">
      <alignment vertical="top"/>
      <protection/>
    </xf>
    <xf numFmtId="0" fontId="15" fillId="0" borderId="0" xfId="53" applyFont="1" applyFill="1" applyBorder="1" applyAlignment="1" applyProtection="1">
      <alignment vertical="center" wrapText="1"/>
      <protection/>
    </xf>
    <xf numFmtId="0" fontId="15" fillId="0" borderId="0" xfId="53" applyFont="1" applyFill="1" applyBorder="1" applyAlignment="1" applyProtection="1">
      <alignment horizontal="center" vertical="center" wrapText="1"/>
      <protection/>
    </xf>
    <xf numFmtId="0" fontId="15" fillId="0" borderId="0" xfId="53" applyFont="1" applyFill="1" applyBorder="1" applyAlignment="1">
      <alignment vertical="center" wrapText="1"/>
      <protection/>
    </xf>
    <xf numFmtId="0" fontId="14" fillId="0" borderId="0" xfId="53" applyFont="1" applyBorder="1" applyAlignment="1" applyProtection="1">
      <alignment vertical="top" wrapText="1"/>
      <protection/>
    </xf>
    <xf numFmtId="0" fontId="15" fillId="0" borderId="0" xfId="53" applyFont="1" applyBorder="1" applyAlignment="1" applyProtection="1">
      <alignment horizontal="center" vertical="top" wrapText="1"/>
      <protection/>
    </xf>
    <xf numFmtId="0" fontId="64" fillId="0" borderId="0" xfId="51" applyFont="1" applyBorder="1" applyAlignment="1">
      <alignment horizontal="center" vertical="center" wrapText="1"/>
      <protection/>
    </xf>
    <xf numFmtId="4" fontId="15" fillId="0" borderId="0" xfId="0" applyNumberFormat="1" applyFont="1" applyFill="1" applyBorder="1" applyAlignment="1">
      <alignment horizontal="justify" vertical="center" wrapText="1"/>
    </xf>
    <xf numFmtId="0" fontId="15" fillId="0" borderId="0" xfId="53" applyFont="1" applyBorder="1" applyAlignment="1" applyProtection="1">
      <alignment vertical="top" wrapText="1"/>
      <protection/>
    </xf>
    <xf numFmtId="0" fontId="15" fillId="0" borderId="0" xfId="53" applyFont="1" applyBorder="1" applyAlignment="1" applyProtection="1">
      <alignment vertical="center" wrapText="1"/>
      <protection/>
    </xf>
    <xf numFmtId="0" fontId="15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vertical="center"/>
      <protection/>
    </xf>
    <xf numFmtId="0" fontId="15" fillId="0" borderId="0" xfId="53" applyFont="1" applyBorder="1" applyAlignment="1" applyProtection="1">
      <alignment horizontal="center" vertical="center" wrapText="1"/>
      <protection/>
    </xf>
    <xf numFmtId="0" fontId="15" fillId="0" borderId="0" xfId="53" applyFont="1" applyFill="1" applyBorder="1" applyAlignment="1" applyProtection="1">
      <alignment vertical="top" wrapText="1"/>
      <protection/>
    </xf>
    <xf numFmtId="0" fontId="15" fillId="0" borderId="0" xfId="53" applyFont="1" applyFill="1" applyBorder="1" applyAlignment="1" applyProtection="1">
      <alignment horizontal="center" vertical="top" wrapText="1"/>
      <protection/>
    </xf>
    <xf numFmtId="0" fontId="15" fillId="0" borderId="0" xfId="53" applyFont="1" applyFill="1" applyBorder="1" applyAlignment="1">
      <alignment vertical="top"/>
      <protection/>
    </xf>
    <xf numFmtId="0" fontId="18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0" xfId="69" applyNumberFormat="1" applyFont="1" applyFill="1" applyAlignment="1">
      <alignment horizontal="right" vertical="center" wrapText="1"/>
    </xf>
    <xf numFmtId="4" fontId="15" fillId="0" borderId="15" xfId="69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4" fontId="14" fillId="33" borderId="15" xfId="69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2" fontId="15" fillId="0" borderId="0" xfId="0" applyNumberFormat="1" applyFont="1" applyAlignment="1">
      <alignment horizontal="right" vertical="top" wrapText="1"/>
    </xf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left" vertical="top" wrapText="1"/>
    </xf>
    <xf numFmtId="4" fontId="15" fillId="0" borderId="0" xfId="0" applyNumberFormat="1" applyFont="1" applyAlignment="1">
      <alignment horizontal="center" vertical="center" wrapText="1"/>
    </xf>
    <xf numFmtId="4" fontId="15" fillId="0" borderId="0" xfId="59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2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Alignment="1">
      <alignment horizontal="left" vertical="top" wrapText="1"/>
    </xf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left" vertical="top" wrapText="1"/>
    </xf>
    <xf numFmtId="4" fontId="14" fillId="33" borderId="10" xfId="0" applyNumberFormat="1" applyFont="1" applyFill="1" applyBorder="1" applyAlignment="1">
      <alignment horizontal="right" vertical="top" wrapText="1"/>
    </xf>
    <xf numFmtId="0" fontId="15" fillId="33" borderId="21" xfId="0" applyFont="1" applyFill="1" applyBorder="1" applyAlignment="1">
      <alignment horizontal="center" vertical="top" wrapText="1"/>
    </xf>
    <xf numFmtId="2" fontId="15" fillId="33" borderId="21" xfId="0" applyNumberFormat="1" applyFont="1" applyFill="1" applyBorder="1" applyAlignment="1">
      <alignment horizontal="right" vertical="top" wrapText="1"/>
    </xf>
    <xf numFmtId="0" fontId="15" fillId="33" borderId="21" xfId="0" applyFont="1" applyFill="1" applyBorder="1" applyAlignment="1">
      <alignment/>
    </xf>
    <xf numFmtId="4" fontId="14" fillId="33" borderId="11" xfId="0" applyNumberFormat="1" applyFont="1" applyFill="1" applyBorder="1" applyAlignment="1">
      <alignment horizontal="right" vertical="top" wrapText="1"/>
    </xf>
    <xf numFmtId="0" fontId="15" fillId="33" borderId="0" xfId="0" applyFont="1" applyFill="1" applyBorder="1" applyAlignment="1">
      <alignment horizontal="center" vertical="top" wrapText="1"/>
    </xf>
    <xf numFmtId="2" fontId="15" fillId="33" borderId="0" xfId="0" applyNumberFormat="1" applyFont="1" applyFill="1" applyBorder="1" applyAlignment="1">
      <alignment horizontal="right" vertical="top" wrapText="1"/>
    </xf>
    <xf numFmtId="0" fontId="15" fillId="33" borderId="0" xfId="0" applyFont="1" applyFill="1" applyBorder="1" applyAlignment="1">
      <alignment/>
    </xf>
    <xf numFmtId="4" fontId="14" fillId="33" borderId="18" xfId="55" applyNumberFormat="1" applyFont="1" applyFill="1" applyBorder="1" applyAlignment="1">
      <alignment horizontal="right" vertical="top" wrapText="1"/>
    </xf>
    <xf numFmtId="4" fontId="14" fillId="33" borderId="16" xfId="0" applyNumberFormat="1" applyFont="1" applyFill="1" applyBorder="1" applyAlignment="1">
      <alignment horizontal="right" vertical="top" wrapText="1"/>
    </xf>
    <xf numFmtId="0" fontId="15" fillId="33" borderId="17" xfId="0" applyFont="1" applyFill="1" applyBorder="1" applyAlignment="1">
      <alignment horizontal="center" vertical="top" wrapText="1"/>
    </xf>
    <xf numFmtId="2" fontId="15" fillId="33" borderId="17" xfId="0" applyNumberFormat="1" applyFont="1" applyFill="1" applyBorder="1" applyAlignment="1">
      <alignment horizontal="right" vertical="top" wrapText="1"/>
    </xf>
    <xf numFmtId="0" fontId="15" fillId="33" borderId="17" xfId="0" applyFont="1" applyFill="1" applyBorder="1" applyAlignment="1">
      <alignment/>
    </xf>
    <xf numFmtId="4" fontId="14" fillId="33" borderId="19" xfId="59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2" fontId="15" fillId="0" borderId="0" xfId="59" applyNumberFormat="1" applyFont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center" wrapText="1"/>
    </xf>
    <xf numFmtId="2" fontId="15" fillId="0" borderId="15" xfId="0" applyNumberFormat="1" applyFont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 horizontal="justify" wrapText="1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quotePrefix="1">
      <alignment horizontal="justify" vertical="center" wrapText="1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justify" vertical="center" wrapText="1"/>
    </xf>
    <xf numFmtId="4" fontId="15" fillId="0" borderId="0" xfId="0" applyNumberFormat="1" applyFont="1" applyBorder="1" applyAlignment="1">
      <alignment vertical="center" wrapText="1"/>
    </xf>
    <xf numFmtId="4" fontId="15" fillId="0" borderId="0" xfId="0" applyNumberFormat="1" applyFont="1" applyBorder="1" applyAlignment="1">
      <alignment horizontal="right" vertical="center"/>
    </xf>
    <xf numFmtId="2" fontId="15" fillId="33" borderId="21" xfId="0" applyNumberFormat="1" applyFont="1" applyFill="1" applyBorder="1" applyAlignment="1">
      <alignment horizontal="right" vertical="center" wrapText="1"/>
    </xf>
    <xf numFmtId="0" fontId="15" fillId="33" borderId="21" xfId="0" applyFont="1" applyFill="1" applyBorder="1" applyAlignment="1">
      <alignment vertical="center" wrapText="1"/>
    </xf>
    <xf numFmtId="2" fontId="15" fillId="33" borderId="0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 wrapText="1"/>
    </xf>
    <xf numFmtId="4" fontId="14" fillId="33" borderId="15" xfId="55" applyNumberFormat="1" applyFont="1" applyFill="1" applyBorder="1" applyAlignment="1">
      <alignment horizontal="right" vertical="center" wrapText="1"/>
    </xf>
    <xf numFmtId="4" fontId="15" fillId="33" borderId="17" xfId="0" applyNumberFormat="1" applyFont="1" applyFill="1" applyBorder="1" applyAlignment="1">
      <alignment horizontal="right" vertical="center" wrapText="1"/>
    </xf>
    <xf numFmtId="2" fontId="15" fillId="33" borderId="17" xfId="0" applyNumberFormat="1" applyFont="1" applyFill="1" applyBorder="1" applyAlignment="1">
      <alignment horizontal="right" vertical="center" wrapText="1"/>
    </xf>
    <xf numFmtId="0" fontId="15" fillId="33" borderId="17" xfId="0" applyFont="1" applyFill="1" applyBorder="1" applyAlignment="1">
      <alignment vertical="center" wrapText="1"/>
    </xf>
    <xf numFmtId="4" fontId="14" fillId="33" borderId="27" xfId="69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justify" wrapText="1"/>
    </xf>
    <xf numFmtId="4" fontId="15" fillId="0" borderId="0" xfId="69" applyNumberFormat="1" applyFont="1" applyAlignment="1">
      <alignment horizontal="center" wrapText="1"/>
    </xf>
    <xf numFmtId="4" fontId="15" fillId="0" borderId="0" xfId="69" applyNumberFormat="1" applyFont="1" applyAlignment="1">
      <alignment horizontal="right"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2" fontId="14" fillId="0" borderId="0" xfId="0" applyNumberFormat="1" applyFont="1" applyAlignment="1">
      <alignment horizontal="right"/>
    </xf>
    <xf numFmtId="0" fontId="15" fillId="0" borderId="0" xfId="0" applyFont="1" applyAlignment="1" quotePrefix="1">
      <alignment horizontal="justify" wrapText="1"/>
    </xf>
    <xf numFmtId="2" fontId="15" fillId="0" borderId="0" xfId="0" applyNumberFormat="1" applyFont="1" applyAlignment="1" quotePrefix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justify" wrapText="1"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9" fontId="14" fillId="0" borderId="0" xfId="55" applyFont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2" fontId="15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5" fillId="0" borderId="0" xfId="53" applyFont="1" applyBorder="1" applyAlignment="1" applyProtection="1">
      <alignment horizontal="left" vertical="center" wrapText="1"/>
      <protection/>
    </xf>
    <xf numFmtId="4" fontId="14" fillId="33" borderId="15" xfId="55" applyNumberFormat="1" applyFont="1" applyFill="1" applyBorder="1" applyAlignment="1">
      <alignment vertical="center" wrapText="1"/>
    </xf>
    <xf numFmtId="4" fontId="14" fillId="33" borderId="27" xfId="69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Alignment="1">
      <alignment horizontal="left" vertical="center" wrapText="1"/>
    </xf>
    <xf numFmtId="2" fontId="14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2" fontId="15" fillId="0" borderId="0" xfId="0" applyNumberFormat="1" applyFont="1" applyAlignment="1">
      <alignment horizontal="center" vertical="center" wrapText="1"/>
    </xf>
    <xf numFmtId="4" fontId="14" fillId="34" borderId="23" xfId="69" applyNumberFormat="1" applyFont="1" applyFill="1" applyBorder="1" applyAlignment="1">
      <alignment horizontal="center" vertical="center" wrapText="1"/>
    </xf>
    <xf numFmtId="4" fontId="14" fillId="34" borderId="24" xfId="69" applyNumberFormat="1" applyFont="1" applyFill="1" applyBorder="1" applyAlignment="1">
      <alignment horizontal="center" vertical="center" wrapText="1"/>
    </xf>
    <xf numFmtId="0" fontId="14" fillId="34" borderId="26" xfId="0" applyFont="1" applyFill="1" applyBorder="1" applyAlignment="1">
      <alignment horizontal="center" vertical="top" wrapText="1"/>
    </xf>
    <xf numFmtId="0" fontId="17" fillId="34" borderId="26" xfId="0" applyFont="1" applyFill="1" applyBorder="1" applyAlignment="1">
      <alignment horizontal="center" vertical="center" wrapText="1"/>
    </xf>
    <xf numFmtId="2" fontId="14" fillId="34" borderId="26" xfId="0" applyNumberFormat="1" applyFont="1" applyFill="1" applyBorder="1" applyAlignment="1">
      <alignment horizontal="center" vertical="top" wrapText="1"/>
    </xf>
    <xf numFmtId="2" fontId="14" fillId="34" borderId="23" xfId="0" applyNumberFormat="1" applyFont="1" applyFill="1" applyBorder="1" applyAlignment="1">
      <alignment horizontal="center" vertical="center" wrapText="1"/>
    </xf>
    <xf numFmtId="2" fontId="14" fillId="34" borderId="24" xfId="0" applyNumberFormat="1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vertical="center" wrapText="1"/>
    </xf>
    <xf numFmtId="4" fontId="15" fillId="35" borderId="15" xfId="69" applyNumberFormat="1" applyFont="1" applyFill="1" applyBorder="1" applyAlignment="1">
      <alignment horizontal="right" vertical="center" wrapText="1"/>
    </xf>
    <xf numFmtId="0" fontId="15" fillId="7" borderId="0" xfId="0" applyFont="1" applyFill="1" applyBorder="1" applyAlignment="1">
      <alignment vertical="center" wrapText="1"/>
    </xf>
    <xf numFmtId="0" fontId="15" fillId="7" borderId="0" xfId="0" applyFont="1" applyFill="1" applyBorder="1" applyAlignment="1">
      <alignment horizontal="center" vertical="center" wrapText="1"/>
    </xf>
    <xf numFmtId="4" fontId="14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7" borderId="0" xfId="0" applyFont="1" applyFill="1" applyBorder="1" applyAlignment="1">
      <alignment horizontal="right" vertical="center" wrapText="1"/>
    </xf>
    <xf numFmtId="177" fontId="18" fillId="0" borderId="0" xfId="69" applyFont="1" applyBorder="1" applyAlignment="1">
      <alignment vertical="center"/>
    </xf>
    <xf numFmtId="177" fontId="15" fillId="7" borderId="0" xfId="69" applyFont="1" applyFill="1" applyBorder="1" applyAlignment="1">
      <alignment horizontal="right" vertical="center" wrapText="1"/>
    </xf>
    <xf numFmtId="177" fontId="14" fillId="7" borderId="15" xfId="69" applyFont="1" applyFill="1" applyBorder="1" applyAlignment="1">
      <alignment horizontal="right" vertical="center" wrapText="1"/>
    </xf>
    <xf numFmtId="177" fontId="15" fillId="0" borderId="0" xfId="69" applyFont="1" applyBorder="1" applyAlignment="1">
      <alignment vertical="top" wrapText="1"/>
    </xf>
    <xf numFmtId="177" fontId="15" fillId="0" borderId="0" xfId="69" applyFont="1" applyBorder="1" applyAlignment="1" applyProtection="1">
      <alignment vertical="top" wrapText="1"/>
      <protection/>
    </xf>
    <xf numFmtId="177" fontId="15" fillId="0" borderId="0" xfId="69" applyFont="1" applyFill="1" applyBorder="1" applyAlignment="1" applyProtection="1">
      <alignment vertical="center" wrapText="1"/>
      <protection/>
    </xf>
    <xf numFmtId="177" fontId="15" fillId="0" borderId="0" xfId="69" applyFont="1" applyBorder="1" applyAlignment="1">
      <alignment vertical="center" wrapText="1"/>
    </xf>
    <xf numFmtId="177" fontId="15" fillId="0" borderId="0" xfId="69" applyFont="1" applyBorder="1" applyAlignment="1" applyProtection="1">
      <alignment vertical="center" wrapText="1"/>
      <protection/>
    </xf>
    <xf numFmtId="177" fontId="15" fillId="0" borderId="0" xfId="69" applyFont="1" applyFill="1" applyBorder="1" applyAlignment="1" applyProtection="1">
      <alignment vertical="top" wrapText="1"/>
      <protection/>
    </xf>
    <xf numFmtId="177" fontId="15" fillId="0" borderId="0" xfId="69" applyFont="1" applyFill="1" applyBorder="1" applyAlignment="1">
      <alignment vertical="top" wrapText="1"/>
    </xf>
    <xf numFmtId="177" fontId="14" fillId="33" borderId="25" xfId="69" applyFont="1" applyFill="1" applyBorder="1" applyAlignment="1">
      <alignment horizontal="right" vertical="center" wrapText="1"/>
    </xf>
    <xf numFmtId="177" fontId="14" fillId="33" borderId="18" xfId="69" applyFont="1" applyFill="1" applyBorder="1" applyAlignment="1">
      <alignment horizontal="right" vertical="center" wrapText="1"/>
    </xf>
    <xf numFmtId="177" fontId="15" fillId="33" borderId="17" xfId="69" applyFont="1" applyFill="1" applyBorder="1" applyAlignment="1">
      <alignment horizontal="right" vertical="center" wrapText="1"/>
    </xf>
    <xf numFmtId="177" fontId="14" fillId="33" borderId="19" xfId="69" applyFont="1" applyFill="1" applyBorder="1" applyAlignment="1">
      <alignment horizontal="right" vertical="center" wrapText="1"/>
    </xf>
    <xf numFmtId="4" fontId="14" fillId="7" borderId="0" xfId="0" applyNumberFormat="1" applyFont="1" applyFill="1" applyBorder="1" applyAlignment="1">
      <alignment horizontal="right" vertical="center" wrapText="1"/>
    </xf>
    <xf numFmtId="177" fontId="14" fillId="35" borderId="15" xfId="69" applyFont="1" applyFill="1" applyBorder="1" applyAlignment="1">
      <alignment horizontal="right" vertical="center" wrapText="1"/>
    </xf>
    <xf numFmtId="0" fontId="15" fillId="35" borderId="0" xfId="53" applyFont="1" applyFill="1" applyBorder="1" applyAlignment="1">
      <alignment horizontal="center" vertical="center" wrapText="1"/>
      <protection/>
    </xf>
    <xf numFmtId="0" fontId="15" fillId="35" borderId="0" xfId="53" applyFont="1" applyFill="1" applyBorder="1" applyAlignment="1">
      <alignment horizontal="center" vertical="top" wrapText="1"/>
      <protection/>
    </xf>
    <xf numFmtId="0" fontId="14" fillId="35" borderId="0" xfId="53" applyFont="1" applyFill="1" applyBorder="1" applyAlignment="1" applyProtection="1">
      <alignment vertical="top" wrapText="1"/>
      <protection/>
    </xf>
    <xf numFmtId="177" fontId="15" fillId="35" borderId="0" xfId="69" applyFont="1" applyFill="1" applyBorder="1" applyAlignment="1">
      <alignment vertical="top" wrapText="1"/>
    </xf>
    <xf numFmtId="177" fontId="15" fillId="35" borderId="0" xfId="69" applyFont="1" applyFill="1" applyBorder="1" applyAlignment="1" applyProtection="1">
      <alignment vertical="top" wrapText="1"/>
      <protection/>
    </xf>
    <xf numFmtId="0" fontId="14" fillId="35" borderId="0" xfId="53" applyFont="1" applyFill="1" applyBorder="1" applyAlignment="1">
      <alignment horizontal="center" vertical="center" wrapText="1"/>
      <protection/>
    </xf>
    <xf numFmtId="4" fontId="15" fillId="35" borderId="0" xfId="0" applyNumberFormat="1" applyFont="1" applyFill="1" applyBorder="1" applyAlignment="1">
      <alignment horizontal="justify" vertical="center" wrapText="1"/>
    </xf>
    <xf numFmtId="0" fontId="14" fillId="0" borderId="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vertical="center"/>
    </xf>
    <xf numFmtId="43" fontId="13" fillId="0" borderId="0" xfId="69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center"/>
    </xf>
    <xf numFmtId="43" fontId="22" fillId="0" borderId="20" xfId="69" applyNumberFormat="1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35" borderId="0" xfId="0" applyFont="1" applyFill="1" applyBorder="1" applyAlignment="1" quotePrefix="1">
      <alignment horizontal="left" vertical="center" wrapText="1"/>
    </xf>
    <xf numFmtId="4" fontId="15" fillId="35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right" vertical="center" wrapText="1"/>
    </xf>
    <xf numFmtId="2" fontId="15" fillId="35" borderId="15" xfId="0" applyNumberFormat="1" applyFont="1" applyFill="1" applyBorder="1" applyAlignment="1">
      <alignment horizontal="right" vertical="center" wrapText="1"/>
    </xf>
    <xf numFmtId="4" fontId="16" fillId="35" borderId="0" xfId="0" applyNumberFormat="1" applyFont="1" applyFill="1" applyBorder="1" applyAlignment="1">
      <alignment horizontal="center" vertical="center" wrapText="1"/>
    </xf>
    <xf numFmtId="4" fontId="19" fillId="35" borderId="0" xfId="0" applyNumberFormat="1" applyFont="1" applyFill="1" applyBorder="1" applyAlignment="1">
      <alignment horizontal="center" vertical="center" wrapText="1"/>
    </xf>
    <xf numFmtId="4" fontId="18" fillId="35" borderId="0" xfId="69" applyNumberFormat="1" applyFont="1" applyFill="1" applyBorder="1" applyAlignment="1">
      <alignment vertical="center"/>
    </xf>
    <xf numFmtId="0" fontId="14" fillId="35" borderId="0" xfId="53" applyFont="1" applyFill="1" applyBorder="1" applyAlignment="1" applyProtection="1">
      <alignment horizontal="left" vertical="center" wrapText="1"/>
      <protection/>
    </xf>
    <xf numFmtId="0" fontId="15" fillId="35" borderId="0" xfId="53" applyFont="1" applyFill="1" applyBorder="1" applyAlignment="1" applyProtection="1">
      <alignment horizontal="center" vertical="center" wrapText="1"/>
      <protection/>
    </xf>
    <xf numFmtId="4" fontId="15" fillId="35" borderId="0" xfId="53" applyNumberFormat="1" applyFont="1" applyFill="1" applyBorder="1" applyAlignment="1" applyProtection="1">
      <alignment horizontal="center" vertical="center" wrapText="1"/>
      <protection/>
    </xf>
    <xf numFmtId="4" fontId="15" fillId="35" borderId="15" xfId="53" applyNumberFormat="1" applyFont="1" applyFill="1" applyBorder="1" applyAlignment="1" applyProtection="1">
      <alignment horizontal="right" vertical="center" wrapText="1"/>
      <protection/>
    </xf>
    <xf numFmtId="39" fontId="15" fillId="35" borderId="0" xfId="53" applyNumberFormat="1" applyFont="1" applyFill="1" applyBorder="1" applyAlignment="1" applyProtection="1">
      <alignment horizontal="right" vertical="center" wrapText="1"/>
      <protection/>
    </xf>
    <xf numFmtId="4" fontId="14" fillId="35" borderId="0" xfId="0" applyNumberFormat="1" applyFont="1" applyFill="1" applyBorder="1" applyAlignment="1">
      <alignment horizontal="right" vertical="center" wrapText="1"/>
    </xf>
    <xf numFmtId="2" fontId="14" fillId="35" borderId="15" xfId="0" applyNumberFormat="1" applyFont="1" applyFill="1" applyBorder="1" applyAlignment="1">
      <alignment horizontal="right" vertical="center" wrapText="1"/>
    </xf>
    <xf numFmtId="0" fontId="18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right" vertical="center" wrapText="1"/>
    </xf>
    <xf numFmtId="0" fontId="14" fillId="35" borderId="0" xfId="0" applyFont="1" applyFill="1" applyAlignment="1" quotePrefix="1">
      <alignment horizontal="left" vertical="top" wrapText="1"/>
    </xf>
    <xf numFmtId="0" fontId="14" fillId="35" borderId="0" xfId="0" applyFont="1" applyFill="1" applyAlignment="1">
      <alignment horizontal="center" vertical="top" wrapText="1"/>
    </xf>
    <xf numFmtId="1" fontId="15" fillId="35" borderId="0" xfId="0" applyNumberFormat="1" applyFont="1" applyFill="1" applyAlignment="1">
      <alignment horizontal="right" vertical="top" wrapText="1"/>
    </xf>
    <xf numFmtId="2" fontId="14" fillId="35" borderId="0" xfId="0" applyNumberFormat="1" applyFont="1" applyFill="1" applyAlignment="1">
      <alignment horizontal="right" vertical="top" wrapText="1"/>
    </xf>
    <xf numFmtId="0" fontId="14" fillId="35" borderId="0" xfId="0" applyFont="1" applyFill="1" applyAlignment="1">
      <alignment horizontal="left" vertical="top" wrapText="1"/>
    </xf>
    <xf numFmtId="0" fontId="14" fillId="35" borderId="0" xfId="0" applyFont="1" applyFill="1" applyBorder="1" applyAlignment="1">
      <alignment horizontal="left" vertical="top" wrapText="1"/>
    </xf>
    <xf numFmtId="4" fontId="14" fillId="35" borderId="0" xfId="0" applyNumberFormat="1" applyFont="1" applyFill="1" applyAlignment="1">
      <alignment horizontal="left" vertical="top" wrapText="1"/>
    </xf>
    <xf numFmtId="4" fontId="14" fillId="35" borderId="0" xfId="0" applyNumberFormat="1" applyFont="1" applyFill="1" applyAlignment="1">
      <alignment horizontal="center" vertical="center" wrapText="1"/>
    </xf>
    <xf numFmtId="4" fontId="15" fillId="35" borderId="0" xfId="59" applyNumberFormat="1" applyFont="1" applyFill="1" applyBorder="1" applyAlignment="1">
      <alignment horizontal="right" vertical="center" wrapText="1"/>
    </xf>
    <xf numFmtId="4" fontId="15" fillId="35" borderId="0" xfId="59" applyNumberFormat="1" applyFont="1" applyFill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177" fontId="15" fillId="0" borderId="0" xfId="69" applyFont="1" applyBorder="1" applyAlignment="1">
      <alignment horizontal="center" vertical="center"/>
    </xf>
    <xf numFmtId="177" fontId="15" fillId="0" borderId="0" xfId="69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2" fillId="34" borderId="28" xfId="0" applyFont="1" applyFill="1" applyBorder="1" applyAlignment="1">
      <alignment vertical="center"/>
    </xf>
    <xf numFmtId="4" fontId="0" fillId="0" borderId="18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77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Border="1" applyAlignment="1">
      <alignment wrapText="1"/>
    </xf>
    <xf numFmtId="0" fontId="2" fillId="36" borderId="29" xfId="0" applyFont="1" applyFill="1" applyBorder="1" applyAlignment="1">
      <alignment horizontal="center"/>
    </xf>
    <xf numFmtId="4" fontId="0" fillId="36" borderId="25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21" xfId="0" applyNumberFormat="1" applyFill="1" applyBorder="1" applyAlignment="1">
      <alignment/>
    </xf>
    <xf numFmtId="177" fontId="0" fillId="36" borderId="21" xfId="69" applyFont="1" applyFill="1" applyBorder="1" applyAlignment="1">
      <alignment horizontal="right"/>
    </xf>
    <xf numFmtId="177" fontId="0" fillId="0" borderId="0" xfId="69" applyFont="1" applyBorder="1" applyAlignment="1">
      <alignment horizontal="right"/>
    </xf>
    <xf numFmtId="177" fontId="0" fillId="0" borderId="0" xfId="69" applyFont="1" applyBorder="1" applyAlignment="1">
      <alignment horizontal="right"/>
    </xf>
    <xf numFmtId="0" fontId="0" fillId="36" borderId="21" xfId="0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0" fillId="0" borderId="17" xfId="69" applyFont="1" applyBorder="1" applyAlignment="1">
      <alignment horizontal="right"/>
    </xf>
    <xf numFmtId="177" fontId="0" fillId="36" borderId="21" xfId="69" applyFont="1" applyFill="1" applyBorder="1" applyAlignment="1">
      <alignment horizontal="right"/>
    </xf>
    <xf numFmtId="177" fontId="0" fillId="0" borderId="17" xfId="69" applyFont="1" applyBorder="1" applyAlignment="1">
      <alignment horizontal="right"/>
    </xf>
    <xf numFmtId="4" fontId="0" fillId="37" borderId="11" xfId="0" applyNumberFormat="1" applyFont="1" applyFill="1" applyBorder="1" applyAlignment="1">
      <alignment horizontal="center"/>
    </xf>
    <xf numFmtId="4" fontId="0" fillId="37" borderId="18" xfId="0" applyNumberFormat="1" applyFont="1" applyFill="1" applyBorder="1" applyAlignment="1">
      <alignment horizontal="center"/>
    </xf>
    <xf numFmtId="4" fontId="0" fillId="37" borderId="16" xfId="0" applyNumberFormat="1" applyFont="1" applyFill="1" applyBorder="1" applyAlignment="1">
      <alignment horizontal="center"/>
    </xf>
    <xf numFmtId="4" fontId="0" fillId="37" borderId="17" xfId="0" applyNumberFormat="1" applyFont="1" applyFill="1" applyBorder="1" applyAlignment="1">
      <alignment horizontal="center"/>
    </xf>
    <xf numFmtId="4" fontId="0" fillId="37" borderId="19" xfId="0" applyNumberFormat="1" applyFill="1" applyBorder="1" applyAlignment="1">
      <alignment/>
    </xf>
    <xf numFmtId="4" fontId="0" fillId="37" borderId="0" xfId="0" applyNumberFormat="1" applyFont="1" applyFill="1" applyBorder="1" applyAlignment="1">
      <alignment horizontal="center"/>
    </xf>
    <xf numFmtId="4" fontId="0" fillId="14" borderId="18" xfId="0" applyNumberFormat="1" applyFont="1" applyFill="1" applyBorder="1" applyAlignment="1">
      <alignment horizontal="center"/>
    </xf>
    <xf numFmtId="4" fontId="0" fillId="14" borderId="11" xfId="0" applyNumberFormat="1" applyFont="1" applyFill="1" applyBorder="1" applyAlignment="1">
      <alignment horizontal="center"/>
    </xf>
    <xf numFmtId="4" fontId="0" fillId="14" borderId="0" xfId="0" applyNumberFormat="1" applyFont="1" applyFill="1" applyBorder="1" applyAlignment="1">
      <alignment horizontal="center"/>
    </xf>
    <xf numFmtId="4" fontId="0" fillId="14" borderId="17" xfId="0" applyNumberFormat="1" applyFont="1" applyFill="1" applyBorder="1" applyAlignment="1">
      <alignment horizontal="center"/>
    </xf>
    <xf numFmtId="4" fontId="0" fillId="14" borderId="19" xfId="0" applyNumberFormat="1" applyFont="1" applyFill="1" applyBorder="1" applyAlignment="1">
      <alignment horizontal="center"/>
    </xf>
    <xf numFmtId="4" fontId="0" fillId="14" borderId="16" xfId="0" applyNumberFormat="1" applyFont="1" applyFill="1" applyBorder="1" applyAlignment="1">
      <alignment horizontal="center"/>
    </xf>
    <xf numFmtId="4" fontId="0" fillId="37" borderId="19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10" fontId="0" fillId="36" borderId="21" xfId="69" applyNumberFormat="1" applyFont="1" applyFill="1" applyBorder="1" applyAlignment="1">
      <alignment horizontal="right"/>
    </xf>
    <xf numFmtId="10" fontId="0" fillId="0" borderId="0" xfId="55" applyNumberFormat="1" applyFont="1" applyBorder="1" applyAlignment="1">
      <alignment horizontal="right"/>
    </xf>
    <xf numFmtId="10" fontId="0" fillId="36" borderId="21" xfId="69" applyNumberFormat="1" applyFont="1" applyFill="1" applyBorder="1" applyAlignment="1">
      <alignment horizontal="right"/>
    </xf>
    <xf numFmtId="10" fontId="0" fillId="36" borderId="21" xfId="0" applyNumberFormat="1" applyFont="1" applyFill="1" applyBorder="1" applyAlignment="1">
      <alignment horizontal="right"/>
    </xf>
    <xf numFmtId="10" fontId="8" fillId="33" borderId="30" xfId="0" applyNumberFormat="1" applyFont="1" applyFill="1" applyBorder="1" applyAlignment="1">
      <alignment horizontal="right"/>
    </xf>
    <xf numFmtId="10" fontId="3" fillId="33" borderId="31" xfId="0" applyNumberFormat="1" applyFont="1" applyFill="1" applyBorder="1" applyAlignment="1">
      <alignment horizontal="right"/>
    </xf>
    <xf numFmtId="10" fontId="9" fillId="33" borderId="32" xfId="0" applyNumberFormat="1" applyFont="1" applyFill="1" applyBorder="1" applyAlignment="1">
      <alignment horizontal="right"/>
    </xf>
    <xf numFmtId="10" fontId="0" fillId="0" borderId="0" xfId="0" applyNumberFormat="1" applyBorder="1" applyAlignment="1">
      <alignment/>
    </xf>
    <xf numFmtId="4" fontId="0" fillId="36" borderId="10" xfId="0" applyNumberFormat="1" applyFont="1" applyFill="1" applyBorder="1" applyAlignment="1">
      <alignment horizontal="center"/>
    </xf>
    <xf numFmtId="4" fontId="0" fillId="36" borderId="21" xfId="0" applyNumberFormat="1" applyFont="1" applyFill="1" applyBorder="1" applyAlignment="1">
      <alignment horizontal="center"/>
    </xf>
    <xf numFmtId="4" fontId="0" fillId="36" borderId="25" xfId="0" applyNumberFormat="1" applyFont="1" applyFill="1" applyBorder="1" applyAlignment="1">
      <alignment horizontal="center"/>
    </xf>
    <xf numFmtId="43" fontId="23" fillId="33" borderId="33" xfId="70" applyFont="1" applyFill="1" applyBorder="1" applyAlignment="1">
      <alignment horizontal="center" vertical="top" wrapText="1"/>
    </xf>
    <xf numFmtId="43" fontId="23" fillId="33" borderId="33" xfId="70" applyFont="1" applyFill="1" applyBorder="1" applyAlignment="1">
      <alignment horizontal="right" vertical="top" wrapText="1"/>
    </xf>
    <xf numFmtId="177" fontId="15" fillId="0" borderId="0" xfId="69" applyFont="1" applyFill="1" applyBorder="1" applyAlignment="1">
      <alignment horizontal="right" wrapText="1"/>
    </xf>
    <xf numFmtId="177" fontId="15" fillId="0" borderId="0" xfId="69" applyFont="1" applyBorder="1" applyAlignment="1">
      <alignment wrapText="1"/>
    </xf>
    <xf numFmtId="4" fontId="15" fillId="33" borderId="18" xfId="69" applyNumberFormat="1" applyFont="1" applyFill="1" applyBorder="1" applyAlignment="1">
      <alignment horizontal="right" vertical="center" wrapText="1"/>
    </xf>
    <xf numFmtId="4" fontId="14" fillId="33" borderId="15" xfId="69" applyNumberFormat="1" applyFont="1" applyFill="1" applyBorder="1" applyAlignment="1" applyProtection="1">
      <alignment horizontal="right" vertical="center" wrapText="1"/>
      <protection locked="0"/>
    </xf>
    <xf numFmtId="4" fontId="14" fillId="33" borderId="18" xfId="59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horizontal="right"/>
    </xf>
    <xf numFmtId="10" fontId="8" fillId="33" borderId="31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4" fontId="9" fillId="33" borderId="17" xfId="0" applyNumberFormat="1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10" fontId="2" fillId="34" borderId="35" xfId="0" applyNumberFormat="1" applyFont="1" applyFill="1" applyBorder="1" applyAlignment="1">
      <alignment horizontal="center" vertical="center"/>
    </xf>
    <xf numFmtId="0" fontId="47" fillId="38" borderId="0" xfId="52" applyFill="1">
      <alignment/>
      <protection/>
    </xf>
    <xf numFmtId="0" fontId="47" fillId="36" borderId="20" xfId="52" applyFill="1" applyBorder="1" applyAlignment="1">
      <alignment horizontal="center" vertical="center"/>
      <protection/>
    </xf>
    <xf numFmtId="0" fontId="47" fillId="36" borderId="36" xfId="52" applyFill="1" applyBorder="1">
      <alignment/>
      <protection/>
    </xf>
    <xf numFmtId="0" fontId="47" fillId="36" borderId="37" xfId="52" applyFill="1" applyBorder="1">
      <alignment/>
      <protection/>
    </xf>
    <xf numFmtId="0" fontId="47" fillId="38" borderId="20" xfId="52" applyFill="1" applyBorder="1" applyAlignment="1">
      <alignment horizontal="center" vertical="center"/>
      <protection/>
    </xf>
    <xf numFmtId="0" fontId="47" fillId="38" borderId="20" xfId="52" applyFill="1" applyBorder="1">
      <alignment/>
      <protection/>
    </xf>
    <xf numFmtId="10" fontId="0" fillId="38" borderId="20" xfId="56" applyNumberFormat="1" applyFont="1" applyFill="1" applyBorder="1" applyAlignment="1">
      <alignment/>
    </xf>
    <xf numFmtId="0" fontId="47" fillId="38" borderId="0" xfId="52" applyFill="1" applyAlignment="1">
      <alignment horizontal="center" vertical="center"/>
      <protection/>
    </xf>
    <xf numFmtId="9" fontId="65" fillId="38" borderId="38" xfId="56" applyNumberFormat="1" applyFont="1" applyFill="1" applyBorder="1" applyAlignment="1">
      <alignment vertical="center"/>
    </xf>
    <xf numFmtId="177" fontId="14" fillId="33" borderId="17" xfId="69" applyFont="1" applyFill="1" applyBorder="1" applyAlignment="1">
      <alignment horizontal="right" vertical="center" wrapText="1"/>
    </xf>
    <xf numFmtId="177" fontId="14" fillId="33" borderId="27" xfId="69" applyFont="1" applyFill="1" applyBorder="1" applyAlignment="1">
      <alignment horizontal="right" vertical="center" wrapText="1"/>
    </xf>
    <xf numFmtId="177" fontId="15" fillId="33" borderId="21" xfId="69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right" vertical="center" wrapText="1"/>
    </xf>
    <xf numFmtId="4" fontId="0" fillId="33" borderId="33" xfId="0" applyNumberFormat="1" applyFill="1" applyBorder="1" applyAlignment="1">
      <alignment horizontal="center"/>
    </xf>
    <xf numFmtId="4" fontId="66" fillId="33" borderId="33" xfId="0" applyNumberFormat="1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 horizontal="center"/>
    </xf>
    <xf numFmtId="4" fontId="0" fillId="36" borderId="21" xfId="0" applyNumberFormat="1" applyFont="1" applyFill="1" applyBorder="1" applyAlignment="1">
      <alignment horizontal="center"/>
    </xf>
    <xf numFmtId="4" fontId="0" fillId="36" borderId="21" xfId="0" applyNumberFormat="1" applyFill="1" applyBorder="1" applyAlignment="1">
      <alignment horizontal="center"/>
    </xf>
    <xf numFmtId="4" fontId="0" fillId="36" borderId="25" xfId="0" applyNumberForma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4" fontId="0" fillId="36" borderId="25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center"/>
    </xf>
    <xf numFmtId="4" fontId="0" fillId="33" borderId="35" xfId="0" applyNumberFormat="1" applyFont="1" applyFill="1" applyBorder="1" applyAlignment="1">
      <alignment horizontal="center"/>
    </xf>
    <xf numFmtId="4" fontId="0" fillId="33" borderId="38" xfId="0" applyNumberFormat="1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 horizontal="center" vertical="center"/>
    </xf>
    <xf numFmtId="4" fontId="2" fillId="34" borderId="35" xfId="0" applyNumberFormat="1" applyFont="1" applyFill="1" applyBorder="1" applyAlignment="1">
      <alignment horizontal="center" vertical="center"/>
    </xf>
    <xf numFmtId="4" fontId="2" fillId="34" borderId="38" xfId="0" applyNumberFormat="1" applyFont="1" applyFill="1" applyBorder="1" applyAlignment="1">
      <alignment horizontal="center" vertical="center"/>
    </xf>
    <xf numFmtId="0" fontId="65" fillId="39" borderId="0" xfId="52" applyFont="1" applyFill="1" applyAlignment="1">
      <alignment horizontal="center"/>
      <protection/>
    </xf>
    <xf numFmtId="0" fontId="67" fillId="38" borderId="0" xfId="52" applyFont="1" applyFill="1" applyAlignment="1">
      <alignment horizontal="center" vertical="center" wrapText="1"/>
      <protection/>
    </xf>
    <xf numFmtId="0" fontId="47" fillId="38" borderId="0" xfId="52" applyFill="1" applyAlignment="1">
      <alignment horizontal="center" vertical="center"/>
      <protection/>
    </xf>
    <xf numFmtId="0" fontId="68" fillId="38" borderId="34" xfId="52" applyFont="1" applyFill="1" applyBorder="1" applyAlignment="1">
      <alignment horizontal="center" vertical="center"/>
      <protection/>
    </xf>
    <xf numFmtId="0" fontId="68" fillId="38" borderId="35" xfId="52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5" xfId="52"/>
    <cellStyle name="Normal_Caragua1" xfId="53"/>
    <cellStyle name="Nota" xfId="54"/>
    <cellStyle name="Percent" xfId="55"/>
    <cellStyle name="Porcentagem 2" xfId="56"/>
    <cellStyle name="Saída" xfId="57"/>
    <cellStyle name="Comma [0]" xfId="58"/>
    <cellStyle name="Separador de milhares_CVisitantes" xfId="59"/>
    <cellStyle name="Separador de milhares_SSebastiao SedeRev 0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L25"/>
  <sheetViews>
    <sheetView showZeros="0" zoomScale="90" zoomScaleNormal="90" zoomScaleSheetLayoutView="95" workbookViewId="0" topLeftCell="B10">
      <selection activeCell="H15" sqref="H15:H17"/>
    </sheetView>
  </sheetViews>
  <sheetFormatPr defaultColWidth="9.140625" defaultRowHeight="12.75"/>
  <cols>
    <col min="1" max="2" width="13.7109375" style="27" customWidth="1"/>
    <col min="3" max="3" width="60.7109375" style="33" customWidth="1"/>
    <col min="4" max="4" width="13.7109375" style="27" customWidth="1"/>
    <col min="5" max="9" width="13.7109375" style="49" customWidth="1"/>
    <col min="10" max="10" width="13.7109375" style="31" customWidth="1"/>
    <col min="11" max="16384" width="9.140625" style="31" customWidth="1"/>
  </cols>
  <sheetData>
    <row r="1" spans="1:9" s="27" customFormat="1" ht="32.25" thickBot="1">
      <c r="A1" s="88" t="s">
        <v>51</v>
      </c>
      <c r="B1" s="89" t="s">
        <v>338</v>
      </c>
      <c r="C1" s="90" t="s">
        <v>135</v>
      </c>
      <c r="D1" s="88" t="s">
        <v>91</v>
      </c>
      <c r="E1" s="91" t="s">
        <v>52</v>
      </c>
      <c r="F1" s="91" t="s">
        <v>92</v>
      </c>
      <c r="G1" s="91" t="s">
        <v>93</v>
      </c>
      <c r="H1" s="91" t="s">
        <v>136</v>
      </c>
      <c r="I1" s="92" t="s">
        <v>137</v>
      </c>
    </row>
    <row r="2" spans="1:9" s="30" customFormat="1" ht="12.75">
      <c r="A2" s="32"/>
      <c r="B2" s="32"/>
      <c r="C2" s="29"/>
      <c r="D2" s="28"/>
      <c r="E2" s="40"/>
      <c r="F2" s="40"/>
      <c r="G2" s="40"/>
      <c r="H2" s="40"/>
      <c r="I2" s="41"/>
    </row>
    <row r="3" spans="1:9" ht="15.75">
      <c r="A3" s="93" t="s">
        <v>339</v>
      </c>
      <c r="B3" s="93"/>
      <c r="C3" s="94" t="s">
        <v>138</v>
      </c>
      <c r="D3" s="93"/>
      <c r="E3" s="95"/>
      <c r="F3" s="95"/>
      <c r="G3" s="95"/>
      <c r="H3" s="95"/>
      <c r="I3" s="96"/>
    </row>
    <row r="4" spans="1:10" s="42" customFormat="1" ht="31.5">
      <c r="A4" s="67" t="s">
        <v>97</v>
      </c>
      <c r="B4" s="68" t="s">
        <v>435</v>
      </c>
      <c r="C4" s="69" t="s">
        <v>326</v>
      </c>
      <c r="D4" s="68" t="s">
        <v>58</v>
      </c>
      <c r="E4" s="76">
        <v>21</v>
      </c>
      <c r="F4" s="77"/>
      <c r="G4" s="77"/>
      <c r="H4" s="77"/>
      <c r="I4" s="78">
        <f>H4*E4</f>
        <v>0</v>
      </c>
      <c r="J4" s="60"/>
    </row>
    <row r="5" spans="1:10" s="42" customFormat="1" ht="31.5">
      <c r="A5" s="67" t="s">
        <v>109</v>
      </c>
      <c r="B5" s="68" t="s">
        <v>327</v>
      </c>
      <c r="C5" s="69" t="s">
        <v>328</v>
      </c>
      <c r="D5" s="68" t="s">
        <v>329</v>
      </c>
      <c r="E5" s="76">
        <v>4</v>
      </c>
      <c r="F5" s="70"/>
      <c r="G5" s="70"/>
      <c r="H5" s="70"/>
      <c r="I5" s="78">
        <f aca="true" t="shared" si="0" ref="I5:I17">H5*E5</f>
        <v>0</v>
      </c>
      <c r="J5" s="60"/>
    </row>
    <row r="6" spans="1:10" s="42" customFormat="1" ht="15.75">
      <c r="A6" s="67" t="s">
        <v>110</v>
      </c>
      <c r="B6" s="68" t="s">
        <v>330</v>
      </c>
      <c r="C6" s="69" t="s">
        <v>331</v>
      </c>
      <c r="D6" s="68" t="s">
        <v>58</v>
      </c>
      <c r="E6" s="76">
        <v>21</v>
      </c>
      <c r="F6" s="70"/>
      <c r="G6" s="70"/>
      <c r="H6" s="70"/>
      <c r="I6" s="78">
        <f t="shared" si="0"/>
        <v>0</v>
      </c>
      <c r="J6" s="60"/>
    </row>
    <row r="7" spans="1:10" s="42" customFormat="1" ht="15.75">
      <c r="A7" s="67" t="s">
        <v>139</v>
      </c>
      <c r="B7" s="68" t="s">
        <v>332</v>
      </c>
      <c r="C7" s="69" t="s">
        <v>333</v>
      </c>
      <c r="D7" s="68" t="s">
        <v>58</v>
      </c>
      <c r="E7" s="76">
        <v>87.2</v>
      </c>
      <c r="F7" s="77"/>
      <c r="G7" s="77"/>
      <c r="H7" s="77"/>
      <c r="I7" s="78">
        <f t="shared" si="0"/>
        <v>0</v>
      </c>
      <c r="J7" s="60"/>
    </row>
    <row r="8" spans="1:9" s="42" customFormat="1" ht="15.75">
      <c r="A8" s="67" t="s">
        <v>337</v>
      </c>
      <c r="B8" s="68" t="s">
        <v>324</v>
      </c>
      <c r="C8" s="69" t="s">
        <v>325</v>
      </c>
      <c r="D8" s="68" t="s">
        <v>58</v>
      </c>
      <c r="E8" s="76">
        <v>6</v>
      </c>
      <c r="F8" s="70"/>
      <c r="G8" s="70"/>
      <c r="H8" s="70"/>
      <c r="I8" s="78">
        <f t="shared" si="0"/>
        <v>0</v>
      </c>
    </row>
    <row r="9" spans="1:9" s="42" customFormat="1" ht="15.75">
      <c r="A9" s="67"/>
      <c r="B9" s="68" t="s">
        <v>436</v>
      </c>
      <c r="C9" s="69" t="s">
        <v>437</v>
      </c>
      <c r="D9" s="76" t="s">
        <v>61</v>
      </c>
      <c r="E9" s="76">
        <v>4</v>
      </c>
      <c r="F9" s="70"/>
      <c r="G9" s="70"/>
      <c r="H9" s="70"/>
      <c r="I9" s="78">
        <f t="shared" si="0"/>
        <v>0</v>
      </c>
    </row>
    <row r="10" spans="1:9" s="42" customFormat="1" ht="15.75">
      <c r="A10" s="67"/>
      <c r="B10" s="68" t="s">
        <v>438</v>
      </c>
      <c r="C10" s="69" t="s">
        <v>439</v>
      </c>
      <c r="D10" s="76" t="s">
        <v>61</v>
      </c>
      <c r="E10" s="76">
        <v>2</v>
      </c>
      <c r="F10" s="70"/>
      <c r="G10" s="70"/>
      <c r="H10" s="70"/>
      <c r="I10" s="78">
        <f t="shared" si="0"/>
        <v>0</v>
      </c>
    </row>
    <row r="11" spans="1:9" s="42" customFormat="1" ht="31.5">
      <c r="A11" s="67"/>
      <c r="B11" s="68" t="s">
        <v>440</v>
      </c>
      <c r="C11" s="69" t="s">
        <v>441</v>
      </c>
      <c r="D11" s="76" t="s">
        <v>61</v>
      </c>
      <c r="E11" s="76">
        <v>2</v>
      </c>
      <c r="F11" s="70"/>
      <c r="G11" s="70"/>
      <c r="H11" s="70"/>
      <c r="I11" s="78">
        <f t="shared" si="0"/>
        <v>0</v>
      </c>
    </row>
    <row r="12" spans="1:9" s="42" customFormat="1" ht="15.75">
      <c r="A12" s="67"/>
      <c r="B12" s="357"/>
      <c r="C12" s="233"/>
      <c r="D12" s="357"/>
      <c r="E12" s="358"/>
      <c r="F12" s="359"/>
      <c r="G12" s="359"/>
      <c r="H12" s="359"/>
      <c r="I12" s="78"/>
    </row>
    <row r="13" spans="1:9" ht="15.75">
      <c r="A13" s="93" t="s">
        <v>340</v>
      </c>
      <c r="B13" s="93"/>
      <c r="C13" s="97" t="s">
        <v>334</v>
      </c>
      <c r="D13" s="93"/>
      <c r="E13" s="98"/>
      <c r="F13" s="98"/>
      <c r="G13" s="98"/>
      <c r="H13" s="99"/>
      <c r="I13" s="100"/>
    </row>
    <row r="14" spans="1:9" s="30" customFormat="1" ht="15.75">
      <c r="A14" s="64"/>
      <c r="B14" s="64"/>
      <c r="C14" s="66"/>
      <c r="D14" s="67"/>
      <c r="E14" s="79"/>
      <c r="F14" s="79"/>
      <c r="G14" s="79"/>
      <c r="H14" s="79"/>
      <c r="I14" s="78"/>
    </row>
    <row r="15" spans="1:12" s="30" customFormat="1" ht="31.5">
      <c r="A15" s="67" t="s">
        <v>59</v>
      </c>
      <c r="B15" s="68" t="s">
        <v>335</v>
      </c>
      <c r="C15" s="69" t="s">
        <v>404</v>
      </c>
      <c r="D15" s="68" t="s">
        <v>62</v>
      </c>
      <c r="E15" s="76">
        <v>900</v>
      </c>
      <c r="F15" s="77"/>
      <c r="G15" s="77"/>
      <c r="H15" s="77"/>
      <c r="I15" s="78">
        <f t="shared" si="0"/>
        <v>0</v>
      </c>
      <c r="J15" s="367">
        <f>SUM(I15:I17)</f>
        <v>0</v>
      </c>
      <c r="L15" s="43"/>
    </row>
    <row r="16" spans="1:12" s="30" customFormat="1" ht="31.5">
      <c r="A16" s="67" t="s">
        <v>60</v>
      </c>
      <c r="B16" s="68" t="s">
        <v>384</v>
      </c>
      <c r="C16" s="69" t="s">
        <v>385</v>
      </c>
      <c r="D16" s="68" t="s">
        <v>87</v>
      </c>
      <c r="E16" s="76">
        <v>24.05</v>
      </c>
      <c r="F16" s="70"/>
      <c r="G16" s="70"/>
      <c r="H16" s="70"/>
      <c r="I16" s="78">
        <f t="shared" si="0"/>
        <v>0</v>
      </c>
      <c r="L16" s="43"/>
    </row>
    <row r="17" spans="1:12" s="30" customFormat="1" ht="31.5">
      <c r="A17" s="67" t="s">
        <v>81</v>
      </c>
      <c r="B17" s="68" t="s">
        <v>256</v>
      </c>
      <c r="C17" s="69" t="s">
        <v>171</v>
      </c>
      <c r="D17" s="68" t="s">
        <v>87</v>
      </c>
      <c r="E17" s="76">
        <v>24</v>
      </c>
      <c r="F17" s="70"/>
      <c r="G17" s="70"/>
      <c r="H17" s="70"/>
      <c r="I17" s="78">
        <f t="shared" si="0"/>
        <v>0</v>
      </c>
      <c r="L17" s="43"/>
    </row>
    <row r="18" spans="1:9" s="47" customFormat="1" ht="12.75">
      <c r="A18" s="44"/>
      <c r="B18" s="44"/>
      <c r="C18" s="45"/>
      <c r="D18" s="46"/>
      <c r="E18" s="80"/>
      <c r="F18" s="80"/>
      <c r="G18" s="80"/>
      <c r="H18" s="81"/>
      <c r="I18" s="82"/>
    </row>
    <row r="19" spans="1:9" ht="15.75">
      <c r="A19" s="32"/>
      <c r="B19" s="444" t="s">
        <v>53</v>
      </c>
      <c r="C19" s="444"/>
      <c r="D19" s="83"/>
      <c r="E19" s="83"/>
      <c r="F19" s="83"/>
      <c r="G19" s="83"/>
      <c r="H19" s="83"/>
      <c r="I19" s="84">
        <f>SUM(I4:I18)</f>
        <v>0</v>
      </c>
    </row>
    <row r="20" spans="1:9" ht="15.75">
      <c r="A20" s="32"/>
      <c r="B20" s="445" t="s">
        <v>444</v>
      </c>
      <c r="C20" s="445"/>
      <c r="D20" s="74"/>
      <c r="E20" s="85"/>
      <c r="F20" s="85"/>
      <c r="G20" s="85"/>
      <c r="H20" s="85"/>
      <c r="I20" s="86">
        <f>I19*0.1</f>
        <v>0</v>
      </c>
    </row>
    <row r="21" spans="1:9" ht="15.75">
      <c r="A21" s="32"/>
      <c r="B21" s="445" t="s">
        <v>145</v>
      </c>
      <c r="C21" s="445"/>
      <c r="D21" s="74"/>
      <c r="E21" s="85"/>
      <c r="F21" s="85"/>
      <c r="G21" s="85"/>
      <c r="H21" s="85"/>
      <c r="I21" s="86">
        <f>(I20+I19)*0.3</f>
        <v>0</v>
      </c>
    </row>
    <row r="22" spans="1:9" ht="15.75">
      <c r="A22" s="32"/>
      <c r="B22" s="446" t="s">
        <v>446</v>
      </c>
      <c r="C22" s="446"/>
      <c r="D22" s="71"/>
      <c r="E22" s="87"/>
      <c r="F22" s="87"/>
      <c r="G22" s="442">
        <f>SUM(I19:I21)</f>
        <v>0</v>
      </c>
      <c r="H22" s="442"/>
      <c r="I22" s="443"/>
    </row>
    <row r="24" ht="12.75">
      <c r="E24" s="48"/>
    </row>
    <row r="25" ht="12.75">
      <c r="E25" s="48"/>
    </row>
  </sheetData>
  <sheetProtection/>
  <mergeCells count="5">
    <mergeCell ref="G22:I22"/>
    <mergeCell ref="B19:C19"/>
    <mergeCell ref="B20:C20"/>
    <mergeCell ref="B22:C22"/>
    <mergeCell ref="B21:C21"/>
  </mergeCells>
  <printOptions gridLines="1" horizontalCentered="1"/>
  <pageMargins left="0.7480314960629921" right="0.9055118110236221" top="1.2598425196850394" bottom="0.3937007874015748" header="0.5118110236220472" footer="0.11811023622047245"/>
  <pageSetup fitToHeight="0" fitToWidth="1" horizontalDpi="300" verticalDpi="300" orientation="landscape" paperSize="9" scale="83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 2018
CPOS 174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36"/>
  <sheetViews>
    <sheetView showZeros="0" view="pageBreakPreview" zoomScaleNormal="90" zoomScaleSheetLayoutView="100" workbookViewId="0" topLeftCell="A22">
      <selection activeCell="F14" sqref="F14:H25"/>
    </sheetView>
  </sheetViews>
  <sheetFormatPr defaultColWidth="11.421875" defaultRowHeight="12.75"/>
  <cols>
    <col min="1" max="2" width="13.7109375" style="7" customWidth="1"/>
    <col min="3" max="3" width="60.7109375" style="10" customWidth="1"/>
    <col min="4" max="4" width="13.7109375" style="7" customWidth="1"/>
    <col min="5" max="5" width="13.7109375" style="11" customWidth="1"/>
    <col min="6" max="7" width="13.7109375" style="36" customWidth="1"/>
    <col min="8" max="8" width="13.7109375" style="12" customWidth="1"/>
    <col min="9" max="9" width="15.57421875" style="12" customWidth="1"/>
    <col min="10" max="11" width="11.421875" style="17" customWidth="1"/>
    <col min="12" max="16384" width="11.421875" style="18" customWidth="1"/>
  </cols>
  <sheetData>
    <row r="1" spans="1:11" s="16" customFormat="1" ht="32.25" customHeight="1" thickBot="1">
      <c r="A1" s="154" t="s">
        <v>51</v>
      </c>
      <c r="B1" s="89" t="s">
        <v>338</v>
      </c>
      <c r="C1" s="154" t="s">
        <v>90</v>
      </c>
      <c r="D1" s="154" t="s">
        <v>91</v>
      </c>
      <c r="E1" s="155" t="s">
        <v>52</v>
      </c>
      <c r="F1" s="156" t="s">
        <v>92</v>
      </c>
      <c r="G1" s="156" t="s">
        <v>93</v>
      </c>
      <c r="H1" s="156" t="s">
        <v>94</v>
      </c>
      <c r="I1" s="156" t="s">
        <v>95</v>
      </c>
      <c r="J1" s="15"/>
      <c r="K1" s="15"/>
    </row>
    <row r="2" spans="1:11" s="14" customFormat="1" ht="12.75">
      <c r="A2" s="37"/>
      <c r="B2" s="37"/>
      <c r="C2" s="38"/>
      <c r="D2" s="37"/>
      <c r="E2" s="50"/>
      <c r="F2" s="51"/>
      <c r="G2" s="51"/>
      <c r="H2" s="39"/>
      <c r="I2" s="39"/>
      <c r="J2" s="13"/>
      <c r="K2" s="13"/>
    </row>
    <row r="3" spans="1:11" s="16" customFormat="1" ht="15.75">
      <c r="A3" s="93" t="s">
        <v>339</v>
      </c>
      <c r="B3" s="140"/>
      <c r="C3" s="141" t="s">
        <v>111</v>
      </c>
      <c r="D3" s="140"/>
      <c r="E3" s="142"/>
      <c r="F3" s="143"/>
      <c r="G3" s="143"/>
      <c r="H3" s="144"/>
      <c r="I3" s="144"/>
      <c r="J3" s="15"/>
      <c r="K3" s="15"/>
    </row>
    <row r="4" spans="1:11" s="14" customFormat="1" ht="31.5">
      <c r="A4" s="101" t="s">
        <v>97</v>
      </c>
      <c r="B4" s="104" t="s">
        <v>253</v>
      </c>
      <c r="C4" s="105" t="s">
        <v>231</v>
      </c>
      <c r="D4" s="101" t="s">
        <v>58</v>
      </c>
      <c r="E4" s="106">
        <v>290</v>
      </c>
      <c r="F4" s="70"/>
      <c r="G4" s="70"/>
      <c r="H4" s="70"/>
      <c r="I4" s="107">
        <f>H4*E4</f>
        <v>0</v>
      </c>
      <c r="J4" s="13"/>
      <c r="K4" s="13"/>
    </row>
    <row r="5" spans="1:11" s="14" customFormat="1" ht="31.5">
      <c r="A5" s="101" t="s">
        <v>109</v>
      </c>
      <c r="B5" s="104" t="s">
        <v>254</v>
      </c>
      <c r="C5" s="108" t="s">
        <v>140</v>
      </c>
      <c r="D5" s="101" t="s">
        <v>87</v>
      </c>
      <c r="E5" s="106">
        <v>20</v>
      </c>
      <c r="F5" s="70"/>
      <c r="G5" s="70"/>
      <c r="H5" s="70"/>
      <c r="I5" s="107">
        <f>H5*E5</f>
        <v>0</v>
      </c>
      <c r="J5" s="368">
        <f>SUM(I4:I7)</f>
        <v>0</v>
      </c>
      <c r="K5" s="35"/>
    </row>
    <row r="6" spans="1:9" ht="31.5">
      <c r="A6" s="101" t="s">
        <v>110</v>
      </c>
      <c r="B6" s="104" t="s">
        <v>255</v>
      </c>
      <c r="C6" s="108" t="s">
        <v>232</v>
      </c>
      <c r="D6" s="109" t="s">
        <v>87</v>
      </c>
      <c r="E6" s="106">
        <v>72</v>
      </c>
      <c r="F6" s="70"/>
      <c r="G6" s="70"/>
      <c r="H6" s="70"/>
      <c r="I6" s="107">
        <f>H6*E6</f>
        <v>0</v>
      </c>
    </row>
    <row r="7" spans="1:11" s="14" customFormat="1" ht="15.75">
      <c r="A7" s="101" t="s">
        <v>139</v>
      </c>
      <c r="B7" s="104" t="s">
        <v>256</v>
      </c>
      <c r="C7" s="108" t="s">
        <v>233</v>
      </c>
      <c r="D7" s="101" t="s">
        <v>87</v>
      </c>
      <c r="E7" s="110">
        <v>72</v>
      </c>
      <c r="F7" s="70"/>
      <c r="G7" s="70"/>
      <c r="H7" s="70"/>
      <c r="I7" s="107">
        <f aca="true" t="shared" si="0" ref="I7:I25">H7*E7</f>
        <v>0</v>
      </c>
      <c r="J7" s="13"/>
      <c r="K7" s="13"/>
    </row>
    <row r="8" spans="1:9" ht="15.75">
      <c r="A8" s="101"/>
      <c r="B8" s="101"/>
      <c r="C8" s="105"/>
      <c r="D8" s="101"/>
      <c r="E8" s="110"/>
      <c r="F8" s="110"/>
      <c r="G8" s="110"/>
      <c r="H8" s="110">
        <f aca="true" t="shared" si="1" ref="H8:H23">SUM(F8:G8)</f>
        <v>0</v>
      </c>
      <c r="I8" s="107">
        <f t="shared" si="0"/>
        <v>0</v>
      </c>
    </row>
    <row r="9" spans="1:9" s="19" customFormat="1" ht="15.75">
      <c r="A9" s="145" t="s">
        <v>340</v>
      </c>
      <c r="B9" s="146"/>
      <c r="C9" s="147" t="s">
        <v>234</v>
      </c>
      <c r="D9" s="146" t="s">
        <v>54</v>
      </c>
      <c r="E9" s="148"/>
      <c r="F9" s="149"/>
      <c r="G9" s="149"/>
      <c r="H9" s="149">
        <f t="shared" si="1"/>
        <v>0</v>
      </c>
      <c r="I9" s="150">
        <f t="shared" si="0"/>
        <v>0</v>
      </c>
    </row>
    <row r="10" spans="1:9" s="20" customFormat="1" ht="15.75">
      <c r="A10" s="111" t="s">
        <v>59</v>
      </c>
      <c r="B10" s="104" t="s">
        <v>257</v>
      </c>
      <c r="C10" s="113" t="s">
        <v>235</v>
      </c>
      <c r="D10" s="111" t="s">
        <v>112</v>
      </c>
      <c r="E10" s="112">
        <v>125</v>
      </c>
      <c r="F10" s="70"/>
      <c r="G10" s="70"/>
      <c r="H10" s="70"/>
      <c r="I10" s="107">
        <f t="shared" si="0"/>
        <v>0</v>
      </c>
    </row>
    <row r="11" spans="1:17" s="20" customFormat="1" ht="15.75">
      <c r="A11" s="111" t="s">
        <v>60</v>
      </c>
      <c r="B11" s="104" t="s">
        <v>257</v>
      </c>
      <c r="C11" s="113" t="s">
        <v>141</v>
      </c>
      <c r="D11" s="111" t="s">
        <v>112</v>
      </c>
      <c r="E11" s="112">
        <v>116</v>
      </c>
      <c r="F11" s="70"/>
      <c r="G11" s="70"/>
      <c r="H11" s="70"/>
      <c r="I11" s="107">
        <f t="shared" si="0"/>
        <v>0</v>
      </c>
      <c r="O11" s="70"/>
      <c r="P11" s="70"/>
      <c r="Q11" s="70"/>
    </row>
    <row r="12" spans="1:9" ht="15.75">
      <c r="A12" s="101"/>
      <c r="B12" s="101"/>
      <c r="C12" s="114"/>
      <c r="D12" s="101"/>
      <c r="E12" s="110"/>
      <c r="F12" s="110"/>
      <c r="G12" s="110"/>
      <c r="H12" s="110"/>
      <c r="I12" s="107">
        <f t="shared" si="0"/>
        <v>0</v>
      </c>
    </row>
    <row r="13" spans="1:9" ht="15.75">
      <c r="A13" s="93" t="s">
        <v>342</v>
      </c>
      <c r="B13" s="140"/>
      <c r="C13" s="151" t="s">
        <v>113</v>
      </c>
      <c r="D13" s="140"/>
      <c r="E13" s="149"/>
      <c r="F13" s="149"/>
      <c r="G13" s="149"/>
      <c r="H13" s="149">
        <f t="shared" si="1"/>
        <v>0</v>
      </c>
      <c r="I13" s="150">
        <f t="shared" si="0"/>
        <v>0</v>
      </c>
    </row>
    <row r="14" spans="1:10" ht="31.5">
      <c r="A14" s="101" t="s">
        <v>65</v>
      </c>
      <c r="B14" s="104" t="s">
        <v>258</v>
      </c>
      <c r="C14" s="115" t="s">
        <v>134</v>
      </c>
      <c r="D14" s="101" t="s">
        <v>87</v>
      </c>
      <c r="E14" s="110">
        <v>7</v>
      </c>
      <c r="F14" s="70"/>
      <c r="G14" s="70"/>
      <c r="H14" s="70"/>
      <c r="I14" s="107">
        <f t="shared" si="0"/>
        <v>0</v>
      </c>
      <c r="J14" s="17">
        <f>SUM(I10:I24)</f>
        <v>0</v>
      </c>
    </row>
    <row r="15" spans="1:9" ht="31.5">
      <c r="A15" s="101" t="s">
        <v>66</v>
      </c>
      <c r="B15" s="104" t="s">
        <v>259</v>
      </c>
      <c r="C15" s="116" t="s">
        <v>142</v>
      </c>
      <c r="D15" s="101" t="s">
        <v>87</v>
      </c>
      <c r="E15" s="110">
        <v>7</v>
      </c>
      <c r="F15" s="70"/>
      <c r="G15" s="70"/>
      <c r="H15" s="70"/>
      <c r="I15" s="107">
        <f t="shared" si="0"/>
        <v>0</v>
      </c>
    </row>
    <row r="16" spans="1:9" ht="15.75">
      <c r="A16" s="101"/>
      <c r="B16" s="101"/>
      <c r="C16" s="114"/>
      <c r="D16" s="101"/>
      <c r="E16" s="117"/>
      <c r="F16" s="110"/>
      <c r="G16" s="110"/>
      <c r="H16" s="110"/>
      <c r="I16" s="107">
        <f t="shared" si="0"/>
        <v>0</v>
      </c>
    </row>
    <row r="17" spans="1:9" ht="15.75">
      <c r="A17" s="93" t="s">
        <v>343</v>
      </c>
      <c r="B17" s="140"/>
      <c r="C17" s="94" t="s">
        <v>114</v>
      </c>
      <c r="D17" s="140"/>
      <c r="E17" s="152"/>
      <c r="F17" s="149"/>
      <c r="G17" s="149"/>
      <c r="H17" s="149"/>
      <c r="I17" s="150">
        <f t="shared" si="0"/>
        <v>0</v>
      </c>
    </row>
    <row r="18" spans="1:9" ht="31.5">
      <c r="A18" s="101" t="s">
        <v>68</v>
      </c>
      <c r="B18" s="104" t="s">
        <v>260</v>
      </c>
      <c r="C18" s="115" t="s">
        <v>115</v>
      </c>
      <c r="D18" s="101" t="s">
        <v>341</v>
      </c>
      <c r="E18" s="118">
        <v>42</v>
      </c>
      <c r="F18" s="70"/>
      <c r="G18" s="70"/>
      <c r="H18" s="70"/>
      <c r="I18" s="107">
        <f t="shared" si="0"/>
        <v>0</v>
      </c>
    </row>
    <row r="19" spans="1:9" ht="15.75">
      <c r="A19" s="101"/>
      <c r="B19" s="101"/>
      <c r="C19" s="114"/>
      <c r="D19" s="101" t="s">
        <v>54</v>
      </c>
      <c r="E19" s="117"/>
      <c r="F19" s="110"/>
      <c r="G19" s="110"/>
      <c r="H19" s="110"/>
      <c r="I19" s="107">
        <f t="shared" si="0"/>
        <v>0</v>
      </c>
    </row>
    <row r="20" spans="1:11" s="22" customFormat="1" ht="15.75">
      <c r="A20" s="93" t="s">
        <v>344</v>
      </c>
      <c r="B20" s="140"/>
      <c r="C20" s="94" t="s">
        <v>116</v>
      </c>
      <c r="D20" s="140"/>
      <c r="E20" s="153"/>
      <c r="F20" s="149"/>
      <c r="G20" s="149"/>
      <c r="H20" s="149"/>
      <c r="I20" s="150">
        <f t="shared" si="0"/>
        <v>0</v>
      </c>
      <c r="J20" s="21"/>
      <c r="K20" s="21"/>
    </row>
    <row r="21" spans="1:9" ht="31.5">
      <c r="A21" s="101" t="s">
        <v>71</v>
      </c>
      <c r="B21" s="68" t="s">
        <v>315</v>
      </c>
      <c r="C21" s="69" t="s">
        <v>336</v>
      </c>
      <c r="D21" s="68" t="s">
        <v>58</v>
      </c>
      <c r="E21" s="68">
        <v>51</v>
      </c>
      <c r="F21" s="70"/>
      <c r="G21" s="70"/>
      <c r="H21" s="70"/>
      <c r="I21" s="107">
        <f t="shared" si="0"/>
        <v>0</v>
      </c>
    </row>
    <row r="22" spans="1:9" ht="15.75">
      <c r="A22" s="101"/>
      <c r="B22" s="101"/>
      <c r="C22" s="115" t="s">
        <v>54</v>
      </c>
      <c r="D22" s="101"/>
      <c r="E22" s="117"/>
      <c r="F22" s="110"/>
      <c r="G22" s="110"/>
      <c r="H22" s="110"/>
      <c r="I22" s="107">
        <f t="shared" si="0"/>
        <v>0</v>
      </c>
    </row>
    <row r="23" spans="1:13" ht="15.75">
      <c r="A23" s="93" t="s">
        <v>345</v>
      </c>
      <c r="B23" s="140"/>
      <c r="C23" s="141" t="s">
        <v>117</v>
      </c>
      <c r="D23" s="140"/>
      <c r="E23" s="152"/>
      <c r="F23" s="149"/>
      <c r="G23" s="149"/>
      <c r="H23" s="149"/>
      <c r="I23" s="150">
        <f t="shared" si="0"/>
        <v>0</v>
      </c>
      <c r="K23" s="70"/>
      <c r="L23" s="70"/>
      <c r="M23" s="70"/>
    </row>
    <row r="24" spans="1:9" ht="13.5" customHeight="1">
      <c r="A24" s="101" t="s">
        <v>79</v>
      </c>
      <c r="B24" s="104" t="s">
        <v>262</v>
      </c>
      <c r="C24" s="119" t="s">
        <v>118</v>
      </c>
      <c r="D24" s="101" t="s">
        <v>58</v>
      </c>
      <c r="E24" s="110">
        <v>33</v>
      </c>
      <c r="F24" s="70"/>
      <c r="G24" s="70"/>
      <c r="H24" s="70"/>
      <c r="I24" s="107">
        <f t="shared" si="0"/>
        <v>0</v>
      </c>
    </row>
    <row r="25" spans="1:9" ht="15.75">
      <c r="A25" s="101"/>
      <c r="B25" s="101"/>
      <c r="C25" s="105"/>
      <c r="D25" s="101"/>
      <c r="E25" s="110"/>
      <c r="F25" s="120"/>
      <c r="G25" s="120"/>
      <c r="H25" s="107"/>
      <c r="I25" s="107">
        <f t="shared" si="0"/>
        <v>0</v>
      </c>
    </row>
    <row r="26" spans="1:9" ht="15.75">
      <c r="A26" s="101"/>
      <c r="B26" s="101"/>
      <c r="C26" s="135" t="s">
        <v>53</v>
      </c>
      <c r="D26" s="72"/>
      <c r="E26" s="122"/>
      <c r="F26" s="123"/>
      <c r="G26" s="123"/>
      <c r="H26" s="124"/>
      <c r="I26" s="136">
        <f>SUM(I2:I25)</f>
        <v>0</v>
      </c>
    </row>
    <row r="27" spans="1:9" ht="15.75">
      <c r="A27" s="101"/>
      <c r="B27" s="101"/>
      <c r="C27" s="137" t="s">
        <v>445</v>
      </c>
      <c r="D27" s="74"/>
      <c r="E27" s="126"/>
      <c r="F27" s="127"/>
      <c r="G27" s="127"/>
      <c r="H27" s="128"/>
      <c r="I27" s="414">
        <f>I26*0.1</f>
        <v>0</v>
      </c>
    </row>
    <row r="28" spans="1:9" ht="15.75">
      <c r="A28" s="101"/>
      <c r="B28" s="101"/>
      <c r="C28" s="137" t="s">
        <v>144</v>
      </c>
      <c r="D28" s="74"/>
      <c r="E28" s="126"/>
      <c r="F28" s="127"/>
      <c r="G28" s="127"/>
      <c r="H28" s="128"/>
      <c r="I28" s="138">
        <f>(I27+I26)*0.3</f>
        <v>0</v>
      </c>
    </row>
    <row r="29" spans="1:9" ht="15.75">
      <c r="A29" s="101"/>
      <c r="B29" s="101"/>
      <c r="C29" s="129" t="s">
        <v>447</v>
      </c>
      <c r="D29" s="130"/>
      <c r="E29" s="131"/>
      <c r="F29" s="132"/>
      <c r="G29" s="132"/>
      <c r="H29" s="133"/>
      <c r="I29" s="134">
        <f>SUM(I26:I28)</f>
        <v>0</v>
      </c>
    </row>
    <row r="30" spans="3:9" ht="12">
      <c r="C30" s="9"/>
      <c r="I30" s="8"/>
    </row>
    <row r="31" spans="3:9" ht="12">
      <c r="C31" s="9"/>
      <c r="I31" s="8"/>
    </row>
    <row r="32" spans="3:9" ht="12">
      <c r="C32" s="9"/>
      <c r="I32" s="8"/>
    </row>
    <row r="33" spans="3:9" ht="12">
      <c r="C33" s="9"/>
      <c r="I33" s="8"/>
    </row>
    <row r="35" spans="3:6" ht="12.75">
      <c r="C35" s="34"/>
      <c r="D35" s="34"/>
      <c r="E35" s="34"/>
      <c r="F35" s="34"/>
    </row>
    <row r="36" spans="3:6" ht="12.75">
      <c r="C36" s="34"/>
      <c r="D36" s="34"/>
      <c r="E36" s="34"/>
      <c r="F36" s="34"/>
    </row>
  </sheetData>
  <sheetProtection/>
  <printOptions gridLines="1" horizontalCentered="1"/>
  <pageMargins left="0.7480314960629921" right="0.9055118110236221" top="1.2598425196850394" bottom="0.3937007874015748" header="0.5118110236220472" footer="0.11811023622047245"/>
  <pageSetup fitToHeight="0" fitToWidth="1" horizontalDpi="300" verticalDpi="300" orientation="landscape" paperSize="9" scale="76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 2018
CPOS 174</oddHeader>
    <oddFooter>&amp;RPágina &amp;P de &amp;N</oddFooter>
  </headerFooter>
  <ignoredErrors>
    <ignoredError sqref="H8:H9 H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 transitionEvaluation="1" transitionEntry="1">
    <pageSetUpPr fitToPage="1"/>
  </sheetPr>
  <dimension ref="A1:R123"/>
  <sheetViews>
    <sheetView showZeros="0" view="pageBreakPreview" zoomScale="95" zoomScaleNormal="90" zoomScaleSheetLayoutView="95" workbookViewId="0" topLeftCell="A1">
      <selection activeCell="F4" sqref="F4:H116"/>
    </sheetView>
  </sheetViews>
  <sheetFormatPr defaultColWidth="9.140625" defaultRowHeight="12.75"/>
  <cols>
    <col min="1" max="1" width="13.7109375" style="190" customWidth="1"/>
    <col min="2" max="2" width="15.421875" style="164" customWidth="1"/>
    <col min="3" max="3" width="60.7109375" style="189" customWidth="1"/>
    <col min="4" max="4" width="13.7109375" style="190" customWidth="1"/>
    <col min="5" max="8" width="13.7109375" style="191" customWidth="1"/>
    <col min="9" max="9" width="19.8515625" style="191" customWidth="1"/>
    <col min="10" max="10" width="9.140625" style="164" customWidth="1"/>
    <col min="11" max="11" width="55.00390625" style="164" customWidth="1"/>
    <col min="12" max="16384" width="9.140625" style="164" customWidth="1"/>
  </cols>
  <sheetData>
    <row r="1" spans="1:9" s="160" customFormat="1" ht="36.75" customHeight="1" thickBot="1">
      <c r="A1" s="88" t="s">
        <v>51</v>
      </c>
      <c r="B1" s="89" t="s">
        <v>338</v>
      </c>
      <c r="C1" s="90" t="s">
        <v>135</v>
      </c>
      <c r="D1" s="88" t="s">
        <v>91</v>
      </c>
      <c r="E1" s="286" t="s">
        <v>52</v>
      </c>
      <c r="F1" s="286" t="s">
        <v>92</v>
      </c>
      <c r="G1" s="286" t="s">
        <v>93</v>
      </c>
      <c r="H1" s="286" t="s">
        <v>136</v>
      </c>
      <c r="I1" s="287" t="s">
        <v>137</v>
      </c>
    </row>
    <row r="2" spans="1:9" ht="15.75">
      <c r="A2" s="67"/>
      <c r="B2" s="161"/>
      <c r="C2" s="66"/>
      <c r="D2" s="67"/>
      <c r="E2" s="162"/>
      <c r="F2" s="162"/>
      <c r="G2" s="162"/>
      <c r="H2" s="162">
        <f>SUM(F2:G2)</f>
        <v>0</v>
      </c>
      <c r="I2" s="163">
        <f>H2*E2</f>
        <v>0</v>
      </c>
    </row>
    <row r="3" spans="1:9" ht="15.75">
      <c r="A3" s="93" t="s">
        <v>339</v>
      </c>
      <c r="B3" s="293"/>
      <c r="C3" s="94" t="s">
        <v>183</v>
      </c>
      <c r="D3" s="140"/>
      <c r="E3" s="150"/>
      <c r="F3" s="150"/>
      <c r="G3" s="150"/>
      <c r="H3" s="150">
        <f>SUM(F3:G3)</f>
        <v>0</v>
      </c>
      <c r="I3" s="294">
        <f>H3*E3</f>
        <v>0</v>
      </c>
    </row>
    <row r="4" spans="1:9" ht="78.75">
      <c r="A4" s="67" t="s">
        <v>97</v>
      </c>
      <c r="B4" s="161"/>
      <c r="C4" s="66" t="s">
        <v>10</v>
      </c>
      <c r="D4" s="67"/>
      <c r="E4" s="79"/>
      <c r="F4" s="79"/>
      <c r="G4" s="79"/>
      <c r="H4" s="79"/>
      <c r="I4" s="78">
        <f>H4*E4</f>
        <v>0</v>
      </c>
    </row>
    <row r="5" spans="1:9" ht="31.5">
      <c r="A5" s="67" t="s">
        <v>40</v>
      </c>
      <c r="B5" s="61" t="s">
        <v>353</v>
      </c>
      <c r="C5" s="66" t="s">
        <v>355</v>
      </c>
      <c r="D5" s="67" t="s">
        <v>58</v>
      </c>
      <c r="E5" s="79">
        <v>52</v>
      </c>
      <c r="F5" s="299"/>
      <c r="G5" s="299"/>
      <c r="H5" s="299"/>
      <c r="I5" s="78">
        <f>H5*E5</f>
        <v>0</v>
      </c>
    </row>
    <row r="6" spans="1:9" ht="31.5">
      <c r="A6" s="67" t="s">
        <v>41</v>
      </c>
      <c r="B6" s="61" t="s">
        <v>354</v>
      </c>
      <c r="C6" s="66" t="s">
        <v>356</v>
      </c>
      <c r="D6" s="67" t="s">
        <v>58</v>
      </c>
      <c r="E6" s="79">
        <v>23</v>
      </c>
      <c r="F6" s="299"/>
      <c r="G6" s="299"/>
      <c r="H6" s="299"/>
      <c r="I6" s="78">
        <f>H6*E6</f>
        <v>0</v>
      </c>
    </row>
    <row r="7" spans="1:16" s="167" customFormat="1" ht="15.75">
      <c r="A7" s="296"/>
      <c r="B7" s="296"/>
      <c r="C7" s="297" t="s">
        <v>182</v>
      </c>
      <c r="D7" s="298"/>
      <c r="E7" s="300"/>
      <c r="F7" s="300"/>
      <c r="G7" s="300"/>
      <c r="H7" s="300"/>
      <c r="I7" s="301">
        <f>SUM(I5:I6)</f>
        <v>0</v>
      </c>
      <c r="K7" s="67"/>
      <c r="L7" s="79"/>
      <c r="M7" s="299"/>
      <c r="N7" s="299"/>
      <c r="O7" s="299"/>
      <c r="P7" s="78"/>
    </row>
    <row r="8" spans="1:9" ht="15.75">
      <c r="A8" s="93" t="s">
        <v>340</v>
      </c>
      <c r="B8" s="140"/>
      <c r="C8" s="94" t="s">
        <v>0</v>
      </c>
      <c r="D8" s="140"/>
      <c r="E8" s="99"/>
      <c r="F8" s="99"/>
      <c r="G8" s="99"/>
      <c r="H8" s="99"/>
      <c r="I8" s="100">
        <f>H8*E8</f>
        <v>0</v>
      </c>
    </row>
    <row r="9" spans="1:9" ht="63">
      <c r="A9" s="67" t="s">
        <v>59</v>
      </c>
      <c r="B9" s="165" t="s">
        <v>263</v>
      </c>
      <c r="C9" s="66" t="s">
        <v>11</v>
      </c>
      <c r="D9" s="67" t="s">
        <v>58</v>
      </c>
      <c r="E9" s="79">
        <v>20</v>
      </c>
      <c r="F9" s="299"/>
      <c r="G9" s="299"/>
      <c r="H9" s="299"/>
      <c r="I9" s="78">
        <f>H9*E9</f>
        <v>0</v>
      </c>
    </row>
    <row r="10" spans="1:9" ht="78.75">
      <c r="A10" s="67" t="s">
        <v>81</v>
      </c>
      <c r="B10" s="165" t="s">
        <v>442</v>
      </c>
      <c r="C10" s="66" t="s">
        <v>12</v>
      </c>
      <c r="D10" s="67" t="s">
        <v>58</v>
      </c>
      <c r="E10" s="79">
        <v>20</v>
      </c>
      <c r="F10" s="299"/>
      <c r="G10" s="299"/>
      <c r="H10" s="299"/>
      <c r="I10" s="78">
        <f>H10*E10</f>
        <v>0</v>
      </c>
    </row>
    <row r="11" spans="1:9" ht="47.25">
      <c r="A11" s="67" t="s">
        <v>63</v>
      </c>
      <c r="B11" s="165" t="s">
        <v>443</v>
      </c>
      <c r="C11" s="108" t="s">
        <v>13</v>
      </c>
      <c r="D11" s="67" t="s">
        <v>58</v>
      </c>
      <c r="E11" s="79">
        <v>20</v>
      </c>
      <c r="F11" s="299"/>
      <c r="G11" s="299"/>
      <c r="H11" s="299"/>
      <c r="I11" s="78">
        <f>H11*E11</f>
        <v>0</v>
      </c>
    </row>
    <row r="12" spans="1:9" ht="15.75">
      <c r="A12" s="296"/>
      <c r="B12" s="296"/>
      <c r="C12" s="313" t="s">
        <v>184</v>
      </c>
      <c r="D12" s="296"/>
      <c r="E12" s="300"/>
      <c r="F12" s="300"/>
      <c r="G12" s="300"/>
      <c r="H12" s="300"/>
      <c r="I12" s="301">
        <f>SUM(I9:I11)</f>
        <v>0</v>
      </c>
    </row>
    <row r="13" spans="1:9" ht="15.75">
      <c r="A13" s="140" t="s">
        <v>342</v>
      </c>
      <c r="B13" s="140"/>
      <c r="C13" s="94" t="s">
        <v>1</v>
      </c>
      <c r="D13" s="140"/>
      <c r="E13" s="99"/>
      <c r="F13" s="99"/>
      <c r="G13" s="99"/>
      <c r="H13" s="99"/>
      <c r="I13" s="100"/>
    </row>
    <row r="14" spans="1:9" ht="31.5">
      <c r="A14" s="67" t="s">
        <v>65</v>
      </c>
      <c r="B14" s="165" t="s">
        <v>264</v>
      </c>
      <c r="C14" s="108" t="s">
        <v>365</v>
      </c>
      <c r="D14" s="67" t="s">
        <v>87</v>
      </c>
      <c r="E14" s="79">
        <v>4.1</v>
      </c>
      <c r="F14" s="70"/>
      <c r="G14" s="70"/>
      <c r="H14" s="70"/>
      <c r="I14" s="78">
        <f>H14*E14</f>
        <v>0</v>
      </c>
    </row>
    <row r="15" spans="1:9" ht="63">
      <c r="A15" s="67" t="s">
        <v>66</v>
      </c>
      <c r="B15" s="165" t="s">
        <v>265</v>
      </c>
      <c r="C15" s="66" t="s">
        <v>236</v>
      </c>
      <c r="D15" s="67" t="s">
        <v>58</v>
      </c>
      <c r="E15" s="79">
        <v>35</v>
      </c>
      <c r="F15" s="70"/>
      <c r="G15" s="70"/>
      <c r="H15" s="70"/>
      <c r="I15" s="78">
        <f>H15*E15</f>
        <v>0</v>
      </c>
    </row>
    <row r="16" spans="1:9" ht="47.25">
      <c r="A16" s="67" t="s">
        <v>67</v>
      </c>
      <c r="B16" s="165" t="s">
        <v>266</v>
      </c>
      <c r="C16" s="66" t="s">
        <v>237</v>
      </c>
      <c r="D16" s="67" t="s">
        <v>58</v>
      </c>
      <c r="E16" s="79">
        <v>8.4</v>
      </c>
      <c r="F16" s="70"/>
      <c r="G16" s="70"/>
      <c r="H16" s="70"/>
      <c r="I16" s="78">
        <f>H16*E16</f>
        <v>0</v>
      </c>
    </row>
    <row r="17" spans="1:9" ht="31.5">
      <c r="A17" s="67" t="s">
        <v>89</v>
      </c>
      <c r="B17" s="165" t="s">
        <v>266</v>
      </c>
      <c r="C17" s="66" t="s">
        <v>238</v>
      </c>
      <c r="D17" s="67" t="s">
        <v>58</v>
      </c>
      <c r="E17" s="79">
        <v>6</v>
      </c>
      <c r="F17" s="70"/>
      <c r="G17" s="70"/>
      <c r="H17" s="70"/>
      <c r="I17" s="78">
        <f>H17*E17</f>
        <v>0</v>
      </c>
    </row>
    <row r="18" spans="1:10" s="171" customFormat="1" ht="31.5">
      <c r="A18" s="67" t="s">
        <v>241</v>
      </c>
      <c r="B18" s="165" t="s">
        <v>266</v>
      </c>
      <c r="C18" s="66" t="s">
        <v>346</v>
      </c>
      <c r="D18" s="67" t="s">
        <v>58</v>
      </c>
      <c r="E18" s="79">
        <v>122</v>
      </c>
      <c r="F18" s="70"/>
      <c r="G18" s="70"/>
      <c r="H18" s="70"/>
      <c r="I18" s="78">
        <f>(H18*E18)</f>
        <v>0</v>
      </c>
      <c r="J18" s="169"/>
    </row>
    <row r="19" spans="1:9" s="174" customFormat="1" ht="63">
      <c r="A19" s="67" t="s">
        <v>242</v>
      </c>
      <c r="B19" s="165" t="s">
        <v>267</v>
      </c>
      <c r="C19" s="172" t="s">
        <v>251</v>
      </c>
      <c r="D19" s="173" t="s">
        <v>56</v>
      </c>
      <c r="E19" s="304">
        <v>40</v>
      </c>
      <c r="F19" s="79"/>
      <c r="G19" s="79"/>
      <c r="H19" s="79"/>
      <c r="I19" s="304">
        <f>(H19*E19)</f>
        <v>0</v>
      </c>
    </row>
    <row r="20" spans="1:9" ht="15.75">
      <c r="A20" s="296"/>
      <c r="B20" s="296"/>
      <c r="C20" s="313" t="s">
        <v>185</v>
      </c>
      <c r="D20" s="296"/>
      <c r="E20" s="300"/>
      <c r="F20" s="300"/>
      <c r="G20" s="300"/>
      <c r="H20" s="300"/>
      <c r="I20" s="301">
        <f>SUM(I14:I19)</f>
        <v>0</v>
      </c>
    </row>
    <row r="21" spans="1:9" ht="15.75">
      <c r="A21" s="140" t="s">
        <v>343</v>
      </c>
      <c r="B21" s="140"/>
      <c r="C21" s="94" t="s">
        <v>57</v>
      </c>
      <c r="D21" s="140"/>
      <c r="E21" s="99"/>
      <c r="F21" s="99"/>
      <c r="G21" s="99"/>
      <c r="H21" s="99"/>
      <c r="I21" s="100"/>
    </row>
    <row r="22" spans="1:9" ht="31.5">
      <c r="A22" s="67" t="s">
        <v>68</v>
      </c>
      <c r="B22" s="67"/>
      <c r="C22" s="65" t="s">
        <v>187</v>
      </c>
      <c r="D22" s="67"/>
      <c r="E22" s="79"/>
      <c r="F22" s="79"/>
      <c r="G22" s="79"/>
      <c r="H22" s="79"/>
      <c r="I22" s="78"/>
    </row>
    <row r="23" spans="1:9" ht="31.5">
      <c r="A23" s="67" t="s">
        <v>173</v>
      </c>
      <c r="B23" s="165" t="s">
        <v>366</v>
      </c>
      <c r="C23" s="172" t="s">
        <v>367</v>
      </c>
      <c r="D23" s="173" t="s">
        <v>368</v>
      </c>
      <c r="E23" s="304">
        <v>2</v>
      </c>
      <c r="F23" s="70"/>
      <c r="G23" s="70"/>
      <c r="H23" s="70"/>
      <c r="I23" s="304">
        <f>H23*E23</f>
        <v>0</v>
      </c>
    </row>
    <row r="24" spans="1:9" ht="31.5">
      <c r="A24" s="67" t="s">
        <v>2</v>
      </c>
      <c r="B24" s="165" t="s">
        <v>268</v>
      </c>
      <c r="C24" s="172" t="s">
        <v>14</v>
      </c>
      <c r="D24" s="173" t="s">
        <v>61</v>
      </c>
      <c r="E24" s="304">
        <v>1</v>
      </c>
      <c r="F24" s="70"/>
      <c r="G24" s="70"/>
      <c r="H24" s="70"/>
      <c r="I24" s="304">
        <f>H24*E24</f>
        <v>0</v>
      </c>
    </row>
    <row r="25" spans="1:9" ht="31.5">
      <c r="A25" s="67" t="s">
        <v>3</v>
      </c>
      <c r="B25" s="165" t="s">
        <v>269</v>
      </c>
      <c r="C25" s="172" t="s">
        <v>15</v>
      </c>
      <c r="D25" s="173" t="s">
        <v>61</v>
      </c>
      <c r="E25" s="304">
        <v>4</v>
      </c>
      <c r="F25" s="70"/>
      <c r="G25" s="70"/>
      <c r="H25" s="70"/>
      <c r="I25" s="304">
        <f aca="true" t="shared" si="0" ref="I25:I38">H25*E25</f>
        <v>0</v>
      </c>
    </row>
    <row r="26" spans="1:9" ht="15.75">
      <c r="A26" s="67" t="s">
        <v>4</v>
      </c>
      <c r="B26" s="165" t="s">
        <v>360</v>
      </c>
      <c r="C26" s="172" t="s">
        <v>361</v>
      </c>
      <c r="D26" s="173" t="s">
        <v>61</v>
      </c>
      <c r="E26" s="304">
        <v>2</v>
      </c>
      <c r="F26" s="70"/>
      <c r="G26" s="70"/>
      <c r="H26" s="70"/>
      <c r="I26" s="304">
        <f t="shared" si="0"/>
        <v>0</v>
      </c>
    </row>
    <row r="27" spans="1:9" ht="31.5">
      <c r="A27" s="67" t="s">
        <v>364</v>
      </c>
      <c r="B27" s="165" t="s">
        <v>272</v>
      </c>
      <c r="C27" s="172" t="s">
        <v>16</v>
      </c>
      <c r="D27" s="173" t="s">
        <v>61</v>
      </c>
      <c r="E27" s="304">
        <v>2</v>
      </c>
      <c r="F27" s="70"/>
      <c r="G27" s="70"/>
      <c r="H27" s="70"/>
      <c r="I27" s="304">
        <f t="shared" si="0"/>
        <v>0</v>
      </c>
    </row>
    <row r="28" spans="1:9" ht="31.5">
      <c r="A28" s="67" t="s">
        <v>5</v>
      </c>
      <c r="B28" s="67"/>
      <c r="C28" s="66" t="s">
        <v>189</v>
      </c>
      <c r="D28" s="67"/>
      <c r="E28" s="79"/>
      <c r="F28" s="70"/>
      <c r="G28" s="70"/>
      <c r="H28" s="70"/>
      <c r="I28" s="78">
        <f t="shared" si="0"/>
        <v>0</v>
      </c>
    </row>
    <row r="29" spans="1:9" ht="63">
      <c r="A29" s="67" t="s">
        <v>6</v>
      </c>
      <c r="B29" s="165" t="s">
        <v>271</v>
      </c>
      <c r="C29" s="66" t="s">
        <v>17</v>
      </c>
      <c r="D29" s="67" t="s">
        <v>61</v>
      </c>
      <c r="E29" s="79">
        <v>2</v>
      </c>
      <c r="F29" s="70"/>
      <c r="G29" s="70"/>
      <c r="H29" s="70"/>
      <c r="I29" s="78">
        <f t="shared" si="0"/>
        <v>0</v>
      </c>
    </row>
    <row r="30" spans="1:9" ht="47.25">
      <c r="A30" s="67" t="s">
        <v>7</v>
      </c>
      <c r="B30" s="165" t="s">
        <v>270</v>
      </c>
      <c r="C30" s="66" t="s">
        <v>18</v>
      </c>
      <c r="D30" s="67" t="s">
        <v>61</v>
      </c>
      <c r="E30" s="79">
        <v>2</v>
      </c>
      <c r="F30" s="70"/>
      <c r="G30" s="70"/>
      <c r="H30" s="70"/>
      <c r="I30" s="78">
        <f t="shared" si="0"/>
        <v>0</v>
      </c>
    </row>
    <row r="31" spans="1:9" ht="15.75">
      <c r="A31" s="140" t="s">
        <v>69</v>
      </c>
      <c r="B31" s="140"/>
      <c r="C31" s="94" t="s">
        <v>190</v>
      </c>
      <c r="D31" s="140"/>
      <c r="E31" s="99"/>
      <c r="F31" s="99"/>
      <c r="G31" s="99"/>
      <c r="H31" s="99"/>
      <c r="I31" s="100"/>
    </row>
    <row r="32" spans="1:9" ht="31.5">
      <c r="A32" s="67" t="s">
        <v>8</v>
      </c>
      <c r="B32" s="165" t="s">
        <v>273</v>
      </c>
      <c r="C32" s="66" t="s">
        <v>19</v>
      </c>
      <c r="D32" s="67" t="s">
        <v>61</v>
      </c>
      <c r="E32" s="79">
        <v>4</v>
      </c>
      <c r="F32" s="70"/>
      <c r="G32" s="70"/>
      <c r="H32" s="70"/>
      <c r="I32" s="78">
        <f t="shared" si="0"/>
        <v>0</v>
      </c>
    </row>
    <row r="33" spans="1:9" ht="31.5">
      <c r="A33" s="67" t="s">
        <v>9</v>
      </c>
      <c r="B33" s="165" t="s">
        <v>362</v>
      </c>
      <c r="C33" s="66" t="s">
        <v>363</v>
      </c>
      <c r="D33" s="61" t="s">
        <v>61</v>
      </c>
      <c r="E33" s="63">
        <v>2</v>
      </c>
      <c r="F33" s="70"/>
      <c r="G33" s="70"/>
      <c r="H33" s="70"/>
      <c r="I33" s="78">
        <f>H33*E33</f>
        <v>0</v>
      </c>
    </row>
    <row r="34" spans="1:9" ht="31.5">
      <c r="A34" s="67" t="s">
        <v>378</v>
      </c>
      <c r="B34" s="165" t="s">
        <v>274</v>
      </c>
      <c r="C34" s="66" t="s">
        <v>20</v>
      </c>
      <c r="D34" s="67" t="s">
        <v>61</v>
      </c>
      <c r="E34" s="79">
        <v>4</v>
      </c>
      <c r="F34" s="70"/>
      <c r="G34" s="70"/>
      <c r="H34" s="70"/>
      <c r="I34" s="78">
        <f t="shared" si="0"/>
        <v>0</v>
      </c>
    </row>
    <row r="35" spans="1:9" ht="15.75">
      <c r="A35" s="140" t="s">
        <v>70</v>
      </c>
      <c r="B35" s="140"/>
      <c r="C35" s="94" t="s">
        <v>191</v>
      </c>
      <c r="D35" s="140"/>
      <c r="E35" s="99"/>
      <c r="F35" s="99"/>
      <c r="G35" s="99"/>
      <c r="H35" s="99"/>
      <c r="I35" s="100"/>
    </row>
    <row r="36" spans="1:9" ht="31.5">
      <c r="A36" s="67" t="s">
        <v>24</v>
      </c>
      <c r="B36" s="165" t="s">
        <v>275</v>
      </c>
      <c r="C36" s="66" t="s">
        <v>21</v>
      </c>
      <c r="D36" s="67" t="s">
        <v>61</v>
      </c>
      <c r="E36" s="412">
        <v>5</v>
      </c>
      <c r="F36" s="413"/>
      <c r="G36" s="413"/>
      <c r="H36" s="413"/>
      <c r="I36" s="78">
        <f t="shared" si="0"/>
        <v>0</v>
      </c>
    </row>
    <row r="37" spans="1:9" ht="15.75">
      <c r="A37" s="67" t="s">
        <v>25</v>
      </c>
      <c r="B37" s="165" t="s">
        <v>276</v>
      </c>
      <c r="C37" s="66" t="s">
        <v>22</v>
      </c>
      <c r="D37" s="67" t="s">
        <v>61</v>
      </c>
      <c r="E37" s="412">
        <v>2</v>
      </c>
      <c r="F37" s="413"/>
      <c r="G37" s="413"/>
      <c r="H37" s="413"/>
      <c r="I37" s="78">
        <f t="shared" si="0"/>
        <v>0</v>
      </c>
    </row>
    <row r="38" spans="1:9" ht="47.25">
      <c r="A38" s="67" t="s">
        <v>26</v>
      </c>
      <c r="B38" s="165" t="s">
        <v>277</v>
      </c>
      <c r="C38" s="66" t="s">
        <v>23</v>
      </c>
      <c r="D38" s="67" t="s">
        <v>61</v>
      </c>
      <c r="E38" s="412">
        <v>1</v>
      </c>
      <c r="F38" s="413"/>
      <c r="G38" s="413"/>
      <c r="H38" s="413"/>
      <c r="I38" s="78">
        <f t="shared" si="0"/>
        <v>0</v>
      </c>
    </row>
    <row r="39" spans="1:14" ht="47.25">
      <c r="A39" s="67" t="s">
        <v>28</v>
      </c>
      <c r="B39" s="165" t="s">
        <v>278</v>
      </c>
      <c r="C39" s="108" t="s">
        <v>224</v>
      </c>
      <c r="D39" s="67" t="s">
        <v>61</v>
      </c>
      <c r="E39" s="412">
        <v>1</v>
      </c>
      <c r="F39" s="413"/>
      <c r="G39" s="413"/>
      <c r="H39" s="413"/>
      <c r="I39" s="78">
        <f>H39*E39</f>
        <v>0</v>
      </c>
      <c r="K39" s="108"/>
      <c r="L39" s="108"/>
      <c r="M39" s="108"/>
      <c r="N39" s="108"/>
    </row>
    <row r="40" spans="1:14" ht="47.25">
      <c r="A40" s="67" t="s">
        <v>226</v>
      </c>
      <c r="B40" s="165" t="s">
        <v>279</v>
      </c>
      <c r="C40" s="108" t="s">
        <v>225</v>
      </c>
      <c r="D40" s="67" t="s">
        <v>61</v>
      </c>
      <c r="E40" s="412">
        <v>1</v>
      </c>
      <c r="F40" s="413"/>
      <c r="G40" s="413"/>
      <c r="H40" s="413"/>
      <c r="I40" s="78">
        <f>H40*E40</f>
        <v>0</v>
      </c>
      <c r="K40" s="108"/>
      <c r="L40" s="108"/>
      <c r="M40" s="108"/>
      <c r="N40" s="108"/>
    </row>
    <row r="41" spans="1:9" ht="15.75">
      <c r="A41" s="296"/>
      <c r="B41" s="296"/>
      <c r="C41" s="313" t="s">
        <v>186</v>
      </c>
      <c r="D41" s="296"/>
      <c r="E41" s="300"/>
      <c r="F41" s="300"/>
      <c r="G41" s="300"/>
      <c r="H41" s="300"/>
      <c r="I41" s="301">
        <f>SUM(I22:I40)</f>
        <v>0</v>
      </c>
    </row>
    <row r="42" spans="1:9" ht="15.75">
      <c r="A42" s="93" t="s">
        <v>344</v>
      </c>
      <c r="B42" s="140"/>
      <c r="C42" s="94" t="s">
        <v>405</v>
      </c>
      <c r="D42" s="93"/>
      <c r="E42" s="99"/>
      <c r="F42" s="99"/>
      <c r="G42" s="99"/>
      <c r="H42" s="99"/>
      <c r="I42" s="100"/>
    </row>
    <row r="43" spans="1:9" ht="47.25">
      <c r="A43" s="67" t="s">
        <v>71</v>
      </c>
      <c r="B43" s="67"/>
      <c r="C43" s="66" t="s">
        <v>27</v>
      </c>
      <c r="D43" s="64"/>
      <c r="E43" s="79"/>
      <c r="F43" s="79"/>
      <c r="G43" s="79"/>
      <c r="H43" s="79"/>
      <c r="I43" s="78"/>
    </row>
    <row r="44" spans="1:9" ht="31.5">
      <c r="A44" s="67" t="s">
        <v>188</v>
      </c>
      <c r="B44" s="68" t="s">
        <v>369</v>
      </c>
      <c r="C44" s="69" t="s">
        <v>370</v>
      </c>
      <c r="D44" s="68" t="s">
        <v>58</v>
      </c>
      <c r="E44" s="68">
        <v>3.6</v>
      </c>
      <c r="F44" s="302"/>
      <c r="G44" s="302"/>
      <c r="H44" s="302"/>
      <c r="I44" s="78">
        <f>H44*E44</f>
        <v>0</v>
      </c>
    </row>
    <row r="45" spans="1:9" ht="31.5">
      <c r="A45" s="67" t="s">
        <v>406</v>
      </c>
      <c r="B45" s="68" t="s">
        <v>407</v>
      </c>
      <c r="C45" s="69" t="s">
        <v>408</v>
      </c>
      <c r="D45" s="68" t="s">
        <v>58</v>
      </c>
      <c r="E45" s="68">
        <v>1.8</v>
      </c>
      <c r="F45" s="302"/>
      <c r="G45" s="302"/>
      <c r="H45" s="302"/>
      <c r="I45" s="78">
        <f>H45*E45</f>
        <v>0</v>
      </c>
    </row>
    <row r="46" spans="1:9" ht="15.75">
      <c r="A46" s="67" t="s">
        <v>411</v>
      </c>
      <c r="B46" s="68" t="s">
        <v>409</v>
      </c>
      <c r="C46" s="69" t="s">
        <v>410</v>
      </c>
      <c r="D46" s="68" t="s">
        <v>61</v>
      </c>
      <c r="E46" s="68">
        <v>1</v>
      </c>
      <c r="F46" s="302"/>
      <c r="G46" s="302"/>
      <c r="H46" s="302"/>
      <c r="I46" s="78">
        <f>H46*E46</f>
        <v>0</v>
      </c>
    </row>
    <row r="47" spans="1:9" ht="15.75">
      <c r="A47" s="296"/>
      <c r="B47" s="296"/>
      <c r="C47" s="313" t="s">
        <v>192</v>
      </c>
      <c r="D47" s="296"/>
      <c r="E47" s="300"/>
      <c r="F47" s="300"/>
      <c r="G47" s="300"/>
      <c r="H47" s="300"/>
      <c r="I47" s="301">
        <f>SUM(I44:I46)</f>
        <v>0</v>
      </c>
    </row>
    <row r="48" spans="1:9" ht="15.75">
      <c r="A48" s="140" t="s">
        <v>345</v>
      </c>
      <c r="B48" s="140"/>
      <c r="C48" s="94" t="s">
        <v>347</v>
      </c>
      <c r="D48" s="140"/>
      <c r="E48" s="99"/>
      <c r="F48" s="99"/>
      <c r="G48" s="99"/>
      <c r="H48" s="99"/>
      <c r="I48" s="314"/>
    </row>
    <row r="49" spans="1:9" ht="31.5">
      <c r="A49" s="67" t="s">
        <v>79</v>
      </c>
      <c r="B49" s="165" t="s">
        <v>280</v>
      </c>
      <c r="C49" s="66" t="s">
        <v>29</v>
      </c>
      <c r="D49" s="67" t="s">
        <v>58</v>
      </c>
      <c r="E49" s="79">
        <v>96</v>
      </c>
      <c r="F49" s="305"/>
      <c r="G49" s="305"/>
      <c r="H49" s="305"/>
      <c r="I49" s="78">
        <f>H49*E49</f>
        <v>0</v>
      </c>
    </row>
    <row r="50" spans="1:9" ht="47.25">
      <c r="A50" s="67" t="s">
        <v>80</v>
      </c>
      <c r="B50" s="165" t="s">
        <v>281</v>
      </c>
      <c r="C50" s="66" t="s">
        <v>30</v>
      </c>
      <c r="D50" s="67" t="s">
        <v>195</v>
      </c>
      <c r="E50" s="79">
        <v>10</v>
      </c>
      <c r="F50" s="305"/>
      <c r="G50" s="305"/>
      <c r="H50" s="305"/>
      <c r="I50" s="78">
        <f>H50*E50</f>
        <v>0</v>
      </c>
    </row>
    <row r="51" spans="1:9" ht="15.75">
      <c r="A51" s="296"/>
      <c r="B51" s="296"/>
      <c r="C51" s="313" t="s">
        <v>193</v>
      </c>
      <c r="D51" s="296"/>
      <c r="E51" s="300"/>
      <c r="F51" s="300"/>
      <c r="G51" s="300"/>
      <c r="H51" s="300"/>
      <c r="I51" s="301">
        <f>SUM(I49:I50)</f>
        <v>0</v>
      </c>
    </row>
    <row r="52" spans="1:9" ht="64.5" customHeight="1">
      <c r="A52" s="93" t="s">
        <v>348</v>
      </c>
      <c r="B52" s="140"/>
      <c r="C52" s="94" t="s">
        <v>31</v>
      </c>
      <c r="D52" s="140"/>
      <c r="E52" s="99"/>
      <c r="F52" s="99"/>
      <c r="G52" s="99"/>
      <c r="H52" s="99"/>
      <c r="I52" s="100"/>
    </row>
    <row r="53" spans="1:12" ht="110.25" customHeight="1">
      <c r="A53" s="67" t="s">
        <v>73</v>
      </c>
      <c r="B53" s="165" t="s">
        <v>282</v>
      </c>
      <c r="C53" s="66" t="s">
        <v>32</v>
      </c>
      <c r="D53" s="67" t="s">
        <v>61</v>
      </c>
      <c r="E53" s="79">
        <v>4</v>
      </c>
      <c r="F53" s="305"/>
      <c r="G53" s="305"/>
      <c r="H53" s="305"/>
      <c r="I53" s="78">
        <f>H53*E53</f>
        <v>0</v>
      </c>
      <c r="K53" s="108"/>
      <c r="L53" s="108"/>
    </row>
    <row r="54" spans="1:12" ht="94.5">
      <c r="A54" s="67" t="s">
        <v>194</v>
      </c>
      <c r="B54" s="165" t="s">
        <v>283</v>
      </c>
      <c r="C54" s="66" t="s">
        <v>200</v>
      </c>
      <c r="D54" s="67" t="s">
        <v>61</v>
      </c>
      <c r="E54" s="79">
        <v>1</v>
      </c>
      <c r="F54" s="305"/>
      <c r="G54" s="305"/>
      <c r="H54" s="305"/>
      <c r="I54" s="78">
        <f>H54*E54</f>
        <v>0</v>
      </c>
      <c r="K54" s="108"/>
      <c r="L54" s="108"/>
    </row>
    <row r="55" spans="1:9" ht="15.75">
      <c r="A55" s="296"/>
      <c r="B55" s="296"/>
      <c r="C55" s="313" t="s">
        <v>196</v>
      </c>
      <c r="D55" s="296"/>
      <c r="E55" s="300"/>
      <c r="F55" s="300"/>
      <c r="G55" s="300"/>
      <c r="H55" s="300"/>
      <c r="I55" s="301">
        <f>SUM(I53:I54)</f>
        <v>0</v>
      </c>
    </row>
    <row r="56" spans="1:9" s="171" customFormat="1" ht="15.75">
      <c r="A56" s="315"/>
      <c r="B56" s="316"/>
      <c r="C56" s="317" t="s">
        <v>202</v>
      </c>
      <c r="D56" s="316"/>
      <c r="E56" s="318"/>
      <c r="F56" s="318"/>
      <c r="G56" s="318"/>
      <c r="H56" s="318"/>
      <c r="I56" s="319"/>
    </row>
    <row r="57" spans="1:9" s="171" customFormat="1" ht="126">
      <c r="A57" s="322" t="s">
        <v>349</v>
      </c>
      <c r="B57" s="323"/>
      <c r="C57" s="178" t="s">
        <v>33</v>
      </c>
      <c r="D57" s="323"/>
      <c r="E57" s="308"/>
      <c r="F57" s="308"/>
      <c r="G57" s="308"/>
      <c r="H57" s="308"/>
      <c r="I57" s="307"/>
    </row>
    <row r="58" spans="1:9" s="171" customFormat="1" ht="31.5">
      <c r="A58" s="184" t="s">
        <v>74</v>
      </c>
      <c r="B58" s="176"/>
      <c r="C58" s="179" t="s">
        <v>222</v>
      </c>
      <c r="D58" s="170"/>
      <c r="E58" s="302"/>
      <c r="F58" s="302"/>
      <c r="G58" s="302"/>
      <c r="H58" s="302"/>
      <c r="I58" s="303"/>
    </row>
    <row r="59" spans="1:9" s="171" customFormat="1" ht="15.75">
      <c r="A59" s="184" t="s">
        <v>36</v>
      </c>
      <c r="B59" s="176" t="s">
        <v>284</v>
      </c>
      <c r="C59" s="179" t="s">
        <v>84</v>
      </c>
      <c r="D59" s="176" t="s">
        <v>55</v>
      </c>
      <c r="E59" s="303">
        <v>8</v>
      </c>
      <c r="F59" s="302"/>
      <c r="G59" s="302"/>
      <c r="H59" s="302"/>
      <c r="I59" s="303">
        <f>(H59*E59)</f>
        <v>0</v>
      </c>
    </row>
    <row r="60" spans="1:9" s="171" customFormat="1" ht="15.75">
      <c r="A60" s="184" t="s">
        <v>37</v>
      </c>
      <c r="B60" s="176" t="s">
        <v>284</v>
      </c>
      <c r="C60" s="179" t="s">
        <v>85</v>
      </c>
      <c r="D60" s="176" t="s">
        <v>61</v>
      </c>
      <c r="E60" s="303">
        <v>4</v>
      </c>
      <c r="F60" s="302"/>
      <c r="G60" s="302"/>
      <c r="H60" s="302"/>
      <c r="I60" s="303">
        <f aca="true" t="shared" si="1" ref="I60:I71">(H60*E60)</f>
        <v>0</v>
      </c>
    </row>
    <row r="61" spans="1:9" s="171" customFormat="1" ht="15.75">
      <c r="A61" s="182"/>
      <c r="B61" s="170"/>
      <c r="C61" s="169"/>
      <c r="D61" s="170"/>
      <c r="E61" s="302"/>
      <c r="F61" s="302"/>
      <c r="G61" s="302"/>
      <c r="H61" s="302"/>
      <c r="I61" s="303">
        <f t="shared" si="1"/>
        <v>0</v>
      </c>
    </row>
    <row r="62" spans="1:9" s="171" customFormat="1" ht="31.5">
      <c r="A62" s="182" t="s">
        <v>75</v>
      </c>
      <c r="B62" s="170"/>
      <c r="C62" s="169" t="s">
        <v>223</v>
      </c>
      <c r="D62" s="170"/>
      <c r="E62" s="302"/>
      <c r="F62" s="302"/>
      <c r="G62" s="302"/>
      <c r="H62" s="302"/>
      <c r="I62" s="303">
        <f t="shared" si="1"/>
        <v>0</v>
      </c>
    </row>
    <row r="63" spans="1:9" s="171" customFormat="1" ht="15.75">
      <c r="A63" s="184" t="s">
        <v>38</v>
      </c>
      <c r="B63" s="176" t="s">
        <v>284</v>
      </c>
      <c r="C63" s="169" t="s">
        <v>42</v>
      </c>
      <c r="D63" s="170" t="s">
        <v>61</v>
      </c>
      <c r="E63" s="302">
        <v>6</v>
      </c>
      <c r="F63" s="302"/>
      <c r="G63" s="302"/>
      <c r="H63" s="302"/>
      <c r="I63" s="303">
        <f t="shared" si="1"/>
        <v>0</v>
      </c>
    </row>
    <row r="64" spans="1:9" s="171" customFormat="1" ht="15.75">
      <c r="A64" s="184" t="s">
        <v>39</v>
      </c>
      <c r="B64" s="176" t="s">
        <v>284</v>
      </c>
      <c r="C64" s="169" t="s">
        <v>43</v>
      </c>
      <c r="D64" s="170" t="s">
        <v>61</v>
      </c>
      <c r="E64" s="302">
        <v>3</v>
      </c>
      <c r="F64" s="302"/>
      <c r="G64" s="302"/>
      <c r="H64" s="302"/>
      <c r="I64" s="303">
        <f t="shared" si="1"/>
        <v>0</v>
      </c>
    </row>
    <row r="65" spans="1:9" s="171" customFormat="1" ht="31.5">
      <c r="A65" s="184" t="s">
        <v>44</v>
      </c>
      <c r="B65" s="176" t="s">
        <v>284</v>
      </c>
      <c r="C65" s="169" t="s">
        <v>45</v>
      </c>
      <c r="D65" s="170" t="s">
        <v>61</v>
      </c>
      <c r="E65" s="302">
        <v>4</v>
      </c>
      <c r="F65" s="302"/>
      <c r="G65" s="302"/>
      <c r="H65" s="302"/>
      <c r="I65" s="303">
        <f>(H65*E65)</f>
        <v>0</v>
      </c>
    </row>
    <row r="66" spans="1:9" s="171" customFormat="1" ht="15.75">
      <c r="A66" s="184"/>
      <c r="B66" s="176"/>
      <c r="C66" s="169"/>
      <c r="D66" s="170"/>
      <c r="E66" s="302"/>
      <c r="F66" s="302"/>
      <c r="G66" s="302"/>
      <c r="H66" s="302"/>
      <c r="I66" s="303"/>
    </row>
    <row r="67" spans="1:9" s="183" customFormat="1" ht="47.25">
      <c r="A67" s="184" t="s">
        <v>76</v>
      </c>
      <c r="B67" s="176" t="s">
        <v>284</v>
      </c>
      <c r="C67" s="181" t="s">
        <v>46</v>
      </c>
      <c r="D67" s="182" t="s">
        <v>61</v>
      </c>
      <c r="E67" s="305">
        <v>50</v>
      </c>
      <c r="F67" s="305"/>
      <c r="G67" s="305"/>
      <c r="H67" s="305"/>
      <c r="I67" s="306">
        <f>(H67*E67)</f>
        <v>0</v>
      </c>
    </row>
    <row r="68" spans="1:9" s="171" customFormat="1" ht="15.75">
      <c r="A68" s="184"/>
      <c r="B68" s="176"/>
      <c r="C68" s="169"/>
      <c r="D68" s="170"/>
      <c r="E68" s="302"/>
      <c r="F68" s="302"/>
      <c r="G68" s="302"/>
      <c r="H68" s="302"/>
      <c r="I68" s="303">
        <f t="shared" si="1"/>
        <v>0</v>
      </c>
    </row>
    <row r="69" spans="1:9" s="171" customFormat="1" ht="31.5">
      <c r="A69" s="184" t="s">
        <v>77</v>
      </c>
      <c r="B69" s="176" t="s">
        <v>284</v>
      </c>
      <c r="C69" s="179" t="s">
        <v>35</v>
      </c>
      <c r="D69" s="176" t="s">
        <v>56</v>
      </c>
      <c r="E69" s="302">
        <v>300</v>
      </c>
      <c r="F69" s="302"/>
      <c r="G69" s="302"/>
      <c r="H69" s="302"/>
      <c r="I69" s="303">
        <f t="shared" si="1"/>
        <v>0</v>
      </c>
    </row>
    <row r="70" spans="1:9" s="171" customFormat="1" ht="15.75">
      <c r="A70" s="184"/>
      <c r="B70" s="176"/>
      <c r="C70" s="179"/>
      <c r="D70" s="176"/>
      <c r="E70" s="303"/>
      <c r="F70" s="303"/>
      <c r="G70" s="303"/>
      <c r="H70" s="302"/>
      <c r="I70" s="303">
        <f t="shared" si="1"/>
        <v>0</v>
      </c>
    </row>
    <row r="71" spans="1:9" s="183" customFormat="1" ht="47.25">
      <c r="A71" s="184" t="s">
        <v>86</v>
      </c>
      <c r="B71" s="176" t="s">
        <v>284</v>
      </c>
      <c r="C71" s="180" t="s">
        <v>244</v>
      </c>
      <c r="D71" s="182" t="s">
        <v>61</v>
      </c>
      <c r="E71" s="306">
        <v>40</v>
      </c>
      <c r="F71" s="306"/>
      <c r="G71" s="306"/>
      <c r="H71" s="305"/>
      <c r="I71" s="306">
        <f t="shared" si="1"/>
        <v>0</v>
      </c>
    </row>
    <row r="72" spans="1:9" ht="15.75">
      <c r="A72" s="296"/>
      <c r="B72" s="296"/>
      <c r="C72" s="313" t="s">
        <v>34</v>
      </c>
      <c r="D72" s="296"/>
      <c r="E72" s="300"/>
      <c r="F72" s="300"/>
      <c r="G72" s="300"/>
      <c r="H72" s="300"/>
      <c r="I72" s="301">
        <f>SUM(I57:I71)</f>
        <v>0</v>
      </c>
    </row>
    <row r="73" spans="1:9" s="171" customFormat="1" ht="15.75">
      <c r="A73" s="315"/>
      <c r="B73" s="316"/>
      <c r="C73" s="317" t="s">
        <v>203</v>
      </c>
      <c r="D73" s="316"/>
      <c r="E73" s="318"/>
      <c r="F73" s="318"/>
      <c r="G73" s="318"/>
      <c r="H73" s="318"/>
      <c r="I73" s="319"/>
    </row>
    <row r="74" spans="1:9" s="171" customFormat="1" ht="126">
      <c r="A74" s="315" t="s">
        <v>350</v>
      </c>
      <c r="B74" s="316"/>
      <c r="C74" s="321" t="s">
        <v>33</v>
      </c>
      <c r="D74" s="316"/>
      <c r="E74" s="318"/>
      <c r="F74" s="318"/>
      <c r="G74" s="318"/>
      <c r="H74" s="318"/>
      <c r="I74" s="319"/>
    </row>
    <row r="75" spans="1:9" s="171" customFormat="1" ht="15.75">
      <c r="A75" s="182"/>
      <c r="B75" s="170"/>
      <c r="C75" s="175"/>
      <c r="D75" s="170"/>
      <c r="E75" s="302"/>
      <c r="F75" s="302"/>
      <c r="G75" s="302"/>
      <c r="H75" s="302"/>
      <c r="I75" s="303"/>
    </row>
    <row r="76" spans="1:9" s="187" customFormat="1" ht="47.25">
      <c r="A76" s="173" t="s">
        <v>106</v>
      </c>
      <c r="B76" s="176" t="s">
        <v>284</v>
      </c>
      <c r="C76" s="185" t="s">
        <v>208</v>
      </c>
      <c r="D76" s="186" t="s">
        <v>61</v>
      </c>
      <c r="E76" s="307">
        <v>4</v>
      </c>
      <c r="F76" s="308"/>
      <c r="G76" s="308"/>
      <c r="H76" s="308"/>
      <c r="I76" s="307">
        <f>(H76*E76)</f>
        <v>0</v>
      </c>
    </row>
    <row r="77" spans="1:9" s="171" customFormat="1" ht="15.75">
      <c r="A77" s="182"/>
      <c r="B77" s="170"/>
      <c r="C77" s="169"/>
      <c r="D77" s="170"/>
      <c r="E77" s="302"/>
      <c r="F77" s="302"/>
      <c r="G77" s="302"/>
      <c r="H77" s="302"/>
      <c r="I77" s="303">
        <f>(H77*E77)</f>
        <v>0</v>
      </c>
    </row>
    <row r="78" spans="1:9" s="171" customFormat="1" ht="47.25">
      <c r="A78" s="184" t="s">
        <v>107</v>
      </c>
      <c r="B78" s="176" t="s">
        <v>284</v>
      </c>
      <c r="C78" s="169" t="s">
        <v>204</v>
      </c>
      <c r="D78" s="170" t="s">
        <v>61</v>
      </c>
      <c r="E78" s="302">
        <v>5</v>
      </c>
      <c r="F78" s="302"/>
      <c r="G78" s="302"/>
      <c r="H78" s="302"/>
      <c r="I78" s="303">
        <f>(H78*E78)</f>
        <v>0</v>
      </c>
    </row>
    <row r="79" spans="1:9" s="171" customFormat="1" ht="15.75">
      <c r="A79" s="184"/>
      <c r="B79" s="176"/>
      <c r="C79" s="169"/>
      <c r="D79" s="170"/>
      <c r="E79" s="302"/>
      <c r="F79" s="302"/>
      <c r="G79" s="302"/>
      <c r="H79" s="302"/>
      <c r="I79" s="303"/>
    </row>
    <row r="80" spans="1:9" s="183" customFormat="1" ht="47.25">
      <c r="A80" s="184" t="s">
        <v>108</v>
      </c>
      <c r="B80" s="176" t="s">
        <v>284</v>
      </c>
      <c r="C80" s="169" t="s">
        <v>206</v>
      </c>
      <c r="D80" s="182" t="s">
        <v>61</v>
      </c>
      <c r="E80" s="305">
        <v>9</v>
      </c>
      <c r="F80" s="305"/>
      <c r="G80" s="305"/>
      <c r="H80" s="305"/>
      <c r="I80" s="306">
        <f>(H80*E80)</f>
        <v>0</v>
      </c>
    </row>
    <row r="81" spans="1:9" s="171" customFormat="1" ht="15.75">
      <c r="A81" s="184"/>
      <c r="B81" s="176"/>
      <c r="C81" s="169"/>
      <c r="D81" s="170"/>
      <c r="E81" s="302"/>
      <c r="F81" s="302"/>
      <c r="G81" s="302"/>
      <c r="H81" s="305"/>
      <c r="I81" s="306">
        <f>(H81*E81)</f>
        <v>0</v>
      </c>
    </row>
    <row r="82" spans="1:9" s="181" customFormat="1" ht="47.25">
      <c r="A82" s="184" t="s">
        <v>205</v>
      </c>
      <c r="B82" s="176" t="s">
        <v>284</v>
      </c>
      <c r="C82" s="180" t="s">
        <v>210</v>
      </c>
      <c r="D82" s="184" t="s">
        <v>58</v>
      </c>
      <c r="E82" s="305">
        <v>25</v>
      </c>
      <c r="F82" s="305"/>
      <c r="G82" s="305"/>
      <c r="H82" s="305"/>
      <c r="I82" s="306">
        <f>(H82*E82)</f>
        <v>0</v>
      </c>
    </row>
    <row r="83" spans="1:9" s="171" customFormat="1" ht="15.75">
      <c r="A83" s="184"/>
      <c r="B83" s="176"/>
      <c r="C83" s="179"/>
      <c r="D83" s="176"/>
      <c r="E83" s="303"/>
      <c r="F83" s="303"/>
      <c r="G83" s="303"/>
      <c r="H83" s="305"/>
      <c r="I83" s="306">
        <f>(H83*E83)</f>
        <v>0</v>
      </c>
    </row>
    <row r="84" spans="1:9" s="183" customFormat="1" ht="31.5">
      <c r="A84" s="184" t="s">
        <v>207</v>
      </c>
      <c r="B84" s="176" t="s">
        <v>284</v>
      </c>
      <c r="C84" s="181" t="s">
        <v>211</v>
      </c>
      <c r="D84" s="182" t="s">
        <v>61</v>
      </c>
      <c r="E84" s="305">
        <v>112</v>
      </c>
      <c r="F84" s="305"/>
      <c r="G84" s="305"/>
      <c r="H84" s="305"/>
      <c r="I84" s="306">
        <f>(H84*E84)</f>
        <v>0</v>
      </c>
    </row>
    <row r="85" spans="1:9" s="183" customFormat="1" ht="15.75">
      <c r="A85" s="184"/>
      <c r="B85" s="184"/>
      <c r="C85" s="181"/>
      <c r="D85" s="182"/>
      <c r="E85" s="305"/>
      <c r="F85" s="305"/>
      <c r="G85" s="305"/>
      <c r="H85" s="305"/>
      <c r="I85" s="306"/>
    </row>
    <row r="86" spans="1:9" s="183" customFormat="1" ht="31.5">
      <c r="A86" s="184" t="s">
        <v>209</v>
      </c>
      <c r="B86" s="165" t="s">
        <v>285</v>
      </c>
      <c r="C86" s="181" t="s">
        <v>219</v>
      </c>
      <c r="D86" s="182" t="s">
        <v>61</v>
      </c>
      <c r="E86" s="305">
        <v>1</v>
      </c>
      <c r="F86" s="410"/>
      <c r="G86" s="411"/>
      <c r="H86" s="411"/>
      <c r="I86" s="306">
        <f>(H86*E86)</f>
        <v>0</v>
      </c>
    </row>
    <row r="87" spans="1:9" s="183" customFormat="1" ht="15.75">
      <c r="A87" s="184"/>
      <c r="B87" s="184"/>
      <c r="C87" s="181"/>
      <c r="D87" s="182"/>
      <c r="E87" s="305"/>
      <c r="F87" s="305"/>
      <c r="G87" s="305"/>
      <c r="H87" s="305"/>
      <c r="I87" s="306"/>
    </row>
    <row r="88" spans="1:9" s="183" customFormat="1" ht="31.5">
      <c r="A88" s="184" t="s">
        <v>246</v>
      </c>
      <c r="B88" s="176" t="s">
        <v>284</v>
      </c>
      <c r="C88" s="181" t="s">
        <v>247</v>
      </c>
      <c r="D88" s="182" t="s">
        <v>58</v>
      </c>
      <c r="E88" s="305">
        <v>11.5</v>
      </c>
      <c r="F88" s="305"/>
      <c r="G88" s="305"/>
      <c r="H88" s="305"/>
      <c r="I88" s="306">
        <f>(H88*E88)</f>
        <v>0</v>
      </c>
    </row>
    <row r="89" spans="1:9" s="183" customFormat="1" ht="15.75">
      <c r="A89" s="184"/>
      <c r="B89" s="184"/>
      <c r="C89" s="181"/>
      <c r="D89" s="182"/>
      <c r="E89" s="305"/>
      <c r="F89" s="305"/>
      <c r="G89" s="305"/>
      <c r="H89" s="305"/>
      <c r="I89" s="306"/>
    </row>
    <row r="90" spans="1:9" s="183" customFormat="1" ht="31.5">
      <c r="A90" s="184" t="s">
        <v>393</v>
      </c>
      <c r="B90" s="360" t="s">
        <v>389</v>
      </c>
      <c r="C90" s="361" t="s">
        <v>390</v>
      </c>
      <c r="D90" s="362" t="s">
        <v>61</v>
      </c>
      <c r="E90" s="305">
        <v>500</v>
      </c>
      <c r="F90" s="305"/>
      <c r="G90" s="305"/>
      <c r="H90" s="305"/>
      <c r="I90" s="306">
        <f>H90*E90</f>
        <v>0</v>
      </c>
    </row>
    <row r="91" spans="1:9" s="183" customFormat="1" ht="15.75">
      <c r="A91" s="184"/>
      <c r="B91" s="184"/>
      <c r="C91" s="181"/>
      <c r="D91" s="182"/>
      <c r="E91" s="305"/>
      <c r="F91" s="305"/>
      <c r="G91" s="305"/>
      <c r="H91" s="305"/>
      <c r="I91" s="306"/>
    </row>
    <row r="92" spans="1:9" s="183" customFormat="1" ht="31.5">
      <c r="A92" s="184" t="s">
        <v>394</v>
      </c>
      <c r="B92" s="360" t="s">
        <v>391</v>
      </c>
      <c r="C92" s="361" t="s">
        <v>392</v>
      </c>
      <c r="D92" s="362" t="s">
        <v>61</v>
      </c>
      <c r="E92" s="305">
        <v>500</v>
      </c>
      <c r="F92" s="305"/>
      <c r="G92" s="305"/>
      <c r="H92" s="305"/>
      <c r="I92" s="306">
        <f>H92*E92</f>
        <v>0</v>
      </c>
    </row>
    <row r="93" spans="1:9" s="183" customFormat="1" ht="15.75">
      <c r="A93" s="184"/>
      <c r="B93" s="184"/>
      <c r="C93" s="181"/>
      <c r="D93" s="362"/>
      <c r="E93" s="305"/>
      <c r="F93" s="305"/>
      <c r="G93" s="305"/>
      <c r="H93" s="305"/>
      <c r="I93" s="306"/>
    </row>
    <row r="94" spans="1:18" s="183" customFormat="1" ht="15.75">
      <c r="A94" s="184" t="s">
        <v>397</v>
      </c>
      <c r="B94" s="360" t="s">
        <v>395</v>
      </c>
      <c r="C94" s="361" t="s">
        <v>396</v>
      </c>
      <c r="D94" s="362" t="s">
        <v>61</v>
      </c>
      <c r="E94" s="305">
        <v>250</v>
      </c>
      <c r="F94" s="305"/>
      <c r="G94" s="305"/>
      <c r="H94" s="305"/>
      <c r="I94" s="306">
        <f>H94*E94</f>
        <v>0</v>
      </c>
      <c r="K94" s="360"/>
      <c r="L94" s="361"/>
      <c r="M94" s="362"/>
      <c r="N94" s="305"/>
      <c r="O94" s="305"/>
      <c r="P94" s="305"/>
      <c r="Q94" s="305"/>
      <c r="R94" s="306"/>
    </row>
    <row r="95" spans="1:9" s="183" customFormat="1" ht="15.75">
      <c r="A95" s="184"/>
      <c r="B95" s="360"/>
      <c r="C95" s="361"/>
      <c r="D95" s="362"/>
      <c r="E95" s="305"/>
      <c r="F95" s="305"/>
      <c r="G95" s="305"/>
      <c r="H95" s="305"/>
      <c r="I95" s="306"/>
    </row>
    <row r="96" spans="1:9" s="183" customFormat="1" ht="15.75">
      <c r="A96" s="184" t="s">
        <v>399</v>
      </c>
      <c r="B96" s="360" t="s">
        <v>400</v>
      </c>
      <c r="C96" s="361" t="s">
        <v>401</v>
      </c>
      <c r="D96" s="362" t="s">
        <v>61</v>
      </c>
      <c r="E96" s="305">
        <v>250</v>
      </c>
      <c r="F96" s="305"/>
      <c r="G96" s="305"/>
      <c r="H96" s="305"/>
      <c r="I96" s="306">
        <f>H96*E96</f>
        <v>0</v>
      </c>
    </row>
    <row r="97" spans="1:9" s="183" customFormat="1" ht="15.75">
      <c r="A97" s="184"/>
      <c r="B97" s="360"/>
      <c r="C97" s="361"/>
      <c r="D97" s="362"/>
      <c r="E97" s="305"/>
      <c r="F97" s="305"/>
      <c r="G97" s="305"/>
      <c r="H97" s="305"/>
      <c r="I97" s="306"/>
    </row>
    <row r="98" spans="1:10" s="183" customFormat="1" ht="15.75">
      <c r="A98" s="184" t="s">
        <v>402</v>
      </c>
      <c r="B98" s="360" t="s">
        <v>398</v>
      </c>
      <c r="C98" s="361" t="s">
        <v>403</v>
      </c>
      <c r="D98" s="362" t="s">
        <v>112</v>
      </c>
      <c r="E98" s="305">
        <v>130</v>
      </c>
      <c r="F98" s="305"/>
      <c r="G98" s="305"/>
      <c r="H98" s="305"/>
      <c r="I98" s="306">
        <f>H98*E98</f>
        <v>0</v>
      </c>
      <c r="J98" s="306"/>
    </row>
    <row r="99" spans="1:9" s="183" customFormat="1" ht="15.75">
      <c r="A99" s="184"/>
      <c r="B99" s="184"/>
      <c r="C99" s="181"/>
      <c r="D99" s="182"/>
      <c r="E99" s="305"/>
      <c r="F99" s="305"/>
      <c r="G99" s="305"/>
      <c r="H99" s="305"/>
      <c r="I99" s="306"/>
    </row>
    <row r="100" spans="1:9" ht="15.75">
      <c r="A100" s="296"/>
      <c r="B100" s="296"/>
      <c r="C100" s="313" t="s">
        <v>197</v>
      </c>
      <c r="D100" s="296"/>
      <c r="E100" s="300"/>
      <c r="F100" s="300"/>
      <c r="G100" s="300"/>
      <c r="H100" s="300"/>
      <c r="I100" s="301">
        <f>SUM(I75:I99)</f>
        <v>0</v>
      </c>
    </row>
    <row r="101" spans="1:9" s="171" customFormat="1" ht="31.5">
      <c r="A101" s="320" t="s">
        <v>351</v>
      </c>
      <c r="B101" s="316"/>
      <c r="C101" s="317" t="s">
        <v>212</v>
      </c>
      <c r="D101" s="316"/>
      <c r="E101" s="318"/>
      <c r="F101" s="318"/>
      <c r="G101" s="318"/>
      <c r="H101" s="318"/>
      <c r="I101" s="319"/>
    </row>
    <row r="102" spans="1:9" ht="15.75">
      <c r="A102" s="67" t="s">
        <v>179</v>
      </c>
      <c r="B102" s="326" t="s">
        <v>371</v>
      </c>
      <c r="C102" s="327" t="s">
        <v>373</v>
      </c>
      <c r="D102" s="328" t="s">
        <v>372</v>
      </c>
      <c r="E102" s="79">
        <v>400</v>
      </c>
      <c r="F102" s="79"/>
      <c r="G102" s="329"/>
      <c r="H102" s="79"/>
      <c r="I102" s="78">
        <f>H102*E102</f>
        <v>0</v>
      </c>
    </row>
    <row r="103" spans="1:9" ht="15.75">
      <c r="A103" s="67" t="s">
        <v>50</v>
      </c>
      <c r="B103" s="326" t="s">
        <v>374</v>
      </c>
      <c r="C103" s="327" t="s">
        <v>375</v>
      </c>
      <c r="D103" s="328" t="s">
        <v>372</v>
      </c>
      <c r="E103" s="79">
        <v>400</v>
      </c>
      <c r="F103" s="79"/>
      <c r="G103" s="329"/>
      <c r="H103" s="79"/>
      <c r="I103" s="78">
        <f>H103*E103</f>
        <v>0</v>
      </c>
    </row>
    <row r="104" spans="1:9" ht="15.75">
      <c r="A104" s="296"/>
      <c r="B104" s="296"/>
      <c r="C104" s="313" t="s">
        <v>198</v>
      </c>
      <c r="D104" s="296"/>
      <c r="E104" s="300"/>
      <c r="F104" s="300"/>
      <c r="G104" s="300"/>
      <c r="H104" s="300"/>
      <c r="I104" s="301">
        <f>SUM(I102:I103)</f>
        <v>0</v>
      </c>
    </row>
    <row r="105" spans="1:9" ht="15.75">
      <c r="A105" s="93" t="s">
        <v>352</v>
      </c>
      <c r="B105" s="140"/>
      <c r="C105" s="94" t="s">
        <v>64</v>
      </c>
      <c r="D105" s="140"/>
      <c r="E105" s="99"/>
      <c r="F105" s="99"/>
      <c r="G105" s="99"/>
      <c r="H105" s="99"/>
      <c r="I105" s="100">
        <f>H105*E105</f>
        <v>0</v>
      </c>
    </row>
    <row r="106" spans="1:9" ht="78.75">
      <c r="A106" s="67" t="s">
        <v>180</v>
      </c>
      <c r="B106" s="67"/>
      <c r="C106" s="66" t="s">
        <v>47</v>
      </c>
      <c r="D106" s="67"/>
      <c r="E106" s="79"/>
      <c r="F106" s="79"/>
      <c r="G106" s="79"/>
      <c r="H106" s="79"/>
      <c r="I106" s="78">
        <f aca="true" t="shared" si="2" ref="I106:I111">H106*E106</f>
        <v>0</v>
      </c>
    </row>
    <row r="107" spans="1:9" ht="31.5">
      <c r="A107" s="67" t="s">
        <v>213</v>
      </c>
      <c r="B107" s="177" t="s">
        <v>321</v>
      </c>
      <c r="C107" s="66" t="s">
        <v>48</v>
      </c>
      <c r="D107" s="67" t="s">
        <v>58</v>
      </c>
      <c r="E107" s="79">
        <v>30</v>
      </c>
      <c r="F107" s="63"/>
      <c r="G107" s="63"/>
      <c r="H107" s="63"/>
      <c r="I107" s="78">
        <f t="shared" si="2"/>
        <v>0</v>
      </c>
    </row>
    <row r="108" spans="1:9" ht="47.25">
      <c r="A108" s="67" t="s">
        <v>214</v>
      </c>
      <c r="B108" s="165" t="s">
        <v>318</v>
      </c>
      <c r="C108" s="66" t="s">
        <v>201</v>
      </c>
      <c r="D108" s="67" t="s">
        <v>58</v>
      </c>
      <c r="E108" s="79">
        <v>190</v>
      </c>
      <c r="F108" s="63"/>
      <c r="G108" s="63"/>
      <c r="H108" s="63"/>
      <c r="I108" s="78">
        <f t="shared" si="2"/>
        <v>0</v>
      </c>
    </row>
    <row r="109" spans="1:9" ht="15.75">
      <c r="A109" s="67" t="s">
        <v>215</v>
      </c>
      <c r="B109" s="68" t="s">
        <v>357</v>
      </c>
      <c r="C109" s="69" t="s">
        <v>358</v>
      </c>
      <c r="D109" s="68" t="s">
        <v>58</v>
      </c>
      <c r="E109" s="68">
        <v>91</v>
      </c>
      <c r="F109" s="63"/>
      <c r="G109" s="63"/>
      <c r="H109" s="63"/>
      <c r="I109" s="78">
        <f t="shared" si="2"/>
        <v>0</v>
      </c>
    </row>
    <row r="110" spans="1:9" ht="47.25">
      <c r="A110" s="67" t="s">
        <v>216</v>
      </c>
      <c r="B110" s="165" t="s">
        <v>319</v>
      </c>
      <c r="C110" s="66" t="s">
        <v>49</v>
      </c>
      <c r="D110" s="67" t="s">
        <v>58</v>
      </c>
      <c r="E110" s="79">
        <v>96</v>
      </c>
      <c r="F110" s="63"/>
      <c r="G110" s="63"/>
      <c r="H110" s="63"/>
      <c r="I110" s="78">
        <f>H110*E110</f>
        <v>0</v>
      </c>
    </row>
    <row r="111" spans="1:9" ht="31.5">
      <c r="A111" s="67" t="s">
        <v>239</v>
      </c>
      <c r="B111" s="188" t="s">
        <v>320</v>
      </c>
      <c r="C111" s="66" t="s">
        <v>240</v>
      </c>
      <c r="D111" s="67" t="s">
        <v>58</v>
      </c>
      <c r="E111" s="79">
        <v>96.4</v>
      </c>
      <c r="F111" s="63"/>
      <c r="G111" s="63"/>
      <c r="H111" s="63"/>
      <c r="I111" s="78">
        <f t="shared" si="2"/>
        <v>0</v>
      </c>
    </row>
    <row r="112" spans="1:9" ht="15.75">
      <c r="A112" s="296"/>
      <c r="B112" s="296"/>
      <c r="C112" s="313" t="s">
        <v>220</v>
      </c>
      <c r="D112" s="296"/>
      <c r="E112" s="300"/>
      <c r="F112" s="300"/>
      <c r="G112" s="300"/>
      <c r="H112" s="300"/>
      <c r="I112" s="301">
        <f>SUM(I107:I111)</f>
        <v>0</v>
      </c>
    </row>
    <row r="113" spans="1:9" ht="15.75">
      <c r="A113" s="93" t="s">
        <v>379</v>
      </c>
      <c r="B113" s="140"/>
      <c r="C113" s="94" t="s">
        <v>78</v>
      </c>
      <c r="D113" s="140"/>
      <c r="E113" s="99"/>
      <c r="F113" s="99"/>
      <c r="G113" s="99"/>
      <c r="H113" s="99"/>
      <c r="I113" s="100">
        <f>H113*E113</f>
        <v>0</v>
      </c>
    </row>
    <row r="114" spans="1:9" ht="30">
      <c r="A114" s="67" t="s">
        <v>217</v>
      </c>
      <c r="B114" s="61" t="s">
        <v>286</v>
      </c>
      <c r="C114" s="62" t="s">
        <v>376</v>
      </c>
      <c r="D114" s="61" t="s">
        <v>87</v>
      </c>
      <c r="E114" s="79">
        <v>20</v>
      </c>
      <c r="F114" s="63"/>
      <c r="G114" s="63"/>
      <c r="H114" s="63"/>
      <c r="I114" s="78">
        <f>H114*E114</f>
        <v>0</v>
      </c>
    </row>
    <row r="115" spans="1:9" ht="45">
      <c r="A115" s="67"/>
      <c r="B115" s="61" t="s">
        <v>254</v>
      </c>
      <c r="C115" s="62" t="s">
        <v>377</v>
      </c>
      <c r="D115" s="61" t="s">
        <v>87</v>
      </c>
      <c r="E115" s="61">
        <v>20</v>
      </c>
      <c r="F115" s="63"/>
      <c r="G115" s="63"/>
      <c r="H115" s="63"/>
      <c r="I115" s="78">
        <f>H115*E115</f>
        <v>0</v>
      </c>
    </row>
    <row r="116" spans="1:9" ht="15.75">
      <c r="A116" s="67" t="s">
        <v>218</v>
      </c>
      <c r="B116" s="165" t="s">
        <v>287</v>
      </c>
      <c r="C116" s="66" t="s">
        <v>359</v>
      </c>
      <c r="D116" s="67" t="s">
        <v>58</v>
      </c>
      <c r="E116" s="79">
        <v>79.9</v>
      </c>
      <c r="F116" s="63"/>
      <c r="G116" s="63"/>
      <c r="H116" s="63"/>
      <c r="I116" s="78">
        <f>H116*E116</f>
        <v>0</v>
      </c>
    </row>
    <row r="117" spans="1:9" ht="15.75">
      <c r="A117" s="296"/>
      <c r="B117" s="295"/>
      <c r="C117" s="313" t="s">
        <v>221</v>
      </c>
      <c r="D117" s="296"/>
      <c r="E117" s="300"/>
      <c r="F117" s="300"/>
      <c r="G117" s="300"/>
      <c r="H117" s="300">
        <f>SUM(F117:G117)</f>
        <v>0</v>
      </c>
      <c r="I117" s="301">
        <f>SUM(I114:I116)</f>
        <v>0</v>
      </c>
    </row>
    <row r="118" spans="1:9" ht="15.75">
      <c r="A118" s="67"/>
      <c r="B118" s="161"/>
      <c r="C118" s="121" t="s">
        <v>53</v>
      </c>
      <c r="D118" s="72"/>
      <c r="E118" s="83"/>
      <c r="F118" s="83"/>
      <c r="G118" s="83"/>
      <c r="H118" s="83"/>
      <c r="I118" s="309">
        <f>I117+I112+I104+I100+I72+I55+I51+I47+I41+I20+I12+I7</f>
        <v>0</v>
      </c>
    </row>
    <row r="119" spans="1:9" ht="15.75">
      <c r="A119" s="67"/>
      <c r="B119" s="161"/>
      <c r="C119" s="125" t="s">
        <v>444</v>
      </c>
      <c r="D119" s="74"/>
      <c r="E119" s="85"/>
      <c r="F119" s="85"/>
      <c r="G119" s="85"/>
      <c r="H119" s="85"/>
      <c r="I119" s="310">
        <f>I118*0.1</f>
        <v>0</v>
      </c>
    </row>
    <row r="120" spans="1:9" ht="15.75">
      <c r="A120" s="67"/>
      <c r="B120" s="161"/>
      <c r="C120" s="125" t="s">
        <v>199</v>
      </c>
      <c r="D120" s="74"/>
      <c r="E120" s="85"/>
      <c r="F120" s="85"/>
      <c r="G120" s="85"/>
      <c r="H120" s="85"/>
      <c r="I120" s="310">
        <f>(I119+I118)*0.3</f>
        <v>0</v>
      </c>
    </row>
    <row r="121" spans="1:9" ht="15.75">
      <c r="A121" s="67"/>
      <c r="B121" s="161"/>
      <c r="C121" s="129" t="s">
        <v>448</v>
      </c>
      <c r="D121" s="130"/>
      <c r="E121" s="311"/>
      <c r="F121" s="311"/>
      <c r="G121" s="311"/>
      <c r="H121" s="311"/>
      <c r="I121" s="312">
        <f>SUM(I118:I120)</f>
        <v>0</v>
      </c>
    </row>
    <row r="123" ht="15.75">
      <c r="I123" s="191">
        <f>SUM(I3:I117)/2</f>
        <v>0</v>
      </c>
    </row>
  </sheetData>
  <sheetProtection/>
  <printOptions gridLines="1" horizontalCentered="1"/>
  <pageMargins left="0.7480314960629921" right="0.9055118110236221" top="1.2598425196850394" bottom="0.3937007874015748" header="0.5118110236220472" footer="0.11811023622047245"/>
  <pageSetup fitToHeight="6" fitToWidth="1" horizontalDpi="300" verticalDpi="300" orientation="landscape" paperSize="9" scale="70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 2018
CPOS 174</oddHeader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4"/>
  <sheetViews>
    <sheetView showZeros="0" view="pageBreakPreview" zoomScale="95" zoomScaleSheetLayoutView="95" zoomScalePageLayoutView="0" workbookViewId="0" topLeftCell="A22">
      <selection activeCell="H31" sqref="F4:H31"/>
    </sheetView>
  </sheetViews>
  <sheetFormatPr defaultColWidth="11.421875" defaultRowHeight="12.75"/>
  <cols>
    <col min="1" max="2" width="13.7109375" style="272" customWidth="1"/>
    <col min="3" max="3" width="60.7109375" style="284" customWidth="1"/>
    <col min="4" max="4" width="13.7109375" style="272" customWidth="1"/>
    <col min="5" max="5" width="13.7109375" style="285" customWidth="1"/>
    <col min="6" max="8" width="13.7109375" style="275" customWidth="1"/>
    <col min="9" max="9" width="16.421875" style="275" customWidth="1"/>
    <col min="10" max="10" width="11.421875" style="273" customWidth="1"/>
    <col min="11" max="16384" width="11.421875" style="274" customWidth="1"/>
  </cols>
  <sheetData>
    <row r="1" spans="1:10" s="271" customFormat="1" ht="36.75" customHeight="1" thickBot="1">
      <c r="A1" s="88" t="s">
        <v>51</v>
      </c>
      <c r="B1" s="89" t="s">
        <v>338</v>
      </c>
      <c r="C1" s="88" t="s">
        <v>135</v>
      </c>
      <c r="D1" s="88" t="s">
        <v>91</v>
      </c>
      <c r="E1" s="291" t="s">
        <v>52</v>
      </c>
      <c r="F1" s="291" t="s">
        <v>92</v>
      </c>
      <c r="G1" s="291" t="s">
        <v>93</v>
      </c>
      <c r="H1" s="291" t="s">
        <v>136</v>
      </c>
      <c r="I1" s="292" t="s">
        <v>95</v>
      </c>
      <c r="J1" s="209"/>
    </row>
    <row r="2" spans="1:10" s="272" customFormat="1" ht="15.75">
      <c r="A2" s="101"/>
      <c r="B2" s="101"/>
      <c r="C2" s="105"/>
      <c r="D2" s="101"/>
      <c r="E2" s="110"/>
      <c r="F2" s="207"/>
      <c r="G2" s="207"/>
      <c r="H2" s="207"/>
      <c r="I2" s="230"/>
      <c r="J2" s="203"/>
    </row>
    <row r="3" spans="1:10" s="272" customFormat="1" ht="47.25">
      <c r="A3" s="93" t="s">
        <v>339</v>
      </c>
      <c r="B3" s="140"/>
      <c r="C3" s="331" t="s">
        <v>119</v>
      </c>
      <c r="D3" s="140"/>
      <c r="E3" s="332"/>
      <c r="F3" s="333"/>
      <c r="G3" s="333"/>
      <c r="H3" s="333"/>
      <c r="I3" s="334"/>
      <c r="J3" s="203"/>
    </row>
    <row r="4" spans="1:9" ht="15.75">
      <c r="A4" s="101" t="s">
        <v>97</v>
      </c>
      <c r="B4" s="165" t="s">
        <v>288</v>
      </c>
      <c r="C4" s="105" t="s">
        <v>146</v>
      </c>
      <c r="D4" s="101" t="s">
        <v>62</v>
      </c>
      <c r="E4" s="106">
        <v>12</v>
      </c>
      <c r="F4" s="63"/>
      <c r="G4" s="63"/>
      <c r="H4" s="63"/>
      <c r="I4" s="192">
        <f>H4*E4</f>
        <v>0</v>
      </c>
    </row>
    <row r="5" spans="1:9" ht="15.75">
      <c r="A5" s="101" t="s">
        <v>109</v>
      </c>
      <c r="B5" s="165" t="s">
        <v>252</v>
      </c>
      <c r="C5" s="105" t="s">
        <v>147</v>
      </c>
      <c r="D5" s="101" t="s">
        <v>62</v>
      </c>
      <c r="E5" s="106">
        <v>12</v>
      </c>
      <c r="F5" s="63"/>
      <c r="G5" s="63"/>
      <c r="H5" s="63"/>
      <c r="I5" s="192">
        <f>H5*E5</f>
        <v>0</v>
      </c>
    </row>
    <row r="6" spans="1:9" ht="15.75">
      <c r="A6" s="101" t="s">
        <v>109</v>
      </c>
      <c r="B6" s="165" t="s">
        <v>289</v>
      </c>
      <c r="C6" s="105" t="s">
        <v>160</v>
      </c>
      <c r="D6" s="101" t="s">
        <v>62</v>
      </c>
      <c r="E6" s="106">
        <v>12</v>
      </c>
      <c r="F6" s="63"/>
      <c r="G6" s="63"/>
      <c r="H6" s="63"/>
      <c r="I6" s="192">
        <f>H6*E6</f>
        <v>0</v>
      </c>
    </row>
    <row r="7" spans="1:9" ht="15.75">
      <c r="A7" s="101" t="s">
        <v>110</v>
      </c>
      <c r="B7" s="165" t="s">
        <v>290</v>
      </c>
      <c r="C7" s="105" t="s">
        <v>148</v>
      </c>
      <c r="D7" s="101" t="s">
        <v>62</v>
      </c>
      <c r="E7" s="106">
        <v>12</v>
      </c>
      <c r="F7" s="63"/>
      <c r="G7" s="63"/>
      <c r="H7" s="63"/>
      <c r="I7" s="192">
        <f aca="true" t="shared" si="0" ref="I7:I25">H7*E7</f>
        <v>0</v>
      </c>
    </row>
    <row r="8" spans="1:10" ht="15.75">
      <c r="A8" s="101" t="s">
        <v>139</v>
      </c>
      <c r="B8" s="165" t="s">
        <v>291</v>
      </c>
      <c r="C8" s="119" t="s">
        <v>157</v>
      </c>
      <c r="D8" s="101" t="s">
        <v>62</v>
      </c>
      <c r="E8" s="106">
        <v>24</v>
      </c>
      <c r="F8" s="63"/>
      <c r="G8" s="63"/>
      <c r="H8" s="63"/>
      <c r="I8" s="192">
        <f t="shared" si="0"/>
        <v>0</v>
      </c>
      <c r="J8" s="275"/>
    </row>
    <row r="9" spans="1:10" s="277" customFormat="1" ht="31.5">
      <c r="A9" s="93" t="s">
        <v>340</v>
      </c>
      <c r="B9" s="93"/>
      <c r="C9" s="141" t="s">
        <v>158</v>
      </c>
      <c r="D9" s="93"/>
      <c r="E9" s="335"/>
      <c r="F9" s="332"/>
      <c r="G9" s="332"/>
      <c r="H9" s="332"/>
      <c r="I9" s="294">
        <f t="shared" si="0"/>
        <v>0</v>
      </c>
      <c r="J9" s="276"/>
    </row>
    <row r="10" spans="1:9" ht="15.75">
      <c r="A10" s="101" t="s">
        <v>59</v>
      </c>
      <c r="B10" s="165" t="s">
        <v>292</v>
      </c>
      <c r="C10" s="119" t="s">
        <v>159</v>
      </c>
      <c r="D10" s="101" t="s">
        <v>83</v>
      </c>
      <c r="E10" s="106">
        <v>20</v>
      </c>
      <c r="F10" s="63"/>
      <c r="G10" s="63"/>
      <c r="H10" s="63"/>
      <c r="I10" s="192">
        <f t="shared" si="0"/>
        <v>0</v>
      </c>
    </row>
    <row r="11" spans="1:10" s="277" customFormat="1" ht="31.5">
      <c r="A11" s="93" t="s">
        <v>342</v>
      </c>
      <c r="B11" s="93"/>
      <c r="C11" s="331" t="s">
        <v>150</v>
      </c>
      <c r="D11" s="93"/>
      <c r="E11" s="335"/>
      <c r="F11" s="332"/>
      <c r="G11" s="332"/>
      <c r="H11" s="332"/>
      <c r="I11" s="294">
        <f t="shared" si="0"/>
        <v>0</v>
      </c>
      <c r="J11" s="276"/>
    </row>
    <row r="12" spans="1:9" ht="15.75">
      <c r="A12" s="101" t="s">
        <v>65</v>
      </c>
      <c r="B12" s="165" t="s">
        <v>293</v>
      </c>
      <c r="C12" s="119" t="s">
        <v>149</v>
      </c>
      <c r="D12" s="101" t="s">
        <v>83</v>
      </c>
      <c r="E12" s="106">
        <v>5</v>
      </c>
      <c r="F12" s="63"/>
      <c r="G12" s="63"/>
      <c r="H12" s="63"/>
      <c r="I12" s="192">
        <f>H12*E12</f>
        <v>0</v>
      </c>
    </row>
    <row r="13" spans="1:10" s="277" customFormat="1" ht="31.5">
      <c r="A13" s="93" t="s">
        <v>343</v>
      </c>
      <c r="B13" s="93"/>
      <c r="C13" s="331" t="s">
        <v>151</v>
      </c>
      <c r="D13" s="93"/>
      <c r="E13" s="335"/>
      <c r="F13" s="332"/>
      <c r="G13" s="332"/>
      <c r="H13" s="332"/>
      <c r="I13" s="294">
        <f t="shared" si="0"/>
        <v>0</v>
      </c>
      <c r="J13" s="276"/>
    </row>
    <row r="14" spans="1:9" ht="15.75">
      <c r="A14" s="101" t="s">
        <v>68</v>
      </c>
      <c r="B14" s="165" t="s">
        <v>294</v>
      </c>
      <c r="C14" s="119" t="s">
        <v>152</v>
      </c>
      <c r="D14" s="101" t="s">
        <v>83</v>
      </c>
      <c r="E14" s="106">
        <v>1</v>
      </c>
      <c r="F14" s="63"/>
      <c r="G14" s="63"/>
      <c r="H14" s="63"/>
      <c r="I14" s="192">
        <f>H14*E14</f>
        <v>0</v>
      </c>
    </row>
    <row r="15" spans="1:9" ht="15.75">
      <c r="A15" s="101" t="s">
        <v>69</v>
      </c>
      <c r="B15" s="165" t="s">
        <v>295</v>
      </c>
      <c r="C15" s="119" t="s">
        <v>161</v>
      </c>
      <c r="D15" s="101" t="s">
        <v>83</v>
      </c>
      <c r="E15" s="106">
        <v>1</v>
      </c>
      <c r="F15" s="63"/>
      <c r="G15" s="63"/>
      <c r="H15" s="63"/>
      <c r="I15" s="192">
        <f>H15*E15</f>
        <v>0</v>
      </c>
    </row>
    <row r="16" spans="1:9" ht="15.75">
      <c r="A16" s="101" t="s">
        <v>70</v>
      </c>
      <c r="B16" s="165" t="s">
        <v>296</v>
      </c>
      <c r="C16" s="119" t="s">
        <v>162</v>
      </c>
      <c r="D16" s="101" t="s">
        <v>83</v>
      </c>
      <c r="E16" s="106">
        <v>1</v>
      </c>
      <c r="F16" s="63"/>
      <c r="G16" s="63"/>
      <c r="H16" s="63"/>
      <c r="I16" s="192">
        <f>H16*E16</f>
        <v>0</v>
      </c>
    </row>
    <row r="17" spans="1:10" s="277" customFormat="1" ht="31.5">
      <c r="A17" s="93" t="s">
        <v>344</v>
      </c>
      <c r="B17" s="93"/>
      <c r="C17" s="141" t="s">
        <v>163</v>
      </c>
      <c r="D17" s="93"/>
      <c r="E17" s="335"/>
      <c r="F17" s="332"/>
      <c r="G17" s="332"/>
      <c r="H17" s="332"/>
      <c r="I17" s="294">
        <f t="shared" si="0"/>
        <v>0</v>
      </c>
      <c r="J17" s="276"/>
    </row>
    <row r="18" spans="1:9" ht="15.75">
      <c r="A18" s="101" t="s">
        <v>71</v>
      </c>
      <c r="B18" s="165" t="s">
        <v>298</v>
      </c>
      <c r="C18" s="105" t="s">
        <v>153</v>
      </c>
      <c r="D18" s="101" t="s">
        <v>83</v>
      </c>
      <c r="E18" s="106">
        <v>4</v>
      </c>
      <c r="F18" s="63"/>
      <c r="G18" s="63"/>
      <c r="H18" s="63"/>
      <c r="I18" s="192">
        <f t="shared" si="0"/>
        <v>0</v>
      </c>
    </row>
    <row r="19" spans="1:9" ht="15.75">
      <c r="A19" s="101" t="s">
        <v>72</v>
      </c>
      <c r="B19" s="165" t="s">
        <v>297</v>
      </c>
      <c r="C19" s="105" t="s">
        <v>154</v>
      </c>
      <c r="D19" s="101" t="s">
        <v>83</v>
      </c>
      <c r="E19" s="106">
        <v>1</v>
      </c>
      <c r="F19" s="63"/>
      <c r="G19" s="63"/>
      <c r="H19" s="63"/>
      <c r="I19" s="192">
        <f t="shared" si="0"/>
        <v>0</v>
      </c>
    </row>
    <row r="20" spans="1:9" ht="15.75">
      <c r="A20" s="93" t="s">
        <v>345</v>
      </c>
      <c r="B20" s="93"/>
      <c r="C20" s="141" t="s">
        <v>245</v>
      </c>
      <c r="D20" s="140"/>
      <c r="E20" s="336"/>
      <c r="F20" s="332"/>
      <c r="G20" s="332"/>
      <c r="H20" s="332"/>
      <c r="I20" s="294">
        <f t="shared" si="0"/>
        <v>0</v>
      </c>
    </row>
    <row r="21" spans="1:9" ht="15.75">
      <c r="A21" s="101" t="s">
        <v>79</v>
      </c>
      <c r="B21" s="165" t="s">
        <v>322</v>
      </c>
      <c r="C21" s="105" t="s">
        <v>120</v>
      </c>
      <c r="D21" s="101" t="s">
        <v>83</v>
      </c>
      <c r="E21" s="106">
        <v>3</v>
      </c>
      <c r="F21" s="63"/>
      <c r="G21" s="63"/>
      <c r="H21" s="63"/>
      <c r="I21" s="192">
        <f t="shared" si="0"/>
        <v>0</v>
      </c>
    </row>
    <row r="22" spans="1:9" ht="15.75">
      <c r="A22" s="93" t="s">
        <v>348</v>
      </c>
      <c r="B22" s="140"/>
      <c r="C22" s="141" t="s">
        <v>121</v>
      </c>
      <c r="D22" s="140"/>
      <c r="E22" s="332"/>
      <c r="F22" s="337"/>
      <c r="G22" s="337"/>
      <c r="H22" s="337"/>
      <c r="I22" s="294">
        <f t="shared" si="0"/>
        <v>0</v>
      </c>
    </row>
    <row r="23" spans="1:9" ht="15.75">
      <c r="A23" s="101" t="s">
        <v>73</v>
      </c>
      <c r="B23" s="165" t="s">
        <v>299</v>
      </c>
      <c r="C23" s="115" t="s">
        <v>122</v>
      </c>
      <c r="D23" s="101" t="s">
        <v>61</v>
      </c>
      <c r="E23" s="106">
        <v>1</v>
      </c>
      <c r="F23" s="63"/>
      <c r="G23" s="63"/>
      <c r="H23" s="63"/>
      <c r="I23" s="192">
        <f t="shared" si="0"/>
        <v>0</v>
      </c>
    </row>
    <row r="24" spans="1:9" s="181" customFormat="1" ht="15.75">
      <c r="A24" s="320" t="s">
        <v>349</v>
      </c>
      <c r="B24" s="315"/>
      <c r="C24" s="338" t="s">
        <v>155</v>
      </c>
      <c r="D24" s="339"/>
      <c r="E24" s="340"/>
      <c r="F24" s="337"/>
      <c r="G24" s="337"/>
      <c r="H24" s="337"/>
      <c r="I24" s="341">
        <f t="shared" si="0"/>
        <v>0</v>
      </c>
    </row>
    <row r="25" spans="1:9" ht="15.75">
      <c r="A25" s="101" t="s">
        <v>74</v>
      </c>
      <c r="B25" s="165" t="s">
        <v>300</v>
      </c>
      <c r="C25" s="278" t="s">
        <v>164</v>
      </c>
      <c r="D25" s="101" t="s">
        <v>61</v>
      </c>
      <c r="E25" s="106">
        <v>1</v>
      </c>
      <c r="F25" s="63"/>
      <c r="G25" s="63"/>
      <c r="H25" s="63"/>
      <c r="I25" s="192">
        <f t="shared" si="0"/>
        <v>0</v>
      </c>
    </row>
    <row r="26" spans="1:9" s="181" customFormat="1" ht="15.75">
      <c r="A26" s="320" t="s">
        <v>350</v>
      </c>
      <c r="B26" s="315"/>
      <c r="C26" s="338" t="s">
        <v>156</v>
      </c>
      <c r="D26" s="339"/>
      <c r="E26" s="340"/>
      <c r="F26" s="337"/>
      <c r="G26" s="337"/>
      <c r="H26" s="337"/>
      <c r="I26" s="341">
        <f aca="true" t="shared" si="1" ref="I26:I31">H26*E26</f>
        <v>0</v>
      </c>
    </row>
    <row r="27" spans="1:9" ht="15.75">
      <c r="A27" s="101" t="s">
        <v>106</v>
      </c>
      <c r="B27" s="165" t="s">
        <v>301</v>
      </c>
      <c r="C27" s="278" t="s">
        <v>165</v>
      </c>
      <c r="D27" s="101" t="s">
        <v>61</v>
      </c>
      <c r="E27" s="106">
        <v>2</v>
      </c>
      <c r="F27" s="63"/>
      <c r="G27" s="63"/>
      <c r="H27" s="63"/>
      <c r="I27" s="192">
        <f t="shared" si="1"/>
        <v>0</v>
      </c>
    </row>
    <row r="28" spans="1:9" s="181" customFormat="1" ht="15.75">
      <c r="A28" s="320" t="s">
        <v>351</v>
      </c>
      <c r="B28" s="315"/>
      <c r="C28" s="338" t="s">
        <v>178</v>
      </c>
      <c r="D28" s="339"/>
      <c r="E28" s="340"/>
      <c r="F28" s="342"/>
      <c r="G28" s="342"/>
      <c r="H28" s="150"/>
      <c r="I28" s="294">
        <f t="shared" si="1"/>
        <v>0</v>
      </c>
    </row>
    <row r="29" spans="1:9" ht="31.5">
      <c r="A29" s="101" t="s">
        <v>179</v>
      </c>
      <c r="B29" s="165" t="s">
        <v>302</v>
      </c>
      <c r="C29" s="278" t="s">
        <v>181</v>
      </c>
      <c r="D29" s="101" t="s">
        <v>61</v>
      </c>
      <c r="E29" s="106">
        <v>5</v>
      </c>
      <c r="F29" s="63"/>
      <c r="G29" s="63"/>
      <c r="H29" s="63"/>
      <c r="I29" s="192">
        <f t="shared" si="1"/>
        <v>0</v>
      </c>
    </row>
    <row r="30" spans="1:9" ht="31.5">
      <c r="A30" s="93" t="s">
        <v>352</v>
      </c>
      <c r="B30" s="93"/>
      <c r="C30" s="331" t="s">
        <v>388</v>
      </c>
      <c r="D30" s="93"/>
      <c r="E30" s="335"/>
      <c r="F30" s="332"/>
      <c r="G30" s="332"/>
      <c r="H30" s="332"/>
      <c r="I30" s="294">
        <f t="shared" si="1"/>
        <v>0</v>
      </c>
    </row>
    <row r="31" spans="1:9" ht="30">
      <c r="A31" s="101" t="s">
        <v>180</v>
      </c>
      <c r="B31" s="61" t="s">
        <v>386</v>
      </c>
      <c r="C31" s="62" t="s">
        <v>387</v>
      </c>
      <c r="D31" s="61" t="s">
        <v>61</v>
      </c>
      <c r="E31" s="106">
        <v>2</v>
      </c>
      <c r="F31" s="63"/>
      <c r="G31" s="63"/>
      <c r="H31" s="63"/>
      <c r="I31" s="192">
        <f t="shared" si="1"/>
        <v>0</v>
      </c>
    </row>
    <row r="32" spans="1:9" ht="15.75">
      <c r="A32" s="101"/>
      <c r="B32" s="324"/>
      <c r="C32" s="330"/>
      <c r="D32" s="324"/>
      <c r="E32" s="324"/>
      <c r="F32" s="325"/>
      <c r="G32" s="325"/>
      <c r="H32" s="325"/>
      <c r="I32" s="192"/>
    </row>
    <row r="33" spans="1:9" ht="15.75">
      <c r="A33" s="101"/>
      <c r="B33" s="101"/>
      <c r="C33" s="121" t="s">
        <v>53</v>
      </c>
      <c r="D33" s="72"/>
      <c r="E33" s="122"/>
      <c r="F33" s="243"/>
      <c r="G33" s="243"/>
      <c r="H33" s="243"/>
      <c r="I33" s="159">
        <f>SUM(I4:I31)</f>
        <v>0</v>
      </c>
    </row>
    <row r="34" spans="1:9" ht="15.75">
      <c r="A34" s="101"/>
      <c r="B34" s="101"/>
      <c r="C34" s="125" t="s">
        <v>445</v>
      </c>
      <c r="D34" s="74"/>
      <c r="E34" s="126"/>
      <c r="F34" s="245"/>
      <c r="G34" s="245"/>
      <c r="H34" s="245"/>
      <c r="I34" s="415">
        <f>I33*0.1</f>
        <v>0</v>
      </c>
    </row>
    <row r="35" spans="1:9" ht="15.75">
      <c r="A35" s="101"/>
      <c r="B35" s="101"/>
      <c r="C35" s="125" t="s">
        <v>144</v>
      </c>
      <c r="D35" s="74"/>
      <c r="E35" s="126"/>
      <c r="F35" s="245"/>
      <c r="G35" s="245"/>
      <c r="H35" s="245"/>
      <c r="I35" s="279">
        <f>(I34+I33)*0.3</f>
        <v>0</v>
      </c>
    </row>
    <row r="36" spans="1:9" ht="15.75">
      <c r="A36" s="101"/>
      <c r="B36" s="101"/>
      <c r="C36" s="129" t="s">
        <v>447</v>
      </c>
      <c r="D36" s="130"/>
      <c r="E36" s="131"/>
      <c r="F36" s="249"/>
      <c r="G36" s="249"/>
      <c r="H36" s="249"/>
      <c r="I36" s="280">
        <f>SUM(I33:I35)</f>
        <v>0</v>
      </c>
    </row>
    <row r="37" spans="3:9" ht="12" customHeight="1">
      <c r="C37" s="281"/>
      <c r="E37" s="203"/>
      <c r="I37" s="282"/>
    </row>
    <row r="38" spans="3:5" ht="15.75">
      <c r="C38" s="281"/>
      <c r="E38" s="203"/>
    </row>
    <row r="39" spans="3:5" ht="15.75">
      <c r="C39" s="283"/>
      <c r="E39" s="203"/>
    </row>
    <row r="40" ht="15.75">
      <c r="E40" s="203"/>
    </row>
    <row r="41" ht="15.75">
      <c r="E41" s="203"/>
    </row>
    <row r="42" ht="15.75">
      <c r="E42" s="203"/>
    </row>
    <row r="43" ht="15.75">
      <c r="E43" s="203"/>
    </row>
    <row r="44" ht="15.75">
      <c r="E44" s="203"/>
    </row>
    <row r="45" ht="15.75">
      <c r="E45" s="203"/>
    </row>
    <row r="46" ht="15.75">
      <c r="E46" s="203"/>
    </row>
    <row r="47" ht="15.75">
      <c r="E47" s="203"/>
    </row>
    <row r="48" ht="15.75">
      <c r="E48" s="203"/>
    </row>
    <row r="49" ht="15.75">
      <c r="E49" s="203"/>
    </row>
    <row r="50" ht="15.75">
      <c r="E50" s="203"/>
    </row>
    <row r="51" ht="15.75">
      <c r="E51" s="203"/>
    </row>
    <row r="52" ht="15.75">
      <c r="E52" s="203"/>
    </row>
    <row r="53" ht="15.75">
      <c r="E53" s="203"/>
    </row>
    <row r="54" ht="15.75">
      <c r="E54" s="203"/>
    </row>
  </sheetData>
  <sheetProtection/>
  <printOptions gridLines="1" horizontalCentered="1"/>
  <pageMargins left="0.7480314960629921" right="0.9055118110236221" top="1.2598425196850394" bottom="0.3937007874015748" header="0.5118110236220472" footer="0.11811023622047245"/>
  <pageSetup fitToHeight="1" fitToWidth="1" horizontalDpi="300" verticalDpi="300" orientation="landscape" paperSize="9" scale="63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 2018
CPOS 174</oddHeader>
    <oddFooter>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24"/>
  <sheetViews>
    <sheetView showZeros="0" view="pageBreakPreview" zoomScale="95" zoomScaleSheetLayoutView="95" zoomScalePageLayoutView="0" workbookViewId="0" topLeftCell="A1">
      <selection activeCell="F4" sqref="F4:H28"/>
    </sheetView>
  </sheetViews>
  <sheetFormatPr defaultColWidth="11.421875" defaultRowHeight="12.75"/>
  <cols>
    <col min="1" max="2" width="13.7109375" style="101" customWidth="1"/>
    <col min="3" max="3" width="60.7109375" style="105" customWidth="1"/>
    <col min="4" max="4" width="13.7109375" style="101" customWidth="1"/>
    <col min="5" max="5" width="13.7109375" style="229" customWidth="1"/>
    <col min="6" max="8" width="13.7109375" style="207" customWidth="1"/>
    <col min="9" max="9" width="16.140625" style="207" customWidth="1"/>
    <col min="10" max="11" width="11.421875" style="229" customWidth="1"/>
    <col min="12" max="16384" width="11.421875" style="233" customWidth="1"/>
  </cols>
  <sheetData>
    <row r="1" spans="1:11" s="139" customFormat="1" ht="36.75" customHeight="1" thickBot="1">
      <c r="A1" s="88" t="s">
        <v>51</v>
      </c>
      <c r="B1" s="89" t="s">
        <v>338</v>
      </c>
      <c r="C1" s="88" t="s">
        <v>135</v>
      </c>
      <c r="D1" s="88" t="s">
        <v>91</v>
      </c>
      <c r="E1" s="90" t="s">
        <v>52</v>
      </c>
      <c r="F1" s="291" t="s">
        <v>92</v>
      </c>
      <c r="G1" s="291" t="s">
        <v>93</v>
      </c>
      <c r="H1" s="291" t="s">
        <v>136</v>
      </c>
      <c r="I1" s="292" t="s">
        <v>95</v>
      </c>
      <c r="J1" s="102"/>
      <c r="K1" s="102"/>
    </row>
    <row r="2" spans="3:11" s="101" customFormat="1" ht="15">
      <c r="C2" s="105"/>
      <c r="E2" s="229"/>
      <c r="F2" s="207"/>
      <c r="G2" s="207"/>
      <c r="H2" s="207"/>
      <c r="I2" s="230"/>
      <c r="J2" s="106"/>
      <c r="K2" s="106"/>
    </row>
    <row r="3" spans="1:11" s="64" customFormat="1" ht="47.25">
      <c r="A3" s="140" t="s">
        <v>339</v>
      </c>
      <c r="B3" s="93"/>
      <c r="C3" s="331" t="s">
        <v>123</v>
      </c>
      <c r="D3" s="93"/>
      <c r="E3" s="343"/>
      <c r="F3" s="144"/>
      <c r="G3" s="144"/>
      <c r="H3" s="144"/>
      <c r="I3" s="344"/>
      <c r="J3" s="231"/>
      <c r="K3" s="231"/>
    </row>
    <row r="4" spans="1:9" ht="15">
      <c r="A4" s="101" t="s">
        <v>97</v>
      </c>
      <c r="B4" s="104" t="s">
        <v>303</v>
      </c>
      <c r="C4" s="119" t="s">
        <v>124</v>
      </c>
      <c r="D4" s="101" t="s">
        <v>62</v>
      </c>
      <c r="E4" s="229">
        <v>18</v>
      </c>
      <c r="F4" s="166"/>
      <c r="G4" s="166"/>
      <c r="H4" s="166"/>
      <c r="I4" s="192">
        <f>H4*E4</f>
        <v>0</v>
      </c>
    </row>
    <row r="5" spans="1:9" ht="15">
      <c r="A5" s="101" t="s">
        <v>109</v>
      </c>
      <c r="B5" s="104" t="s">
        <v>304</v>
      </c>
      <c r="C5" s="119" t="s">
        <v>167</v>
      </c>
      <c r="D5" s="101" t="s">
        <v>62</v>
      </c>
      <c r="E5" s="229">
        <v>6</v>
      </c>
      <c r="F5" s="166"/>
      <c r="G5" s="166"/>
      <c r="H5" s="166"/>
      <c r="I5" s="192">
        <f aca="true" t="shared" si="0" ref="I5:I29">H5*E5</f>
        <v>0</v>
      </c>
    </row>
    <row r="6" spans="1:9" ht="15">
      <c r="A6" s="101" t="s">
        <v>110</v>
      </c>
      <c r="B6" s="104" t="s">
        <v>305</v>
      </c>
      <c r="C6" s="119" t="s">
        <v>98</v>
      </c>
      <c r="D6" s="101" t="s">
        <v>62</v>
      </c>
      <c r="E6" s="229">
        <v>36</v>
      </c>
      <c r="F6" s="63"/>
      <c r="G6" s="63"/>
      <c r="H6" s="63"/>
      <c r="I6" s="192">
        <f t="shared" si="0"/>
        <v>0</v>
      </c>
    </row>
    <row r="7" spans="1:11" s="234" customFormat="1" ht="15.75">
      <c r="A7" s="93"/>
      <c r="B7" s="93"/>
      <c r="C7" s="141" t="s">
        <v>125</v>
      </c>
      <c r="D7" s="93"/>
      <c r="E7" s="343"/>
      <c r="F7" s="144"/>
      <c r="G7" s="144"/>
      <c r="H7" s="150"/>
      <c r="I7" s="294">
        <f t="shared" si="0"/>
        <v>0</v>
      </c>
      <c r="J7" s="232"/>
      <c r="K7" s="232"/>
    </row>
    <row r="8" spans="1:9" ht="15">
      <c r="A8" s="101" t="s">
        <v>59</v>
      </c>
      <c r="C8" s="105" t="s">
        <v>176</v>
      </c>
      <c r="D8" s="101" t="s">
        <v>83</v>
      </c>
      <c r="E8" s="229">
        <v>5</v>
      </c>
      <c r="F8" s="168"/>
      <c r="G8" s="168"/>
      <c r="H8" s="107"/>
      <c r="I8" s="192">
        <f t="shared" si="0"/>
        <v>0</v>
      </c>
    </row>
    <row r="9" spans="1:11" s="234" customFormat="1" ht="15.75">
      <c r="A9" s="93"/>
      <c r="B9" s="345"/>
      <c r="C9" s="141" t="s">
        <v>166</v>
      </c>
      <c r="D9" s="93"/>
      <c r="E9" s="343"/>
      <c r="F9" s="144"/>
      <c r="G9" s="144"/>
      <c r="H9" s="150"/>
      <c r="I9" s="294">
        <f t="shared" si="0"/>
        <v>0</v>
      </c>
      <c r="J9" s="232"/>
      <c r="K9" s="232"/>
    </row>
    <row r="10" spans="1:9" ht="45">
      <c r="A10" s="101" t="s">
        <v>65</v>
      </c>
      <c r="B10" s="104" t="s">
        <v>306</v>
      </c>
      <c r="C10" s="105" t="s">
        <v>126</v>
      </c>
      <c r="D10" s="101" t="s">
        <v>83</v>
      </c>
      <c r="E10" s="229">
        <v>1</v>
      </c>
      <c r="F10" s="166"/>
      <c r="G10" s="166"/>
      <c r="H10" s="166"/>
      <c r="I10" s="192">
        <f t="shared" si="0"/>
        <v>0</v>
      </c>
    </row>
    <row r="11" spans="1:11" s="234" customFormat="1" ht="15.75">
      <c r="A11" s="93"/>
      <c r="B11" s="93"/>
      <c r="C11" s="141" t="s">
        <v>380</v>
      </c>
      <c r="D11" s="93"/>
      <c r="E11" s="343"/>
      <c r="F11" s="144"/>
      <c r="G11" s="144"/>
      <c r="H11" s="150"/>
      <c r="I11" s="294">
        <f t="shared" si="0"/>
        <v>0</v>
      </c>
      <c r="J11" s="232"/>
      <c r="K11" s="232"/>
    </row>
    <row r="12" spans="1:9" ht="15">
      <c r="A12" s="101" t="s">
        <v>68</v>
      </c>
      <c r="B12" s="104" t="s">
        <v>307</v>
      </c>
      <c r="C12" s="105" t="s">
        <v>127</v>
      </c>
      <c r="D12" s="101" t="s">
        <v>83</v>
      </c>
      <c r="E12" s="229">
        <v>4</v>
      </c>
      <c r="F12" s="166"/>
      <c r="G12" s="166"/>
      <c r="H12" s="166"/>
      <c r="I12" s="192">
        <f t="shared" si="0"/>
        <v>0</v>
      </c>
    </row>
    <row r="13" spans="1:9" ht="15">
      <c r="A13" s="101" t="s">
        <v>69</v>
      </c>
      <c r="B13" s="61" t="s">
        <v>381</v>
      </c>
      <c r="C13" s="62" t="s">
        <v>382</v>
      </c>
      <c r="D13" s="61" t="s">
        <v>61</v>
      </c>
      <c r="E13" s="229">
        <v>2</v>
      </c>
      <c r="F13" s="166"/>
      <c r="G13" s="166"/>
      <c r="H13" s="166"/>
      <c r="I13" s="192">
        <f t="shared" si="0"/>
        <v>0</v>
      </c>
    </row>
    <row r="14" spans="1:11" s="234" customFormat="1" ht="15.75">
      <c r="A14" s="93"/>
      <c r="B14" s="93"/>
      <c r="C14" s="331" t="s">
        <v>128</v>
      </c>
      <c r="D14" s="93"/>
      <c r="E14" s="343"/>
      <c r="F14" s="144"/>
      <c r="G14" s="144"/>
      <c r="H14" s="150"/>
      <c r="I14" s="294">
        <f t="shared" si="0"/>
        <v>0</v>
      </c>
      <c r="J14" s="232"/>
      <c r="K14" s="232"/>
    </row>
    <row r="15" spans="1:9" ht="30">
      <c r="A15" s="101" t="s">
        <v>71</v>
      </c>
      <c r="B15" s="104" t="s">
        <v>308</v>
      </c>
      <c r="C15" s="105" t="s">
        <v>129</v>
      </c>
      <c r="D15" s="101" t="s">
        <v>83</v>
      </c>
      <c r="E15" s="229">
        <v>6</v>
      </c>
      <c r="F15" s="166"/>
      <c r="G15" s="166"/>
      <c r="H15" s="166"/>
      <c r="I15" s="192">
        <f t="shared" si="0"/>
        <v>0</v>
      </c>
    </row>
    <row r="16" spans="1:11" s="234" customFormat="1" ht="15.75">
      <c r="A16" s="93"/>
      <c r="B16" s="93"/>
      <c r="C16" s="141" t="s">
        <v>130</v>
      </c>
      <c r="D16" s="93"/>
      <c r="E16" s="343"/>
      <c r="F16" s="346"/>
      <c r="G16" s="346"/>
      <c r="H16" s="150"/>
      <c r="I16" s="294">
        <f t="shared" si="0"/>
        <v>0</v>
      </c>
      <c r="J16" s="232"/>
      <c r="K16" s="232"/>
    </row>
    <row r="17" spans="1:9" ht="15.75">
      <c r="A17" s="101" t="s">
        <v>79</v>
      </c>
      <c r="B17" s="104" t="s">
        <v>309</v>
      </c>
      <c r="C17" s="105" t="s">
        <v>131</v>
      </c>
      <c r="D17" s="101" t="s">
        <v>61</v>
      </c>
      <c r="E17" s="229">
        <v>7</v>
      </c>
      <c r="F17" s="166"/>
      <c r="G17" s="166"/>
      <c r="H17" s="166"/>
      <c r="I17" s="192">
        <f t="shared" si="0"/>
        <v>0</v>
      </c>
    </row>
    <row r="18" spans="1:11" s="234" customFormat="1" ht="15.75">
      <c r="A18" s="93"/>
      <c r="B18" s="93"/>
      <c r="C18" s="151" t="s">
        <v>132</v>
      </c>
      <c r="D18" s="93"/>
      <c r="E18" s="343"/>
      <c r="F18" s="144"/>
      <c r="G18" s="144"/>
      <c r="H18" s="150"/>
      <c r="I18" s="294">
        <f t="shared" si="0"/>
        <v>0</v>
      </c>
      <c r="J18" s="232"/>
      <c r="K18" s="232"/>
    </row>
    <row r="19" spans="1:9" ht="31.5">
      <c r="A19" s="101" t="s">
        <v>73</v>
      </c>
      <c r="B19" s="104" t="s">
        <v>310</v>
      </c>
      <c r="C19" s="115" t="s">
        <v>168</v>
      </c>
      <c r="D19" s="101" t="s">
        <v>61</v>
      </c>
      <c r="E19" s="229">
        <v>1</v>
      </c>
      <c r="F19" s="166"/>
      <c r="G19" s="166"/>
      <c r="H19" s="166"/>
      <c r="I19" s="192">
        <f t="shared" si="0"/>
        <v>0</v>
      </c>
    </row>
    <row r="20" spans="1:11" s="234" customFormat="1" ht="15.75">
      <c r="A20" s="93"/>
      <c r="B20" s="93"/>
      <c r="C20" s="141" t="s">
        <v>133</v>
      </c>
      <c r="D20" s="93"/>
      <c r="E20" s="343"/>
      <c r="F20" s="144"/>
      <c r="G20" s="144"/>
      <c r="H20" s="150"/>
      <c r="I20" s="294">
        <f t="shared" si="0"/>
        <v>0</v>
      </c>
      <c r="J20" s="232"/>
      <c r="K20" s="232"/>
    </row>
    <row r="21" spans="1:9" ht="30">
      <c r="A21" s="101" t="s">
        <v>74</v>
      </c>
      <c r="B21" s="61" t="s">
        <v>311</v>
      </c>
      <c r="C21" s="62" t="s">
        <v>383</v>
      </c>
      <c r="D21" s="61" t="s">
        <v>61</v>
      </c>
      <c r="E21" s="229">
        <v>1</v>
      </c>
      <c r="F21" s="166"/>
      <c r="G21" s="166"/>
      <c r="H21" s="166"/>
      <c r="I21" s="192">
        <f t="shared" si="0"/>
        <v>0</v>
      </c>
    </row>
    <row r="22" spans="1:11" s="234" customFormat="1" ht="15.75">
      <c r="A22" s="93"/>
      <c r="B22" s="93"/>
      <c r="C22" s="141" t="s">
        <v>169</v>
      </c>
      <c r="D22" s="93"/>
      <c r="E22" s="343"/>
      <c r="F22" s="144"/>
      <c r="G22" s="144"/>
      <c r="H22" s="150"/>
      <c r="I22" s="294">
        <f t="shared" si="0"/>
        <v>0</v>
      </c>
      <c r="J22" s="232"/>
      <c r="K22" s="232"/>
    </row>
    <row r="23" spans="1:12" s="206" customFormat="1" ht="31.5">
      <c r="A23" s="237" t="s">
        <v>179</v>
      </c>
      <c r="B23" s="104" t="s">
        <v>255</v>
      </c>
      <c r="C23" s="238" t="s">
        <v>170</v>
      </c>
      <c r="D23" s="237" t="s">
        <v>87</v>
      </c>
      <c r="E23" s="239">
        <v>25</v>
      </c>
      <c r="F23" s="166"/>
      <c r="G23" s="166"/>
      <c r="H23" s="166"/>
      <c r="I23" s="192">
        <f t="shared" si="0"/>
        <v>0</v>
      </c>
      <c r="J23" s="205"/>
      <c r="K23" s="205"/>
      <c r="L23" s="205"/>
    </row>
    <row r="24" spans="1:12" s="206" customFormat="1" ht="31.5">
      <c r="A24" s="237" t="s">
        <v>50</v>
      </c>
      <c r="B24" s="104" t="s">
        <v>256</v>
      </c>
      <c r="C24" s="238" t="s">
        <v>171</v>
      </c>
      <c r="D24" s="237" t="s">
        <v>87</v>
      </c>
      <c r="E24" s="239">
        <v>2</v>
      </c>
      <c r="F24" s="166"/>
      <c r="G24" s="166"/>
      <c r="H24" s="166"/>
      <c r="I24" s="192">
        <f t="shared" si="0"/>
        <v>0</v>
      </c>
      <c r="J24" s="205"/>
      <c r="K24" s="205"/>
      <c r="L24" s="205"/>
    </row>
    <row r="25" spans="1:12" s="206" customFormat="1" ht="15.75">
      <c r="A25" s="237" t="s">
        <v>227</v>
      </c>
      <c r="B25" s="104" t="s">
        <v>312</v>
      </c>
      <c r="C25" s="240" t="s">
        <v>172</v>
      </c>
      <c r="D25" s="237" t="s">
        <v>58</v>
      </c>
      <c r="E25" s="239">
        <v>120</v>
      </c>
      <c r="F25" s="166"/>
      <c r="G25" s="166"/>
      <c r="H25" s="166"/>
      <c r="I25" s="192">
        <f t="shared" si="0"/>
        <v>0</v>
      </c>
      <c r="J25" s="205"/>
      <c r="K25" s="205"/>
      <c r="L25" s="205"/>
    </row>
    <row r="26" spans="1:11" s="193" customFormat="1" ht="47.25">
      <c r="A26" s="237" t="s">
        <v>228</v>
      </c>
      <c r="B26" s="104" t="s">
        <v>261</v>
      </c>
      <c r="C26" s="115" t="s">
        <v>143</v>
      </c>
      <c r="D26" s="101" t="s">
        <v>341</v>
      </c>
      <c r="E26" s="241">
        <v>12</v>
      </c>
      <c r="F26" s="166"/>
      <c r="G26" s="166"/>
      <c r="H26" s="166"/>
      <c r="I26" s="192">
        <f t="shared" si="0"/>
        <v>0</v>
      </c>
      <c r="J26" s="242"/>
      <c r="K26" s="242"/>
    </row>
    <row r="27" spans="1:12" s="206" customFormat="1" ht="15.75">
      <c r="A27" s="237" t="s">
        <v>229</v>
      </c>
      <c r="B27" s="104" t="s">
        <v>313</v>
      </c>
      <c r="C27" s="240" t="s">
        <v>174</v>
      </c>
      <c r="D27" s="237" t="s">
        <v>87</v>
      </c>
      <c r="E27" s="239">
        <v>8</v>
      </c>
      <c r="F27" s="166"/>
      <c r="G27" s="166"/>
      <c r="H27" s="166"/>
      <c r="I27" s="192">
        <f t="shared" si="0"/>
        <v>0</v>
      </c>
      <c r="J27" s="205"/>
      <c r="K27" s="205"/>
      <c r="L27" s="205"/>
    </row>
    <row r="28" spans="1:12" s="206" customFormat="1" ht="31.5">
      <c r="A28" s="237" t="s">
        <v>230</v>
      </c>
      <c r="B28" s="104" t="s">
        <v>314</v>
      </c>
      <c r="C28" s="240" t="s">
        <v>175</v>
      </c>
      <c r="D28" s="237" t="s">
        <v>62</v>
      </c>
      <c r="E28" s="239">
        <v>30</v>
      </c>
      <c r="F28" s="166"/>
      <c r="G28" s="166"/>
      <c r="H28" s="166"/>
      <c r="I28" s="192">
        <f t="shared" si="0"/>
        <v>0</v>
      </c>
      <c r="J28" s="205"/>
      <c r="K28" s="205"/>
      <c r="L28" s="205"/>
    </row>
    <row r="29" spans="3:9" ht="15.75">
      <c r="C29" s="119"/>
      <c r="F29" s="229"/>
      <c r="G29" s="229"/>
      <c r="H29" s="107">
        <f>SUM(F29:G29)</f>
        <v>0</v>
      </c>
      <c r="I29" s="192">
        <f t="shared" si="0"/>
        <v>0</v>
      </c>
    </row>
    <row r="30" spans="3:9" ht="15.75">
      <c r="C30" s="121" t="s">
        <v>53</v>
      </c>
      <c r="D30" s="72"/>
      <c r="E30" s="73"/>
      <c r="F30" s="243"/>
      <c r="G30" s="243"/>
      <c r="H30" s="244"/>
      <c r="I30" s="157">
        <f>SUM(I4:I29)</f>
        <v>0</v>
      </c>
    </row>
    <row r="31" spans="3:9" ht="15.75">
      <c r="C31" s="125" t="s">
        <v>445</v>
      </c>
      <c r="D31" s="74"/>
      <c r="E31" s="75"/>
      <c r="F31" s="245"/>
      <c r="G31" s="245"/>
      <c r="H31" s="246"/>
      <c r="I31" s="194">
        <f>I30*0.1</f>
        <v>0</v>
      </c>
    </row>
    <row r="32" spans="3:9" ht="15.75">
      <c r="C32" s="125" t="s">
        <v>144</v>
      </c>
      <c r="D32" s="74"/>
      <c r="E32" s="75"/>
      <c r="F32" s="245"/>
      <c r="G32" s="245"/>
      <c r="H32" s="246"/>
      <c r="I32" s="247">
        <f>(I31+I30)*0.3</f>
        <v>0</v>
      </c>
    </row>
    <row r="33" spans="3:9" ht="15.75">
      <c r="C33" s="129" t="s">
        <v>447</v>
      </c>
      <c r="D33" s="130"/>
      <c r="E33" s="248"/>
      <c r="F33" s="249"/>
      <c r="G33" s="249"/>
      <c r="H33" s="250"/>
      <c r="I33" s="251">
        <f>SUM(I30:I32)</f>
        <v>0</v>
      </c>
    </row>
    <row r="34" spans="3:9" ht="15.75">
      <c r="C34" s="114"/>
      <c r="I34" s="103"/>
    </row>
    <row r="35" spans="3:9" ht="15.75">
      <c r="C35" s="114"/>
      <c r="I35" s="103"/>
    </row>
    <row r="36" spans="5:12" s="201" customFormat="1" ht="15.75">
      <c r="E36" s="236"/>
      <c r="F36" s="236"/>
      <c r="G36" s="236"/>
      <c r="H36" s="236"/>
      <c r="I36" s="236"/>
      <c r="J36" s="205"/>
      <c r="K36" s="200"/>
      <c r="L36" s="200"/>
    </row>
    <row r="37" spans="3:12" s="201" customFormat="1" ht="15.75">
      <c r="C37" s="252"/>
      <c r="E37" s="236"/>
      <c r="F37" s="236"/>
      <c r="G37" s="236"/>
      <c r="H37" s="236"/>
      <c r="I37" s="236"/>
      <c r="J37" s="205"/>
      <c r="K37" s="200"/>
      <c r="L37" s="200"/>
    </row>
    <row r="38" spans="3:12" s="201" customFormat="1" ht="15.75">
      <c r="C38" s="235"/>
      <c r="E38" s="236"/>
      <c r="F38" s="236"/>
      <c r="G38" s="236"/>
      <c r="H38" s="236"/>
      <c r="I38" s="236"/>
      <c r="J38" s="253"/>
      <c r="K38" s="200"/>
      <c r="L38" s="200"/>
    </row>
    <row r="39" spans="3:12" s="201" customFormat="1" ht="15.75">
      <c r="C39" s="235"/>
      <c r="E39" s="236"/>
      <c r="F39" s="236"/>
      <c r="G39" s="236"/>
      <c r="H39" s="236"/>
      <c r="I39" s="236"/>
      <c r="J39" s="253"/>
      <c r="K39" s="200"/>
      <c r="L39" s="200"/>
    </row>
    <row r="40" spans="1:13" s="258" customFormat="1" ht="15.75">
      <c r="A40" s="254"/>
      <c r="B40" s="254"/>
      <c r="C40" s="255"/>
      <c r="D40" s="254"/>
      <c r="E40" s="256"/>
      <c r="F40" s="257"/>
      <c r="G40" s="257"/>
      <c r="H40" s="257"/>
      <c r="I40" s="257"/>
      <c r="M40" s="259"/>
    </row>
    <row r="41" spans="1:9" s="258" customFormat="1" ht="15.75">
      <c r="A41" s="254"/>
      <c r="B41" s="254"/>
      <c r="C41" s="260"/>
      <c r="D41" s="254"/>
      <c r="E41" s="256"/>
      <c r="F41" s="257"/>
      <c r="G41" s="257"/>
      <c r="H41" s="257"/>
      <c r="I41" s="257"/>
    </row>
    <row r="42" spans="1:9" s="258" customFormat="1" ht="15.75">
      <c r="A42" s="254"/>
      <c r="B42" s="254"/>
      <c r="C42" s="260"/>
      <c r="D42" s="254"/>
      <c r="E42" s="256"/>
      <c r="F42" s="257"/>
      <c r="G42" s="257"/>
      <c r="H42" s="257"/>
      <c r="I42" s="257"/>
    </row>
    <row r="43" spans="1:12" s="206" customFormat="1" ht="15.75">
      <c r="A43" s="201"/>
      <c r="B43" s="201"/>
      <c r="C43" s="235"/>
      <c r="D43" s="201"/>
      <c r="E43" s="236"/>
      <c r="F43" s="236"/>
      <c r="G43" s="236"/>
      <c r="H43" s="236"/>
      <c r="I43" s="236"/>
      <c r="J43" s="205"/>
      <c r="K43" s="205"/>
      <c r="L43" s="205"/>
    </row>
    <row r="44" spans="1:12" s="211" customFormat="1" ht="15.75">
      <c r="A44" s="196"/>
      <c r="B44" s="196"/>
      <c r="C44" s="261"/>
      <c r="D44" s="196"/>
      <c r="E44" s="262"/>
      <c r="F44" s="262"/>
      <c r="G44" s="262"/>
      <c r="H44" s="262"/>
      <c r="I44" s="262"/>
      <c r="J44" s="210"/>
      <c r="K44" s="210"/>
      <c r="L44" s="210"/>
    </row>
    <row r="45" spans="1:12" s="206" customFormat="1" ht="15.75">
      <c r="A45" s="201"/>
      <c r="B45" s="201"/>
      <c r="C45" s="263"/>
      <c r="D45" s="201"/>
      <c r="E45" s="236"/>
      <c r="F45" s="236"/>
      <c r="G45" s="236"/>
      <c r="H45" s="236"/>
      <c r="I45" s="236"/>
      <c r="J45" s="205"/>
      <c r="K45" s="205"/>
      <c r="L45" s="205"/>
    </row>
    <row r="46" spans="1:12" s="206" customFormat="1" ht="15.75">
      <c r="A46" s="201"/>
      <c r="B46" s="201"/>
      <c r="C46" s="263"/>
      <c r="D46" s="201"/>
      <c r="E46" s="236"/>
      <c r="F46" s="264"/>
      <c r="G46" s="236"/>
      <c r="H46" s="236"/>
      <c r="I46" s="236"/>
      <c r="J46" s="205"/>
      <c r="K46" s="205"/>
      <c r="L46" s="205"/>
    </row>
    <row r="47" spans="1:12" s="206" customFormat="1" ht="15.75">
      <c r="A47" s="265"/>
      <c r="B47" s="265"/>
      <c r="C47" s="266"/>
      <c r="D47" s="265"/>
      <c r="E47" s="267"/>
      <c r="F47" s="267"/>
      <c r="G47" s="267"/>
      <c r="H47" s="267"/>
      <c r="I47" s="267"/>
      <c r="J47" s="205"/>
      <c r="K47" s="205"/>
      <c r="L47" s="205"/>
    </row>
    <row r="48" spans="1:12" s="206" customFormat="1" ht="15.75">
      <c r="A48" s="265"/>
      <c r="B48" s="265"/>
      <c r="C48" s="266"/>
      <c r="D48" s="265"/>
      <c r="E48" s="267"/>
      <c r="F48" s="268"/>
      <c r="G48" s="267"/>
      <c r="H48" s="267"/>
      <c r="I48" s="267"/>
      <c r="J48" s="205"/>
      <c r="K48" s="205"/>
      <c r="L48" s="205"/>
    </row>
    <row r="49" spans="1:12" s="206" customFormat="1" ht="15.75">
      <c r="A49" s="201"/>
      <c r="B49" s="201"/>
      <c r="C49" s="235"/>
      <c r="D49" s="201"/>
      <c r="E49" s="236"/>
      <c r="F49" s="236"/>
      <c r="G49" s="236"/>
      <c r="H49" s="236"/>
      <c r="I49" s="236"/>
      <c r="J49" s="205"/>
      <c r="K49" s="205"/>
      <c r="L49" s="205"/>
    </row>
    <row r="50" spans="1:12" s="206" customFormat="1" ht="15.75">
      <c r="A50" s="201"/>
      <c r="B50" s="201"/>
      <c r="C50" s="263"/>
      <c r="D50" s="201"/>
      <c r="E50" s="236"/>
      <c r="F50" s="264"/>
      <c r="G50" s="236"/>
      <c r="H50" s="236"/>
      <c r="I50" s="236"/>
      <c r="J50" s="205"/>
      <c r="K50" s="205"/>
      <c r="L50" s="205"/>
    </row>
    <row r="51" spans="1:12" s="206" customFormat="1" ht="15.75">
      <c r="A51" s="201"/>
      <c r="B51" s="201"/>
      <c r="C51" s="263"/>
      <c r="D51" s="201"/>
      <c r="E51" s="236"/>
      <c r="F51" s="236"/>
      <c r="G51" s="236"/>
      <c r="H51" s="236"/>
      <c r="I51" s="236"/>
      <c r="J51" s="205"/>
      <c r="K51" s="205"/>
      <c r="L51" s="205"/>
    </row>
    <row r="52" spans="1:12" s="206" customFormat="1" ht="15.75">
      <c r="A52" s="201"/>
      <c r="B52" s="201"/>
      <c r="C52" s="235"/>
      <c r="D52" s="201"/>
      <c r="E52" s="236"/>
      <c r="F52" s="264"/>
      <c r="G52" s="236"/>
      <c r="H52" s="236"/>
      <c r="I52" s="236"/>
      <c r="J52" s="205"/>
      <c r="K52" s="205"/>
      <c r="L52" s="205"/>
    </row>
    <row r="53" spans="1:13" s="258" customFormat="1" ht="15.75">
      <c r="A53" s="254"/>
      <c r="B53" s="254"/>
      <c r="C53" s="255"/>
      <c r="D53" s="254"/>
      <c r="E53" s="256"/>
      <c r="F53" s="257"/>
      <c r="G53" s="257"/>
      <c r="H53" s="257"/>
      <c r="I53" s="257"/>
      <c r="M53" s="259"/>
    </row>
    <row r="54" spans="1:9" s="258" customFormat="1" ht="15.75">
      <c r="A54" s="254"/>
      <c r="B54" s="254"/>
      <c r="C54" s="260"/>
      <c r="D54" s="254"/>
      <c r="E54" s="256"/>
      <c r="F54" s="257"/>
      <c r="G54" s="257"/>
      <c r="H54" s="257"/>
      <c r="I54" s="257"/>
    </row>
    <row r="55" spans="1:9" s="258" customFormat="1" ht="15.75">
      <c r="A55" s="254"/>
      <c r="B55" s="254"/>
      <c r="C55" s="260"/>
      <c r="D55" s="254"/>
      <c r="E55" s="256"/>
      <c r="F55" s="257"/>
      <c r="G55" s="257"/>
      <c r="H55" s="257"/>
      <c r="I55" s="257"/>
    </row>
    <row r="56" spans="1:12" s="206" customFormat="1" ht="15.75">
      <c r="A56" s="201"/>
      <c r="B56" s="201"/>
      <c r="C56" s="263"/>
      <c r="D56" s="201"/>
      <c r="E56" s="236"/>
      <c r="F56" s="236"/>
      <c r="G56" s="236"/>
      <c r="H56" s="236"/>
      <c r="I56" s="236"/>
      <c r="J56" s="205"/>
      <c r="K56" s="205"/>
      <c r="L56" s="205"/>
    </row>
    <row r="57" spans="1:12" s="211" customFormat="1" ht="15.75">
      <c r="A57" s="196"/>
      <c r="B57" s="196"/>
      <c r="C57" s="261"/>
      <c r="D57" s="196"/>
      <c r="E57" s="262"/>
      <c r="F57" s="262"/>
      <c r="G57" s="262"/>
      <c r="H57" s="262"/>
      <c r="I57" s="262"/>
      <c r="J57" s="210"/>
      <c r="K57" s="210"/>
      <c r="L57" s="210"/>
    </row>
    <row r="58" spans="1:12" s="206" customFormat="1" ht="15.75">
      <c r="A58" s="201"/>
      <c r="B58" s="201"/>
      <c r="C58" s="263"/>
      <c r="D58" s="201"/>
      <c r="E58" s="236"/>
      <c r="F58" s="236"/>
      <c r="G58" s="236"/>
      <c r="H58" s="236"/>
      <c r="I58" s="236"/>
      <c r="J58" s="205"/>
      <c r="K58" s="205"/>
      <c r="L58" s="205"/>
    </row>
    <row r="59" spans="1:12" s="206" customFormat="1" ht="15.75">
      <c r="A59" s="201"/>
      <c r="B59" s="201"/>
      <c r="C59" s="235"/>
      <c r="D59" s="201"/>
      <c r="E59" s="236"/>
      <c r="F59" s="236"/>
      <c r="G59" s="236"/>
      <c r="H59" s="236"/>
      <c r="I59" s="236"/>
      <c r="J59" s="205"/>
      <c r="K59" s="205"/>
      <c r="L59" s="205"/>
    </row>
    <row r="60" spans="1:12" s="206" customFormat="1" ht="15.75">
      <c r="A60" s="201"/>
      <c r="B60" s="201"/>
      <c r="C60" s="235"/>
      <c r="D60" s="201"/>
      <c r="E60" s="236"/>
      <c r="F60" s="236"/>
      <c r="G60" s="236"/>
      <c r="H60" s="236"/>
      <c r="I60" s="236"/>
      <c r="J60" s="205"/>
      <c r="K60" s="205"/>
      <c r="L60" s="205"/>
    </row>
    <row r="61" spans="1:12" s="206" customFormat="1" ht="15.75">
      <c r="A61" s="201"/>
      <c r="B61" s="201"/>
      <c r="C61" s="263"/>
      <c r="D61" s="201"/>
      <c r="E61" s="236"/>
      <c r="F61" s="236"/>
      <c r="G61" s="236"/>
      <c r="H61" s="236"/>
      <c r="I61" s="236"/>
      <c r="J61" s="205"/>
      <c r="K61" s="205"/>
      <c r="L61" s="205"/>
    </row>
    <row r="62" spans="1:12" s="206" customFormat="1" ht="15.75">
      <c r="A62" s="201"/>
      <c r="B62" s="201"/>
      <c r="C62" s="235"/>
      <c r="D62" s="201"/>
      <c r="E62" s="236"/>
      <c r="F62" s="236"/>
      <c r="G62" s="264"/>
      <c r="H62" s="236"/>
      <c r="I62" s="236"/>
      <c r="J62" s="205"/>
      <c r="K62" s="205"/>
      <c r="L62" s="205"/>
    </row>
    <row r="63" spans="1:12" s="206" customFormat="1" ht="15.75">
      <c r="A63" s="254"/>
      <c r="B63" s="254"/>
      <c r="C63" s="255"/>
      <c r="D63" s="254"/>
      <c r="E63" s="256"/>
      <c r="F63" s="257"/>
      <c r="G63" s="257"/>
      <c r="J63" s="205"/>
      <c r="K63" s="205"/>
      <c r="L63" s="205"/>
    </row>
    <row r="64" spans="1:12" s="206" customFormat="1" ht="15.75">
      <c r="A64" s="254"/>
      <c r="B64" s="254"/>
      <c r="C64" s="260"/>
      <c r="D64" s="254"/>
      <c r="E64" s="256"/>
      <c r="F64" s="257"/>
      <c r="G64" s="257"/>
      <c r="H64" s="236"/>
      <c r="I64" s="236"/>
      <c r="J64" s="205"/>
      <c r="K64" s="205"/>
      <c r="L64" s="205"/>
    </row>
    <row r="65" spans="1:12" s="206" customFormat="1" ht="15.75">
      <c r="A65" s="254"/>
      <c r="B65" s="254"/>
      <c r="C65" s="260"/>
      <c r="D65" s="254"/>
      <c r="E65" s="256"/>
      <c r="F65" s="257"/>
      <c r="G65" s="257"/>
      <c r="H65" s="236"/>
      <c r="I65" s="236"/>
      <c r="J65" s="205"/>
      <c r="K65" s="205"/>
      <c r="L65" s="205"/>
    </row>
    <row r="66" spans="1:12" s="206" customFormat="1" ht="15.75">
      <c r="A66" s="254"/>
      <c r="B66" s="254"/>
      <c r="C66" s="260"/>
      <c r="D66" s="254"/>
      <c r="E66" s="256"/>
      <c r="F66" s="257"/>
      <c r="G66" s="257"/>
      <c r="H66" s="236"/>
      <c r="I66" s="236"/>
      <c r="J66" s="205"/>
      <c r="K66" s="205"/>
      <c r="L66" s="205"/>
    </row>
    <row r="67" spans="1:12" s="211" customFormat="1" ht="15.75">
      <c r="A67" s="196"/>
      <c r="B67" s="196"/>
      <c r="C67" s="261"/>
      <c r="D67" s="196"/>
      <c r="E67" s="262"/>
      <c r="F67" s="262"/>
      <c r="G67" s="262"/>
      <c r="H67" s="262"/>
      <c r="I67" s="262"/>
      <c r="J67" s="210"/>
      <c r="K67" s="210"/>
      <c r="L67" s="210"/>
    </row>
    <row r="68" spans="1:12" s="206" customFormat="1" ht="15.75">
      <c r="A68" s="201"/>
      <c r="B68" s="201"/>
      <c r="C68" s="235"/>
      <c r="D68" s="201"/>
      <c r="E68" s="236"/>
      <c r="F68" s="236"/>
      <c r="G68" s="236"/>
      <c r="H68" s="236"/>
      <c r="I68" s="236"/>
      <c r="J68" s="205"/>
      <c r="K68" s="205"/>
      <c r="L68" s="205"/>
    </row>
    <row r="69" spans="1:12" s="206" customFormat="1" ht="15.75">
      <c r="A69" s="201"/>
      <c r="B69" s="201"/>
      <c r="C69" s="235"/>
      <c r="D69" s="201"/>
      <c r="E69" s="236"/>
      <c r="F69" s="236"/>
      <c r="G69" s="236"/>
      <c r="H69" s="236"/>
      <c r="I69" s="236"/>
      <c r="J69" s="205"/>
      <c r="K69" s="205"/>
      <c r="L69" s="205"/>
    </row>
    <row r="70" spans="1:12" s="206" customFormat="1" ht="15.75">
      <c r="A70" s="201"/>
      <c r="B70" s="201"/>
      <c r="C70" s="235"/>
      <c r="D70" s="201"/>
      <c r="E70" s="236"/>
      <c r="F70" s="236"/>
      <c r="G70" s="236"/>
      <c r="H70" s="236"/>
      <c r="I70" s="236"/>
      <c r="J70" s="205"/>
      <c r="K70" s="205"/>
      <c r="L70" s="205"/>
    </row>
    <row r="71" spans="1:12" s="206" customFormat="1" ht="15.75">
      <c r="A71" s="201"/>
      <c r="B71" s="201"/>
      <c r="C71" s="235"/>
      <c r="D71" s="201"/>
      <c r="E71" s="236"/>
      <c r="F71" s="236"/>
      <c r="G71" s="236"/>
      <c r="H71" s="236"/>
      <c r="I71" s="236"/>
      <c r="J71" s="205"/>
      <c r="K71" s="205"/>
      <c r="L71" s="205"/>
    </row>
    <row r="72" spans="1:9" s="258" customFormat="1" ht="15.75">
      <c r="A72" s="254"/>
      <c r="B72" s="254"/>
      <c r="C72" s="260"/>
      <c r="D72" s="254"/>
      <c r="E72" s="256"/>
      <c r="F72" s="257"/>
      <c r="G72" s="257"/>
      <c r="H72" s="257"/>
      <c r="I72" s="257"/>
    </row>
    <row r="73" spans="1:9" s="258" customFormat="1" ht="15.75">
      <c r="A73" s="254"/>
      <c r="B73" s="254"/>
      <c r="C73" s="260"/>
      <c r="D73" s="254"/>
      <c r="E73" s="256"/>
      <c r="F73" s="257"/>
      <c r="G73" s="257"/>
      <c r="H73" s="257"/>
      <c r="I73" s="257"/>
    </row>
    <row r="74" spans="1:12" s="206" customFormat="1" ht="15.75">
      <c r="A74" s="201"/>
      <c r="B74" s="201"/>
      <c r="C74" s="235"/>
      <c r="J74" s="205"/>
      <c r="K74" s="205"/>
      <c r="L74" s="205"/>
    </row>
    <row r="75" spans="1:12" s="211" customFormat="1" ht="15.75">
      <c r="A75" s="196"/>
      <c r="B75" s="196"/>
      <c r="C75" s="261"/>
      <c r="J75" s="210"/>
      <c r="K75" s="210"/>
      <c r="L75" s="210"/>
    </row>
    <row r="76" spans="1:12" s="206" customFormat="1" ht="15.75">
      <c r="A76" s="201"/>
      <c r="B76" s="201"/>
      <c r="C76" s="235"/>
      <c r="J76" s="205"/>
      <c r="K76" s="205"/>
      <c r="L76" s="205"/>
    </row>
    <row r="77" spans="1:12" s="206" customFormat="1" ht="15.75">
      <c r="A77" s="201"/>
      <c r="B77" s="201"/>
      <c r="C77" s="235"/>
      <c r="D77" s="201"/>
      <c r="E77" s="236"/>
      <c r="F77" s="236"/>
      <c r="G77" s="236"/>
      <c r="H77" s="236"/>
      <c r="I77" s="236"/>
      <c r="J77" s="253"/>
      <c r="K77" s="205"/>
      <c r="L77" s="205"/>
    </row>
    <row r="78" spans="1:13" s="258" customFormat="1" ht="15.75">
      <c r="A78" s="254"/>
      <c r="B78" s="254"/>
      <c r="C78" s="255"/>
      <c r="D78" s="254"/>
      <c r="E78" s="256"/>
      <c r="F78" s="257"/>
      <c r="G78" s="257"/>
      <c r="H78" s="257"/>
      <c r="I78" s="257"/>
      <c r="M78" s="259"/>
    </row>
    <row r="79" spans="1:9" s="258" customFormat="1" ht="15.75">
      <c r="A79" s="254"/>
      <c r="B79" s="254"/>
      <c r="C79" s="260"/>
      <c r="D79" s="254"/>
      <c r="E79" s="256"/>
      <c r="F79" s="257"/>
      <c r="G79" s="257"/>
      <c r="H79" s="257"/>
      <c r="I79" s="257"/>
    </row>
    <row r="80" spans="1:9" s="258" customFormat="1" ht="15.75">
      <c r="A80" s="254"/>
      <c r="B80" s="254"/>
      <c r="C80" s="260"/>
      <c r="D80" s="254"/>
      <c r="E80" s="256"/>
      <c r="F80" s="257"/>
      <c r="G80" s="257"/>
      <c r="H80" s="257"/>
      <c r="I80" s="257"/>
    </row>
    <row r="81" spans="1:9" s="258" customFormat="1" ht="15.75">
      <c r="A81" s="254"/>
      <c r="B81" s="254"/>
      <c r="C81" s="260"/>
      <c r="D81" s="254"/>
      <c r="E81" s="256"/>
      <c r="F81" s="257"/>
      <c r="G81" s="257"/>
      <c r="H81" s="257"/>
      <c r="I81" s="257"/>
    </row>
    <row r="82" spans="1:12" s="211" customFormat="1" ht="15.75">
      <c r="A82" s="196"/>
      <c r="B82" s="196"/>
      <c r="C82" s="261"/>
      <c r="D82" s="196"/>
      <c r="E82" s="262"/>
      <c r="F82" s="262"/>
      <c r="G82" s="262"/>
      <c r="H82" s="262"/>
      <c r="I82" s="262"/>
      <c r="J82" s="210"/>
      <c r="K82" s="210"/>
      <c r="L82" s="210"/>
    </row>
    <row r="83" spans="1:12" s="206" customFormat="1" ht="15.75">
      <c r="A83" s="201"/>
      <c r="B83" s="201"/>
      <c r="C83" s="235"/>
      <c r="D83" s="201"/>
      <c r="E83" s="236"/>
      <c r="F83" s="236"/>
      <c r="G83" s="236"/>
      <c r="H83" s="236"/>
      <c r="I83" s="236"/>
      <c r="J83" s="205"/>
      <c r="K83" s="205"/>
      <c r="L83" s="205"/>
    </row>
    <row r="84" spans="1:12" s="206" customFormat="1" ht="15.75">
      <c r="A84" s="201"/>
      <c r="B84" s="201"/>
      <c r="C84" s="235"/>
      <c r="D84" s="201"/>
      <c r="E84" s="236"/>
      <c r="F84" s="236"/>
      <c r="G84" s="236"/>
      <c r="H84" s="236"/>
      <c r="I84" s="236"/>
      <c r="J84" s="205"/>
      <c r="K84" s="205"/>
      <c r="L84" s="205"/>
    </row>
    <row r="85" spans="1:12" s="206" customFormat="1" ht="15.75">
      <c r="A85" s="201"/>
      <c r="B85" s="201"/>
      <c r="C85" s="235"/>
      <c r="D85" s="201"/>
      <c r="E85" s="236"/>
      <c r="F85" s="236"/>
      <c r="G85" s="236"/>
      <c r="H85" s="236"/>
      <c r="I85" s="236"/>
      <c r="J85" s="205"/>
      <c r="K85" s="205"/>
      <c r="L85" s="205"/>
    </row>
    <row r="86" spans="1:12" s="206" customFormat="1" ht="15.75">
      <c r="A86" s="201"/>
      <c r="B86" s="201"/>
      <c r="C86" s="235"/>
      <c r="D86" s="201"/>
      <c r="E86" s="236"/>
      <c r="F86" s="236"/>
      <c r="G86" s="236"/>
      <c r="H86" s="236"/>
      <c r="I86" s="236"/>
      <c r="J86" s="205"/>
      <c r="K86" s="205"/>
      <c r="L86" s="205"/>
    </row>
    <row r="87" spans="1:12" s="206" customFormat="1" ht="15.75">
      <c r="A87" s="201"/>
      <c r="B87" s="201"/>
      <c r="C87" s="235"/>
      <c r="D87" s="201"/>
      <c r="E87" s="236"/>
      <c r="F87" s="236"/>
      <c r="G87" s="236"/>
      <c r="H87" s="236"/>
      <c r="I87" s="236"/>
      <c r="J87" s="205"/>
      <c r="K87" s="205"/>
      <c r="L87" s="205"/>
    </row>
    <row r="88" spans="1:9" s="258" customFormat="1" ht="15.75">
      <c r="A88" s="254"/>
      <c r="B88" s="254"/>
      <c r="C88" s="260"/>
      <c r="D88" s="254"/>
      <c r="E88" s="256"/>
      <c r="F88" s="257"/>
      <c r="G88" s="257"/>
      <c r="H88" s="257"/>
      <c r="I88" s="257"/>
    </row>
    <row r="89" spans="1:9" s="258" customFormat="1" ht="15.75">
      <c r="A89" s="254"/>
      <c r="B89" s="254"/>
      <c r="C89" s="260"/>
      <c r="D89" s="254"/>
      <c r="E89" s="256"/>
      <c r="F89" s="257"/>
      <c r="G89" s="257"/>
      <c r="H89" s="257"/>
      <c r="I89" s="257"/>
    </row>
    <row r="90" spans="1:12" s="206" customFormat="1" ht="15.75">
      <c r="A90" s="201"/>
      <c r="B90" s="201"/>
      <c r="C90" s="235"/>
      <c r="J90" s="205"/>
      <c r="K90" s="205"/>
      <c r="L90" s="205"/>
    </row>
    <row r="91" spans="1:12" s="211" customFormat="1" ht="15.75">
      <c r="A91" s="196"/>
      <c r="B91" s="196"/>
      <c r="C91" s="261"/>
      <c r="J91" s="210"/>
      <c r="K91" s="210"/>
      <c r="L91" s="210"/>
    </row>
    <row r="92" spans="1:12" s="206" customFormat="1" ht="15.75">
      <c r="A92" s="201"/>
      <c r="B92" s="201"/>
      <c r="C92" s="235"/>
      <c r="J92" s="205"/>
      <c r="K92" s="205"/>
      <c r="L92" s="205"/>
    </row>
    <row r="93" spans="1:12" s="206" customFormat="1" ht="15.75">
      <c r="A93" s="201"/>
      <c r="B93" s="201"/>
      <c r="C93" s="235"/>
      <c r="D93" s="201"/>
      <c r="E93" s="236"/>
      <c r="F93" s="236"/>
      <c r="G93" s="236"/>
      <c r="H93" s="236"/>
      <c r="I93" s="236"/>
      <c r="J93" s="253"/>
      <c r="K93" s="205"/>
      <c r="L93" s="205"/>
    </row>
    <row r="94" spans="1:12" s="206" customFormat="1" ht="15.75">
      <c r="A94" s="201"/>
      <c r="B94" s="201"/>
      <c r="C94" s="235"/>
      <c r="D94" s="201"/>
      <c r="E94" s="236"/>
      <c r="F94" s="236"/>
      <c r="G94" s="236"/>
      <c r="H94" s="236"/>
      <c r="I94" s="236"/>
      <c r="J94" s="205"/>
      <c r="K94" s="205"/>
      <c r="L94" s="205"/>
    </row>
    <row r="95" spans="1:12" s="206" customFormat="1" ht="15.75">
      <c r="A95" s="201"/>
      <c r="B95" s="201"/>
      <c r="C95" s="235"/>
      <c r="D95" s="201"/>
      <c r="E95" s="236"/>
      <c r="F95" s="236"/>
      <c r="G95" s="236"/>
      <c r="H95" s="236"/>
      <c r="I95" s="236"/>
      <c r="J95" s="205"/>
      <c r="K95" s="205"/>
      <c r="L95" s="205"/>
    </row>
    <row r="96" spans="1:12" s="206" customFormat="1" ht="15.75">
      <c r="A96" s="201"/>
      <c r="B96" s="201"/>
      <c r="C96" s="235"/>
      <c r="J96" s="205"/>
      <c r="K96" s="205"/>
      <c r="L96" s="205"/>
    </row>
    <row r="97" spans="1:12" s="206" customFormat="1" ht="15.75">
      <c r="A97" s="201"/>
      <c r="B97" s="201"/>
      <c r="C97" s="235"/>
      <c r="D97" s="201"/>
      <c r="E97" s="236"/>
      <c r="F97" s="236"/>
      <c r="G97" s="236"/>
      <c r="H97" s="236"/>
      <c r="I97" s="236"/>
      <c r="J97" s="253"/>
      <c r="K97" s="205"/>
      <c r="L97" s="205"/>
    </row>
    <row r="98" spans="1:12" s="206" customFormat="1" ht="15.75">
      <c r="A98" s="201"/>
      <c r="B98" s="201"/>
      <c r="C98" s="235"/>
      <c r="D98" s="201"/>
      <c r="E98" s="236"/>
      <c r="F98" s="236"/>
      <c r="G98" s="236"/>
      <c r="H98" s="236"/>
      <c r="I98" s="236"/>
      <c r="J98" s="205"/>
      <c r="K98" s="205"/>
      <c r="L98" s="205"/>
    </row>
    <row r="99" spans="1:13" s="258" customFormat="1" ht="15.75">
      <c r="A99" s="254"/>
      <c r="B99" s="254"/>
      <c r="C99" s="255"/>
      <c r="D99" s="254"/>
      <c r="E99" s="256"/>
      <c r="F99" s="257"/>
      <c r="G99" s="257"/>
      <c r="H99" s="257"/>
      <c r="I99" s="257"/>
      <c r="M99" s="259"/>
    </row>
    <row r="100" spans="1:9" s="258" customFormat="1" ht="15.75">
      <c r="A100" s="254"/>
      <c r="B100" s="254"/>
      <c r="C100" s="260"/>
      <c r="D100" s="254"/>
      <c r="E100" s="256"/>
      <c r="F100" s="257"/>
      <c r="G100" s="257"/>
      <c r="H100" s="257"/>
      <c r="I100" s="257"/>
    </row>
    <row r="101" spans="1:12" s="206" customFormat="1" ht="15.75">
      <c r="A101" s="201"/>
      <c r="B101" s="201"/>
      <c r="C101" s="210"/>
      <c r="D101" s="201"/>
      <c r="E101" s="236"/>
      <c r="F101" s="236"/>
      <c r="G101" s="236"/>
      <c r="H101" s="236"/>
      <c r="I101" s="262"/>
      <c r="J101" s="205"/>
      <c r="K101" s="205"/>
      <c r="L101" s="205"/>
    </row>
    <row r="102" spans="1:12" s="206" customFormat="1" ht="15.75">
      <c r="A102" s="201"/>
      <c r="B102" s="201"/>
      <c r="C102" s="210"/>
      <c r="D102" s="201"/>
      <c r="E102" s="236"/>
      <c r="F102" s="236"/>
      <c r="G102" s="236"/>
      <c r="H102" s="236"/>
      <c r="I102" s="269"/>
      <c r="J102" s="205"/>
      <c r="K102" s="205"/>
      <c r="L102" s="205"/>
    </row>
    <row r="103" spans="1:12" s="206" customFormat="1" ht="15.75">
      <c r="A103" s="201"/>
      <c r="B103" s="201"/>
      <c r="C103" s="210"/>
      <c r="D103" s="201"/>
      <c r="E103" s="236"/>
      <c r="F103" s="236"/>
      <c r="G103" s="236"/>
      <c r="H103" s="236"/>
      <c r="I103" s="262"/>
      <c r="J103" s="205"/>
      <c r="K103" s="205"/>
      <c r="L103" s="205"/>
    </row>
    <row r="120" spans="3:5" ht="15.75">
      <c r="C120" s="270"/>
      <c r="E120" s="107"/>
    </row>
    <row r="121" spans="3:5" ht="15.75">
      <c r="C121" s="270"/>
      <c r="E121" s="107"/>
    </row>
    <row r="122" spans="3:5" ht="15.75">
      <c r="C122" s="270"/>
      <c r="E122" s="107"/>
    </row>
    <row r="123" spans="3:5" ht="15.75">
      <c r="C123" s="270"/>
      <c r="E123" s="107"/>
    </row>
    <row r="124" spans="3:5" ht="15.75">
      <c r="C124" s="270"/>
      <c r="E124" s="107"/>
    </row>
  </sheetData>
  <sheetProtection/>
  <printOptions gridLines="1" horizontalCentered="1"/>
  <pageMargins left="0.7480314960629921" right="0.9055118110236221" top="1.2598425196850394" bottom="0.3937007874015748" header="0.5118110236220472" footer="0.11811023622047245"/>
  <pageSetup fitToHeight="1" fitToWidth="1" horizontalDpi="300" verticalDpi="300" orientation="landscape" paperSize="9" scale="62" r:id="rId3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 2018
CPOS 174</oddHeader>
    <oddFooter>&amp;RPágina &amp;P de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Zeros="0" zoomScaleSheetLayoutView="100" zoomScalePageLayoutView="0" workbookViewId="0" topLeftCell="A1">
      <selection activeCell="F3" sqref="F3:H10"/>
    </sheetView>
  </sheetViews>
  <sheetFormatPr defaultColWidth="11.421875" defaultRowHeight="12.75"/>
  <cols>
    <col min="1" max="2" width="13.7109375" style="197" customWidth="1"/>
    <col min="3" max="3" width="60.7109375" style="197" customWidth="1"/>
    <col min="4" max="4" width="13.7109375" style="198" customWidth="1"/>
    <col min="5" max="9" width="13.7109375" style="199" customWidth="1"/>
    <col min="10" max="11" width="11.421875" style="205" customWidth="1"/>
    <col min="12" max="16384" width="11.421875" style="206" customWidth="1"/>
  </cols>
  <sheetData>
    <row r="1" spans="1:11" s="196" customFormat="1" ht="36.75" customHeight="1" thickBot="1">
      <c r="A1" s="288" t="s">
        <v>51</v>
      </c>
      <c r="B1" s="289" t="s">
        <v>338</v>
      </c>
      <c r="C1" s="288" t="s">
        <v>90</v>
      </c>
      <c r="D1" s="288" t="s">
        <v>91</v>
      </c>
      <c r="E1" s="290" t="s">
        <v>52</v>
      </c>
      <c r="F1" s="290" t="s">
        <v>92</v>
      </c>
      <c r="G1" s="290" t="s">
        <v>93</v>
      </c>
      <c r="H1" s="290" t="s">
        <v>94</v>
      </c>
      <c r="I1" s="290" t="s">
        <v>95</v>
      </c>
      <c r="J1" s="195"/>
      <c r="K1" s="195"/>
    </row>
    <row r="2" spans="1:11" s="196" customFormat="1" ht="47.25">
      <c r="A2" s="351" t="s">
        <v>339</v>
      </c>
      <c r="B2" s="345"/>
      <c r="C2" s="347" t="s">
        <v>96</v>
      </c>
      <c r="D2" s="348"/>
      <c r="E2" s="349"/>
      <c r="F2" s="350"/>
      <c r="G2" s="350"/>
      <c r="H2" s="350"/>
      <c r="I2" s="350"/>
      <c r="J2" s="195"/>
      <c r="K2" s="195"/>
    </row>
    <row r="3" spans="1:9" ht="15.75">
      <c r="A3" s="197" t="s">
        <v>97</v>
      </c>
      <c r="B3" s="104" t="s">
        <v>305</v>
      </c>
      <c r="C3" s="202" t="s">
        <v>98</v>
      </c>
      <c r="D3" s="198" t="s">
        <v>62</v>
      </c>
      <c r="E3" s="203">
        <v>16</v>
      </c>
      <c r="F3" s="166"/>
      <c r="G3" s="166"/>
      <c r="H3" s="166"/>
      <c r="I3" s="204">
        <f aca="true" t="shared" si="0" ref="I3:I10">H3*E3</f>
        <v>0</v>
      </c>
    </row>
    <row r="4" spans="1:11" s="211" customFormat="1" ht="15.75">
      <c r="A4" s="351" t="s">
        <v>340</v>
      </c>
      <c r="B4" s="352"/>
      <c r="C4" s="353" t="s">
        <v>99</v>
      </c>
      <c r="D4" s="348"/>
      <c r="E4" s="354"/>
      <c r="F4" s="144"/>
      <c r="G4" s="144"/>
      <c r="H4" s="355"/>
      <c r="I4" s="356">
        <f t="shared" si="0"/>
        <v>0</v>
      </c>
      <c r="J4" s="210"/>
      <c r="K4" s="210"/>
    </row>
    <row r="5" spans="1:9" ht="18">
      <c r="A5" s="197" t="s">
        <v>59</v>
      </c>
      <c r="B5" s="104" t="s">
        <v>260</v>
      </c>
      <c r="C5" s="212" t="s">
        <v>100</v>
      </c>
      <c r="D5" s="101" t="s">
        <v>341</v>
      </c>
      <c r="E5" s="203">
        <v>14</v>
      </c>
      <c r="F5" s="166"/>
      <c r="G5" s="166"/>
      <c r="H5" s="166"/>
      <c r="I5" s="204">
        <f t="shared" si="0"/>
        <v>0</v>
      </c>
    </row>
    <row r="6" spans="1:9" ht="31.5">
      <c r="A6" s="197" t="s">
        <v>60</v>
      </c>
      <c r="B6" s="104" t="s">
        <v>315</v>
      </c>
      <c r="C6" s="212" t="s">
        <v>101</v>
      </c>
      <c r="D6" s="101" t="s">
        <v>341</v>
      </c>
      <c r="E6" s="203">
        <v>14</v>
      </c>
      <c r="F6" s="166"/>
      <c r="G6" s="166"/>
      <c r="H6" s="166"/>
      <c r="I6" s="204">
        <f t="shared" si="0"/>
        <v>0</v>
      </c>
    </row>
    <row r="7" spans="1:11" s="211" customFormat="1" ht="15.75">
      <c r="A7" s="351" t="s">
        <v>342</v>
      </c>
      <c r="B7" s="352"/>
      <c r="C7" s="347" t="s">
        <v>102</v>
      </c>
      <c r="D7" s="348"/>
      <c r="E7" s="354"/>
      <c r="F7" s="144"/>
      <c r="G7" s="144"/>
      <c r="H7" s="355"/>
      <c r="I7" s="356">
        <f t="shared" si="0"/>
        <v>0</v>
      </c>
      <c r="J7" s="210"/>
      <c r="K7" s="210"/>
    </row>
    <row r="8" spans="1:9" ht="31.5">
      <c r="A8" s="197" t="s">
        <v>65</v>
      </c>
      <c r="B8" s="104" t="s">
        <v>316</v>
      </c>
      <c r="C8" s="197" t="s">
        <v>103</v>
      </c>
      <c r="D8" s="198" t="s">
        <v>87</v>
      </c>
      <c r="E8" s="203">
        <v>3</v>
      </c>
      <c r="F8" s="166"/>
      <c r="G8" s="166"/>
      <c r="H8" s="166"/>
      <c r="I8" s="204">
        <f t="shared" si="0"/>
        <v>0</v>
      </c>
    </row>
    <row r="9" spans="1:11" s="211" customFormat="1" ht="15.75">
      <c r="A9" s="351" t="s">
        <v>343</v>
      </c>
      <c r="B9" s="352"/>
      <c r="C9" s="351" t="s">
        <v>104</v>
      </c>
      <c r="D9" s="348"/>
      <c r="E9" s="354"/>
      <c r="F9" s="144"/>
      <c r="G9" s="144"/>
      <c r="H9" s="355"/>
      <c r="I9" s="356">
        <f t="shared" si="0"/>
        <v>0</v>
      </c>
      <c r="J9" s="210"/>
      <c r="K9" s="210"/>
    </row>
    <row r="10" spans="1:9" ht="15.75">
      <c r="A10" s="197" t="s">
        <v>68</v>
      </c>
      <c r="B10" s="104" t="s">
        <v>317</v>
      </c>
      <c r="C10" s="197" t="s">
        <v>105</v>
      </c>
      <c r="D10" s="198" t="s">
        <v>87</v>
      </c>
      <c r="E10" s="203">
        <v>3</v>
      </c>
      <c r="F10" s="166"/>
      <c r="G10" s="166"/>
      <c r="H10" s="166"/>
      <c r="I10" s="204">
        <f t="shared" si="0"/>
        <v>0</v>
      </c>
    </row>
    <row r="11" spans="3:5" ht="15.75">
      <c r="C11" s="202"/>
      <c r="E11" s="203"/>
    </row>
    <row r="12" ht="15.75">
      <c r="C12" s="208"/>
    </row>
    <row r="13" spans="3:9" ht="15.75">
      <c r="C13" s="213" t="s">
        <v>53</v>
      </c>
      <c r="D13" s="214"/>
      <c r="E13" s="215"/>
      <c r="F13" s="215"/>
      <c r="G13" s="215"/>
      <c r="H13" s="216"/>
      <c r="I13" s="158">
        <f>SUM(I3:I12)</f>
        <v>0</v>
      </c>
    </row>
    <row r="14" spans="3:9" ht="15.75">
      <c r="C14" s="217" t="s">
        <v>445</v>
      </c>
      <c r="D14" s="218"/>
      <c r="E14" s="219"/>
      <c r="F14" s="219"/>
      <c r="G14" s="219"/>
      <c r="H14" s="220"/>
      <c r="I14" s="416">
        <f>I13*0.1</f>
        <v>0</v>
      </c>
    </row>
    <row r="15" spans="3:9" ht="15.75">
      <c r="C15" s="217" t="s">
        <v>144</v>
      </c>
      <c r="D15" s="218"/>
      <c r="E15" s="219"/>
      <c r="F15" s="219"/>
      <c r="G15" s="219"/>
      <c r="H15" s="220"/>
      <c r="I15" s="221">
        <f>(I14+I13)*0.32</f>
        <v>0</v>
      </c>
    </row>
    <row r="16" spans="3:9" ht="15.75">
      <c r="C16" s="222" t="s">
        <v>447</v>
      </c>
      <c r="D16" s="223"/>
      <c r="E16" s="224"/>
      <c r="F16" s="224"/>
      <c r="G16" s="224"/>
      <c r="H16" s="225"/>
      <c r="I16" s="226">
        <f>SUM(I13:I15)</f>
        <v>0</v>
      </c>
    </row>
    <row r="33" spans="3:5" ht="15.75">
      <c r="C33" s="227"/>
      <c r="E33" s="228"/>
    </row>
    <row r="34" spans="3:5" ht="15.75">
      <c r="C34" s="227"/>
      <c r="E34" s="228"/>
    </row>
    <row r="35" spans="3:5" ht="15.75">
      <c r="C35" s="227"/>
      <c r="E35" s="228"/>
    </row>
    <row r="36" spans="3:5" ht="15.75">
      <c r="C36" s="227"/>
      <c r="E36" s="228"/>
    </row>
    <row r="37" spans="3:5" ht="15.75">
      <c r="C37" s="227"/>
      <c r="E37" s="228"/>
    </row>
  </sheetData>
  <sheetProtection/>
  <printOptions gridLines="1" horizontalCentered="1"/>
  <pageMargins left="0.7480314960629921" right="0.9055118110236221" top="1.2598425196850394" bottom="0.3937007874015748" header="0.5118110236220472" footer="0.11811023622047245"/>
  <pageSetup fitToHeight="1" fitToWidth="1" horizontalDpi="300" verticalDpi="300" orientation="landscape" paperSize="9" scale="76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 2018
CPOS 174</oddHeader>
    <oddFooter>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90" zoomScaleNormal="90" workbookViewId="0" topLeftCell="A1">
      <selection activeCell="I6" sqref="I6"/>
    </sheetView>
  </sheetViews>
  <sheetFormatPr defaultColWidth="11.28125" defaultRowHeight="12.75"/>
  <cols>
    <col min="1" max="1" width="8.57421875" style="1" customWidth="1"/>
    <col min="2" max="2" width="47.8515625" style="2" customWidth="1"/>
    <col min="3" max="3" width="23.28125" style="2" customWidth="1"/>
    <col min="4" max="4" width="15.57421875" style="406" customWidth="1"/>
    <col min="5" max="5" width="10.421875" style="3" customWidth="1"/>
    <col min="6" max="7" width="8.7109375" style="3" customWidth="1"/>
    <col min="8" max="8" width="9.8515625" style="3" bestFit="1" customWidth="1"/>
    <col min="9" max="9" width="9.28125" style="3" bestFit="1" customWidth="1"/>
    <col min="10" max="10" width="8.7109375" style="3" customWidth="1"/>
    <col min="11" max="11" width="9.8515625" style="3" customWidth="1"/>
    <col min="12" max="12" width="10.28125" style="3" customWidth="1"/>
    <col min="13" max="13" width="9.7109375" style="3" customWidth="1"/>
    <col min="14" max="15" width="8.7109375" style="3" customWidth="1"/>
    <col min="16" max="16" width="10.421875" style="3" customWidth="1"/>
    <col min="17" max="17" width="8.7109375" style="3" customWidth="1"/>
    <col min="18" max="18" width="10.140625" style="3" customWidth="1"/>
    <col min="19" max="20" width="8.7109375" style="3" customWidth="1"/>
    <col min="21" max="16384" width="11.28125" style="2" customWidth="1"/>
  </cols>
  <sheetData>
    <row r="1" spans="1:20" s="26" customFormat="1" ht="23.25" customHeight="1">
      <c r="A1" s="363"/>
      <c r="B1" s="430" t="s">
        <v>88</v>
      </c>
      <c r="C1" s="431" t="s">
        <v>412</v>
      </c>
      <c r="D1" s="432" t="s">
        <v>433</v>
      </c>
      <c r="E1" s="458" t="s">
        <v>248</v>
      </c>
      <c r="F1" s="459"/>
      <c r="G1" s="459"/>
      <c r="H1" s="460"/>
      <c r="I1" s="458" t="s">
        <v>249</v>
      </c>
      <c r="J1" s="459"/>
      <c r="K1" s="459"/>
      <c r="L1" s="460"/>
      <c r="M1" s="458" t="s">
        <v>250</v>
      </c>
      <c r="N1" s="459"/>
      <c r="O1" s="459"/>
      <c r="P1" s="460"/>
      <c r="Q1" s="458" t="s">
        <v>177</v>
      </c>
      <c r="R1" s="459"/>
      <c r="S1" s="459"/>
      <c r="T1" s="460"/>
    </row>
    <row r="2" spans="1:20" ht="12.75">
      <c r="A2" s="378">
        <v>1</v>
      </c>
      <c r="B2" s="421" t="s">
        <v>427</v>
      </c>
      <c r="C2" s="373"/>
      <c r="D2" s="399"/>
      <c r="E2" s="449"/>
      <c r="F2" s="450"/>
      <c r="G2" s="408"/>
      <c r="H2" s="370"/>
      <c r="I2" s="371"/>
      <c r="J2" s="372"/>
      <c r="K2" s="372"/>
      <c r="L2" s="409"/>
      <c r="M2" s="371"/>
      <c r="N2" s="372"/>
      <c r="O2" s="372"/>
      <c r="P2" s="409"/>
      <c r="Q2" s="371"/>
      <c r="R2" s="372"/>
      <c r="S2" s="372"/>
      <c r="T2" s="409"/>
    </row>
    <row r="3" spans="1:20" ht="12.75">
      <c r="A3" s="379"/>
      <c r="B3" s="422" t="str">
        <f>IMPLANTAÇÃO!C3</f>
        <v>Início de obra</v>
      </c>
      <c r="C3" s="374">
        <f>SUM(IMPLANTAÇÃO!I4:I11)</f>
        <v>0</v>
      </c>
      <c r="D3" s="400" t="e">
        <f>C3/C27</f>
        <v>#DIV/0!</v>
      </c>
      <c r="E3" s="384">
        <f>C3-T3</f>
        <v>-1400</v>
      </c>
      <c r="F3" s="55"/>
      <c r="G3" s="55"/>
      <c r="H3" s="364"/>
      <c r="I3" s="365"/>
      <c r="J3" s="366"/>
      <c r="K3" s="366"/>
      <c r="L3" s="56"/>
      <c r="M3" s="365"/>
      <c r="N3" s="366"/>
      <c r="O3" s="366"/>
      <c r="P3" s="56"/>
      <c r="Q3" s="365"/>
      <c r="R3" s="366"/>
      <c r="S3" s="366"/>
      <c r="T3" s="385">
        <v>1400</v>
      </c>
    </row>
    <row r="4" spans="1:20" ht="12.75">
      <c r="A4" s="380"/>
      <c r="B4" s="423" t="str">
        <f>IMPLANTAÇÃO!C13</f>
        <v>Captação de água</v>
      </c>
      <c r="C4" s="381">
        <f>IMPLANTAÇÃO!J15</f>
        <v>0</v>
      </c>
      <c r="D4" s="400" t="e">
        <f>C4/C27</f>
        <v>#DIV/0!</v>
      </c>
      <c r="E4" s="386"/>
      <c r="F4" s="387"/>
      <c r="G4" s="387"/>
      <c r="H4" s="388">
        <f>C4</f>
        <v>0</v>
      </c>
      <c r="I4" s="52"/>
      <c r="J4" s="53"/>
      <c r="K4" s="53"/>
      <c r="L4" s="59"/>
      <c r="M4" s="52"/>
      <c r="N4" s="53"/>
      <c r="O4" s="53"/>
      <c r="P4" s="59"/>
      <c r="Q4" s="52"/>
      <c r="R4" s="53"/>
      <c r="S4" s="53"/>
      <c r="T4" s="59"/>
    </row>
    <row r="5" spans="1:20" s="6" customFormat="1" ht="12.75" customHeight="1">
      <c r="A5" s="378">
        <v>2</v>
      </c>
      <c r="B5" s="424" t="s">
        <v>428</v>
      </c>
      <c r="C5" s="382"/>
      <c r="D5" s="401"/>
      <c r="E5" s="371"/>
      <c r="F5" s="450"/>
      <c r="G5" s="450"/>
      <c r="H5" s="454"/>
      <c r="I5" s="407"/>
      <c r="J5" s="408"/>
      <c r="K5" s="408"/>
      <c r="L5" s="409"/>
      <c r="M5" s="407"/>
      <c r="N5" s="408"/>
      <c r="O5" s="408"/>
      <c r="P5" s="409"/>
      <c r="Q5" s="407"/>
      <c r="R5" s="408"/>
      <c r="S5" s="408"/>
      <c r="T5" s="409"/>
    </row>
    <row r="6" spans="1:20" s="6" customFormat="1" ht="12.75" customHeight="1">
      <c r="A6" s="379"/>
      <c r="B6" s="425" t="str">
        <f>'FUNDAÇÃO EMBASAMENTO'!C3</f>
        <v>MOVIMENTO DE TERRA</v>
      </c>
      <c r="C6" s="375">
        <f>'FUNDAÇÃO EMBASAMENTO'!J5</f>
        <v>0</v>
      </c>
      <c r="D6" s="400" t="e">
        <f>C6/C27</f>
        <v>#DIV/0!</v>
      </c>
      <c r="E6" s="365"/>
      <c r="F6" s="55"/>
      <c r="G6" s="389"/>
      <c r="H6" s="385">
        <v>1200</v>
      </c>
      <c r="I6" s="384">
        <f>C6-H6</f>
        <v>-1200</v>
      </c>
      <c r="J6" s="55"/>
      <c r="K6" s="55"/>
      <c r="L6" s="56"/>
      <c r="M6" s="54"/>
      <c r="N6" s="55"/>
      <c r="O6" s="55"/>
      <c r="P6" s="56"/>
      <c r="Q6" s="54"/>
      <c r="R6" s="55"/>
      <c r="S6" s="55"/>
      <c r="T6" s="56"/>
    </row>
    <row r="7" spans="1:20" s="6" customFormat="1" ht="12.75" customHeight="1">
      <c r="A7" s="380"/>
      <c r="B7" s="426" t="s">
        <v>413</v>
      </c>
      <c r="C7" s="383">
        <f>'FUNDAÇÃO EMBASAMENTO'!J14</f>
        <v>0</v>
      </c>
      <c r="D7" s="400" t="e">
        <f>C7/C27</f>
        <v>#DIV/0!</v>
      </c>
      <c r="E7" s="52"/>
      <c r="F7" s="58"/>
      <c r="G7" s="58"/>
      <c r="H7" s="59"/>
      <c r="I7" s="386"/>
      <c r="J7" s="387"/>
      <c r="K7" s="387">
        <f>C7</f>
        <v>0</v>
      </c>
      <c r="L7" s="59"/>
      <c r="M7" s="57"/>
      <c r="N7" s="58"/>
      <c r="O7" s="58"/>
      <c r="P7" s="59"/>
      <c r="Q7" s="57"/>
      <c r="R7" s="58"/>
      <c r="S7" s="58"/>
      <c r="T7" s="59"/>
    </row>
    <row r="8" spans="1:20" s="6" customFormat="1" ht="12.75" customHeight="1">
      <c r="A8" s="378">
        <v>3</v>
      </c>
      <c r="B8" s="427" t="s">
        <v>323</v>
      </c>
      <c r="C8" s="373"/>
      <c r="D8" s="399"/>
      <c r="E8" s="407"/>
      <c r="F8" s="408"/>
      <c r="G8" s="450"/>
      <c r="H8" s="454"/>
      <c r="I8" s="449"/>
      <c r="J8" s="450"/>
      <c r="K8" s="450"/>
      <c r="L8" s="454"/>
      <c r="M8" s="449"/>
      <c r="N8" s="450"/>
      <c r="O8" s="408"/>
      <c r="P8" s="409"/>
      <c r="Q8" s="407"/>
      <c r="R8" s="408"/>
      <c r="S8" s="408"/>
      <c r="T8" s="409"/>
    </row>
    <row r="9" spans="1:20" s="6" customFormat="1" ht="12.75" customHeight="1">
      <c r="A9" s="379"/>
      <c r="B9" s="428" t="s">
        <v>414</v>
      </c>
      <c r="C9" s="374">
        <f>ARQUITETURA!I7</f>
        <v>0</v>
      </c>
      <c r="D9" s="400" t="e">
        <f>C9/C27</f>
        <v>#DIV/0!</v>
      </c>
      <c r="E9" s="54"/>
      <c r="F9" s="55"/>
      <c r="G9" s="55"/>
      <c r="H9" s="56"/>
      <c r="I9" s="54"/>
      <c r="J9" s="55"/>
      <c r="K9" s="55"/>
      <c r="L9" s="56"/>
      <c r="M9" s="384"/>
      <c r="N9" s="389"/>
      <c r="O9" s="389">
        <f>C9</f>
        <v>0</v>
      </c>
      <c r="P9" s="56"/>
      <c r="Q9" s="54"/>
      <c r="R9" s="55"/>
      <c r="S9" s="55"/>
      <c r="T9" s="56"/>
    </row>
    <row r="10" spans="1:20" s="6" customFormat="1" ht="12.75" customHeight="1">
      <c r="A10" s="379"/>
      <c r="B10" s="428" t="s">
        <v>415</v>
      </c>
      <c r="C10" s="374">
        <f>ARQUITETURA!I12+ARQUITETURA!I20</f>
        <v>0</v>
      </c>
      <c r="D10" s="400" t="e">
        <f>C10/C27</f>
        <v>#DIV/0!</v>
      </c>
      <c r="E10" s="54"/>
      <c r="F10" s="55"/>
      <c r="G10" s="55"/>
      <c r="H10" s="56"/>
      <c r="I10" s="54"/>
      <c r="J10" s="55"/>
      <c r="K10" s="55"/>
      <c r="L10" s="56"/>
      <c r="M10" s="54"/>
      <c r="N10" s="55"/>
      <c r="O10" s="55"/>
      <c r="P10" s="385"/>
      <c r="Q10" s="384"/>
      <c r="R10" s="389">
        <f>C10</f>
        <v>0</v>
      </c>
      <c r="S10" s="55"/>
      <c r="T10" s="56"/>
    </row>
    <row r="11" spans="1:20" s="6" customFormat="1" ht="12.75" customHeight="1">
      <c r="A11" s="379"/>
      <c r="B11" s="428" t="s">
        <v>416</v>
      </c>
      <c r="C11" s="374">
        <f>ARQUITETURA!I41</f>
        <v>0</v>
      </c>
      <c r="D11" s="400" t="e">
        <f>C11/C27</f>
        <v>#DIV/0!</v>
      </c>
      <c r="E11" s="54"/>
      <c r="F11" s="55"/>
      <c r="G11" s="55"/>
      <c r="H11" s="56"/>
      <c r="I11" s="54"/>
      <c r="J11" s="55"/>
      <c r="K11" s="55"/>
      <c r="L11" s="56"/>
      <c r="M11" s="54"/>
      <c r="N11" s="55"/>
      <c r="O11" s="55"/>
      <c r="P11" s="56"/>
      <c r="Q11" s="54"/>
      <c r="R11" s="389">
        <f>C11</f>
        <v>0</v>
      </c>
      <c r="S11" s="55"/>
      <c r="T11" s="56"/>
    </row>
    <row r="12" spans="1:20" s="6" customFormat="1" ht="12.75" customHeight="1">
      <c r="A12" s="379"/>
      <c r="B12" s="428" t="s">
        <v>417</v>
      </c>
      <c r="C12" s="374">
        <f>ARQUITETURA!I47</f>
        <v>0</v>
      </c>
      <c r="D12" s="400" t="e">
        <f>C12/C27</f>
        <v>#DIV/0!</v>
      </c>
      <c r="E12" s="54"/>
      <c r="F12" s="55"/>
      <c r="G12" s="55"/>
      <c r="H12" s="56"/>
      <c r="I12" s="54"/>
      <c r="J12" s="55"/>
      <c r="K12" s="55"/>
      <c r="L12" s="56"/>
      <c r="M12" s="54"/>
      <c r="N12" s="55"/>
      <c r="O12" s="55"/>
      <c r="P12" s="56"/>
      <c r="Q12" s="54"/>
      <c r="R12" s="389"/>
      <c r="S12" s="389">
        <f>C12</f>
        <v>0</v>
      </c>
      <c r="T12" s="56"/>
    </row>
    <row r="13" spans="1:20" s="6" customFormat="1" ht="12.75" customHeight="1">
      <c r="A13" s="379"/>
      <c r="B13" s="428" t="s">
        <v>418</v>
      </c>
      <c r="C13" s="374">
        <f>ARQUITETURA!I51</f>
        <v>0</v>
      </c>
      <c r="D13" s="400" t="e">
        <f>C13/C27</f>
        <v>#DIV/0!</v>
      </c>
      <c r="E13" s="54"/>
      <c r="F13" s="55"/>
      <c r="G13" s="55"/>
      <c r="H13" s="56"/>
      <c r="I13" s="54"/>
      <c r="J13" s="55"/>
      <c r="K13" s="55"/>
      <c r="L13" s="56"/>
      <c r="M13" s="54"/>
      <c r="N13" s="389"/>
      <c r="O13" s="389">
        <f>C13</f>
        <v>0</v>
      </c>
      <c r="P13" s="56"/>
      <c r="Q13" s="54"/>
      <c r="R13" s="55"/>
      <c r="S13" s="55"/>
      <c r="T13" s="56"/>
    </row>
    <row r="14" spans="1:20" s="6" customFormat="1" ht="12.75" customHeight="1">
      <c r="A14" s="379"/>
      <c r="B14" s="428" t="s">
        <v>419</v>
      </c>
      <c r="C14" s="374">
        <f>ARQUITETURA!I72</f>
        <v>0</v>
      </c>
      <c r="D14" s="400" t="e">
        <f>C14/C27</f>
        <v>#DIV/0!</v>
      </c>
      <c r="E14" s="54"/>
      <c r="F14" s="55"/>
      <c r="G14" s="55"/>
      <c r="H14" s="56"/>
      <c r="I14" s="54"/>
      <c r="J14" s="389"/>
      <c r="K14" s="389"/>
      <c r="L14" s="385">
        <f>C14</f>
        <v>0</v>
      </c>
      <c r="M14" s="54"/>
      <c r="N14" s="55"/>
      <c r="O14" s="55"/>
      <c r="P14" s="56"/>
      <c r="Q14" s="54"/>
      <c r="R14" s="55"/>
      <c r="S14" s="55"/>
      <c r="T14" s="56"/>
    </row>
    <row r="15" spans="1:20" s="6" customFormat="1" ht="12.75" customHeight="1">
      <c r="A15" s="379"/>
      <c r="B15" s="428" t="s">
        <v>420</v>
      </c>
      <c r="C15" s="374">
        <f>ARQUITETURA!I100+ARQUITETURA!I104</f>
        <v>0</v>
      </c>
      <c r="D15" s="400" t="e">
        <f>C15/C27</f>
        <v>#DIV/0!</v>
      </c>
      <c r="E15" s="54"/>
      <c r="F15" s="55"/>
      <c r="G15" s="55"/>
      <c r="H15" s="56"/>
      <c r="I15" s="54"/>
      <c r="J15" s="389"/>
      <c r="K15" s="389"/>
      <c r="L15" s="385">
        <f>C15</f>
        <v>0</v>
      </c>
      <c r="M15" s="54"/>
      <c r="N15" s="55"/>
      <c r="O15" s="55"/>
      <c r="P15" s="56"/>
      <c r="Q15" s="54"/>
      <c r="R15" s="55"/>
      <c r="S15" s="55"/>
      <c r="T15" s="56"/>
    </row>
    <row r="16" spans="1:20" s="6" customFormat="1" ht="12.75" customHeight="1">
      <c r="A16" s="379"/>
      <c r="B16" s="428" t="s">
        <v>421</v>
      </c>
      <c r="C16" s="374">
        <f>ARQUITETURA!I55</f>
        <v>0</v>
      </c>
      <c r="D16" s="400" t="e">
        <f>C16/C27</f>
        <v>#DIV/0!</v>
      </c>
      <c r="E16" s="54"/>
      <c r="F16" s="55"/>
      <c r="G16" s="55"/>
      <c r="H16" s="56"/>
      <c r="I16" s="54"/>
      <c r="J16" s="55"/>
      <c r="K16" s="55"/>
      <c r="L16" s="56"/>
      <c r="M16" s="54"/>
      <c r="N16" s="55"/>
      <c r="O16" s="55"/>
      <c r="P16" s="385">
        <f>C16</f>
        <v>0</v>
      </c>
      <c r="Q16" s="54"/>
      <c r="R16" s="55"/>
      <c r="S16" s="55"/>
      <c r="T16" s="56"/>
    </row>
    <row r="17" spans="1:20" s="6" customFormat="1" ht="12.75" customHeight="1">
      <c r="A17" s="379"/>
      <c r="B17" s="428" t="s">
        <v>422</v>
      </c>
      <c r="C17" s="374">
        <f>ARQUITETURA!I112</f>
        <v>0</v>
      </c>
      <c r="D17" s="400" t="e">
        <f>C17/C27</f>
        <v>#DIV/0!</v>
      </c>
      <c r="E17" s="54"/>
      <c r="F17" s="55"/>
      <c r="G17" s="55"/>
      <c r="H17" s="56"/>
      <c r="I17" s="54"/>
      <c r="J17" s="55"/>
      <c r="K17" s="55"/>
      <c r="L17" s="56"/>
      <c r="M17" s="54"/>
      <c r="N17" s="55"/>
      <c r="O17" s="55"/>
      <c r="P17" s="390"/>
      <c r="Q17" s="391"/>
      <c r="R17" s="392">
        <f>C17</f>
        <v>0</v>
      </c>
      <c r="S17" s="55"/>
      <c r="T17" s="56"/>
    </row>
    <row r="18" spans="1:20" s="6" customFormat="1" ht="12.75" customHeight="1">
      <c r="A18" s="380"/>
      <c r="B18" s="426" t="s">
        <v>423</v>
      </c>
      <c r="C18" s="381">
        <f>ARQUITETURA!I117</f>
        <v>0</v>
      </c>
      <c r="D18" s="400" t="e">
        <f>C18/C27</f>
        <v>#DIV/0!</v>
      </c>
      <c r="E18" s="57"/>
      <c r="F18" s="58"/>
      <c r="G18" s="58"/>
      <c r="H18" s="59"/>
      <c r="I18" s="57"/>
      <c r="J18" s="58"/>
      <c r="K18" s="58"/>
      <c r="L18" s="59"/>
      <c r="M18" s="57"/>
      <c r="N18" s="58"/>
      <c r="O18" s="58"/>
      <c r="P18" s="59"/>
      <c r="Q18" s="57"/>
      <c r="R18" s="58"/>
      <c r="S18" s="393"/>
      <c r="T18" s="394">
        <f>C18</f>
        <v>0</v>
      </c>
    </row>
    <row r="19" spans="1:20" s="6" customFormat="1" ht="12.75" customHeight="1">
      <c r="A19" s="378">
        <v>4</v>
      </c>
      <c r="B19" s="424" t="s">
        <v>429</v>
      </c>
      <c r="C19" s="376"/>
      <c r="D19" s="402"/>
      <c r="E19" s="407"/>
      <c r="F19" s="408"/>
      <c r="G19" s="408"/>
      <c r="H19" s="409"/>
      <c r="I19" s="407"/>
      <c r="J19" s="408"/>
      <c r="K19" s="450"/>
      <c r="L19" s="454"/>
      <c r="M19" s="407"/>
      <c r="N19" s="408"/>
      <c r="O19" s="408"/>
      <c r="P19" s="409"/>
      <c r="Q19" s="407"/>
      <c r="R19" s="408"/>
      <c r="S19" s="408"/>
      <c r="T19" s="409"/>
    </row>
    <row r="20" spans="1:20" s="6" customFormat="1" ht="12.75" customHeight="1">
      <c r="A20" s="380"/>
      <c r="B20" s="426" t="s">
        <v>424</v>
      </c>
      <c r="C20" s="377">
        <f>'ÁGUA FRIA'!I33</f>
        <v>0</v>
      </c>
      <c r="D20" s="400" t="e">
        <f>C20/C27</f>
        <v>#DIV/0!</v>
      </c>
      <c r="E20" s="57"/>
      <c r="F20" s="58"/>
      <c r="G20" s="58"/>
      <c r="H20" s="59"/>
      <c r="I20" s="57"/>
      <c r="J20" s="58"/>
      <c r="K20" s="58"/>
      <c r="L20" s="59"/>
      <c r="M20" s="395"/>
      <c r="N20" s="393"/>
      <c r="O20" s="393">
        <f>C20</f>
        <v>0</v>
      </c>
      <c r="P20" s="59"/>
      <c r="Q20" s="57"/>
      <c r="R20" s="58"/>
      <c r="S20" s="58"/>
      <c r="T20" s="59"/>
    </row>
    <row r="21" spans="1:20" s="6" customFormat="1" ht="12.75" customHeight="1">
      <c r="A21" s="378">
        <v>5</v>
      </c>
      <c r="B21" s="424" t="s">
        <v>430</v>
      </c>
      <c r="C21" s="376"/>
      <c r="D21" s="402"/>
      <c r="E21" s="407"/>
      <c r="F21" s="408"/>
      <c r="G21" s="408"/>
      <c r="H21" s="409"/>
      <c r="I21" s="407"/>
      <c r="J21" s="408"/>
      <c r="K21" s="450"/>
      <c r="L21" s="454"/>
      <c r="M21" s="449"/>
      <c r="N21" s="450"/>
      <c r="O21" s="450"/>
      <c r="P21" s="454"/>
      <c r="Q21" s="407"/>
      <c r="R21" s="408"/>
      <c r="S21" s="408"/>
      <c r="T21" s="409"/>
    </row>
    <row r="22" spans="1:20" s="6" customFormat="1" ht="12.75" customHeight="1">
      <c r="A22" s="380"/>
      <c r="B22" s="426" t="s">
        <v>425</v>
      </c>
      <c r="C22" s="377">
        <f>ESGOTO!I30</f>
        <v>0</v>
      </c>
      <c r="D22" s="400" t="e">
        <f>C22/C27</f>
        <v>#DIV/0!</v>
      </c>
      <c r="E22" s="57"/>
      <c r="F22" s="58"/>
      <c r="G22" s="58"/>
      <c r="H22" s="59"/>
      <c r="I22" s="57"/>
      <c r="J22" s="58"/>
      <c r="K22" s="58"/>
      <c r="L22" s="59"/>
      <c r="M22" s="395"/>
      <c r="N22" s="393"/>
      <c r="O22" s="393"/>
      <c r="P22" s="394">
        <f>C22</f>
        <v>0</v>
      </c>
      <c r="Q22" s="57"/>
      <c r="R22" s="58"/>
      <c r="S22" s="58"/>
      <c r="T22" s="59"/>
    </row>
    <row r="23" spans="1:20" s="6" customFormat="1" ht="12.75" customHeight="1">
      <c r="A23" s="378">
        <v>7</v>
      </c>
      <c r="B23" s="424" t="s">
        <v>431</v>
      </c>
      <c r="C23" s="376"/>
      <c r="D23" s="402"/>
      <c r="E23" s="407"/>
      <c r="F23" s="408"/>
      <c r="G23" s="408"/>
      <c r="H23" s="409"/>
      <c r="I23" s="407"/>
      <c r="J23" s="372"/>
      <c r="K23" s="372"/>
      <c r="L23" s="370"/>
      <c r="M23" s="407"/>
      <c r="N23" s="372"/>
      <c r="O23" s="372"/>
      <c r="P23" s="370"/>
      <c r="Q23" s="449"/>
      <c r="R23" s="450"/>
      <c r="S23" s="372"/>
      <c r="T23" s="370"/>
    </row>
    <row r="24" spans="1:20" s="6" customFormat="1" ht="12.75" customHeight="1">
      <c r="A24" s="380"/>
      <c r="B24" s="426" t="s">
        <v>426</v>
      </c>
      <c r="C24" s="377">
        <f>DRENAGEM!I13</f>
        <v>0</v>
      </c>
      <c r="D24" s="400" t="e">
        <f>C24/C27</f>
        <v>#DIV/0!</v>
      </c>
      <c r="E24" s="52"/>
      <c r="F24" s="53"/>
      <c r="G24" s="58"/>
      <c r="H24" s="59"/>
      <c r="I24" s="57"/>
      <c r="J24" s="58"/>
      <c r="K24" s="58"/>
      <c r="L24" s="59"/>
      <c r="M24" s="57"/>
      <c r="N24" s="58"/>
      <c r="O24" s="58"/>
      <c r="P24" s="394"/>
      <c r="Q24" s="395">
        <f>C24</f>
        <v>0</v>
      </c>
      <c r="R24" s="58"/>
      <c r="S24" s="58"/>
      <c r="T24" s="59"/>
    </row>
    <row r="25" spans="1:20" s="6" customFormat="1" ht="12.75" customHeight="1" hidden="1">
      <c r="A25" s="369">
        <v>8</v>
      </c>
      <c r="B25" s="429" t="s">
        <v>243</v>
      </c>
      <c r="C25" s="376"/>
      <c r="D25" s="402"/>
      <c r="E25" s="407"/>
      <c r="F25" s="408"/>
      <c r="G25" s="408"/>
      <c r="H25" s="409"/>
      <c r="I25" s="407"/>
      <c r="J25" s="372"/>
      <c r="K25" s="372"/>
      <c r="L25" s="370"/>
      <c r="M25" s="407"/>
      <c r="N25" s="372"/>
      <c r="O25" s="372"/>
      <c r="P25" s="370"/>
      <c r="Q25" s="407"/>
      <c r="R25" s="451"/>
      <c r="S25" s="451"/>
      <c r="T25" s="452"/>
    </row>
    <row r="26" spans="1:20" s="6" customFormat="1" ht="12.75" customHeight="1" hidden="1">
      <c r="A26" s="23"/>
      <c r="B26" s="426" t="s">
        <v>432</v>
      </c>
      <c r="C26" s="377"/>
      <c r="D26" s="400" t="e">
        <f>C26/C27</f>
        <v>#DIV/0!</v>
      </c>
      <c r="E26" s="52"/>
      <c r="F26" s="53"/>
      <c r="G26" s="58"/>
      <c r="H26" s="59"/>
      <c r="I26" s="57"/>
      <c r="J26" s="58"/>
      <c r="K26" s="58"/>
      <c r="L26" s="59"/>
      <c r="M26" s="57"/>
      <c r="N26" s="58"/>
      <c r="O26" s="387"/>
      <c r="P26" s="396"/>
      <c r="Q26" s="386"/>
      <c r="R26" s="387">
        <f>C26</f>
        <v>0</v>
      </c>
      <c r="S26" s="58"/>
      <c r="T26" s="59"/>
    </row>
    <row r="27" spans="1:20" ht="15.75">
      <c r="A27" s="24"/>
      <c r="B27" s="4" t="s">
        <v>53</v>
      </c>
      <c r="C27" s="397">
        <f>SUM(C3:C26)</f>
        <v>0</v>
      </c>
      <c r="D27" s="403"/>
      <c r="E27" s="453">
        <f>SUM(E3:H26)</f>
        <v>-200</v>
      </c>
      <c r="F27" s="453"/>
      <c r="G27" s="453"/>
      <c r="H27" s="453"/>
      <c r="I27" s="447">
        <f>SUM(I3:L26)</f>
        <v>-1200</v>
      </c>
      <c r="J27" s="447"/>
      <c r="K27" s="447"/>
      <c r="L27" s="447"/>
      <c r="M27" s="447">
        <f>SUM(M2:P26)</f>
        <v>0</v>
      </c>
      <c r="N27" s="447"/>
      <c r="O27" s="447"/>
      <c r="P27" s="447"/>
      <c r="Q27" s="447">
        <f>SUM(Q2:T26)</f>
        <v>1400</v>
      </c>
      <c r="R27" s="447"/>
      <c r="S27" s="447"/>
      <c r="T27" s="447"/>
    </row>
    <row r="28" spans="1:20" ht="15.75">
      <c r="A28" s="24"/>
      <c r="B28" s="5" t="s">
        <v>444</v>
      </c>
      <c r="C28" s="417">
        <f>C27*0.1</f>
        <v>0</v>
      </c>
      <c r="D28" s="418"/>
      <c r="E28" s="455">
        <f>E27*0.1</f>
        <v>-20</v>
      </c>
      <c r="F28" s="456"/>
      <c r="G28" s="456"/>
      <c r="H28" s="457"/>
      <c r="I28" s="455">
        <f>I27*0.1</f>
        <v>-120</v>
      </c>
      <c r="J28" s="456"/>
      <c r="K28" s="456"/>
      <c r="L28" s="457"/>
      <c r="M28" s="455">
        <f>M27*0.1</f>
        <v>0</v>
      </c>
      <c r="N28" s="456"/>
      <c r="O28" s="456"/>
      <c r="P28" s="457"/>
      <c r="Q28" s="455">
        <f>Q27*0.1</f>
        <v>140</v>
      </c>
      <c r="R28" s="456"/>
      <c r="S28" s="456"/>
      <c r="T28" s="457"/>
    </row>
    <row r="29" spans="1:20" ht="15">
      <c r="A29" s="24"/>
      <c r="B29" s="5" t="s">
        <v>145</v>
      </c>
      <c r="C29" s="398">
        <f>(C28+C27)*0.3</f>
        <v>0</v>
      </c>
      <c r="D29" s="404"/>
      <c r="E29" s="447">
        <f>(E28+E27)*0.3</f>
        <v>-66</v>
      </c>
      <c r="F29" s="447"/>
      <c r="G29" s="447"/>
      <c r="H29" s="447"/>
      <c r="I29" s="447">
        <f>(I28+I27)*0.3</f>
        <v>-396</v>
      </c>
      <c r="J29" s="447"/>
      <c r="K29" s="447"/>
      <c r="L29" s="447"/>
      <c r="M29" s="447">
        <f>(M28+M27)*0.3</f>
        <v>0</v>
      </c>
      <c r="N29" s="447"/>
      <c r="O29" s="447"/>
      <c r="P29" s="447"/>
      <c r="Q29" s="447">
        <f>(Q28+Q27)*0.3</f>
        <v>462</v>
      </c>
      <c r="R29" s="447"/>
      <c r="S29" s="447"/>
      <c r="T29" s="447"/>
    </row>
    <row r="30" spans="1:20" ht="18.75" thickBot="1">
      <c r="A30" s="25"/>
      <c r="B30" s="419" t="s">
        <v>82</v>
      </c>
      <c r="C30" s="420">
        <f>SUM(C27:C29)</f>
        <v>0</v>
      </c>
      <c r="D30" s="405" t="s">
        <v>434</v>
      </c>
      <c r="E30" s="448">
        <f>SUM(E27:H29)</f>
        <v>-286</v>
      </c>
      <c r="F30" s="448"/>
      <c r="G30" s="448"/>
      <c r="H30" s="448"/>
      <c r="I30" s="448">
        <f>SUM(I27:L29)</f>
        <v>-1716</v>
      </c>
      <c r="J30" s="448"/>
      <c r="K30" s="448"/>
      <c r="L30" s="448"/>
      <c r="M30" s="448">
        <f>SUM(M27:P29)</f>
        <v>0</v>
      </c>
      <c r="N30" s="448"/>
      <c r="O30" s="448"/>
      <c r="P30" s="448"/>
      <c r="Q30" s="448">
        <f>SUM(Q27:T29)</f>
        <v>2002</v>
      </c>
      <c r="R30" s="448"/>
      <c r="S30" s="448"/>
      <c r="T30" s="448"/>
    </row>
    <row r="33" ht="12.75">
      <c r="C33" s="2">
        <v>285383.17665</v>
      </c>
    </row>
    <row r="34" ht="12.75">
      <c r="C34" s="3">
        <f>C30-C33</f>
        <v>-285383.17665</v>
      </c>
    </row>
  </sheetData>
  <sheetProtection/>
  <mergeCells count="30">
    <mergeCell ref="E28:H28"/>
    <mergeCell ref="I28:L28"/>
    <mergeCell ref="M28:P28"/>
    <mergeCell ref="Q28:T28"/>
    <mergeCell ref="E1:H1"/>
    <mergeCell ref="I1:L1"/>
    <mergeCell ref="M1:P1"/>
    <mergeCell ref="Q1:T1"/>
    <mergeCell ref="E2:F2"/>
    <mergeCell ref="F5:H5"/>
    <mergeCell ref="G8:H8"/>
    <mergeCell ref="I8:L8"/>
    <mergeCell ref="M8:N8"/>
    <mergeCell ref="K19:L19"/>
    <mergeCell ref="K21:L21"/>
    <mergeCell ref="M21:P21"/>
    <mergeCell ref="Q23:R23"/>
    <mergeCell ref="R25:T25"/>
    <mergeCell ref="E27:H27"/>
    <mergeCell ref="I27:L27"/>
    <mergeCell ref="M27:P27"/>
    <mergeCell ref="Q27:T27"/>
    <mergeCell ref="E29:H29"/>
    <mergeCell ref="I29:L29"/>
    <mergeCell ref="M29:P29"/>
    <mergeCell ref="Q29:T29"/>
    <mergeCell ref="E30:H30"/>
    <mergeCell ref="I30:L30"/>
    <mergeCell ref="M30:P30"/>
    <mergeCell ref="Q30:T30"/>
  </mergeCells>
  <printOptions/>
  <pageMargins left="0.7480314960629921" right="0.9055118110236221" top="1.2598425196850394" bottom="0.3937007874015748" header="0.5118110236220472" footer="0.11811023622047245"/>
  <pageSetup fitToHeight="0" fitToWidth="1" horizontalDpi="600" verticalDpi="600" orientation="landscape" paperSize="9" scale="55" r:id="rId1"/>
  <headerFooter alignWithMargins="0">
    <oddHeader>&amp;LSECRETARIA DO MEIO AMBIENTE
FUNDAÇÃO FLORESTAL
SEI-Setor de engenharia e infraestrutura&amp;C
&amp;"Arial,Negrito"SANITÁRIO / RESERVATÓRIO&amp;R&amp;"Arial,Negrito"CRONOGRAMA FÍSICO FINANCEIRO&amp;"Arial,Normal"
data base:NOVEMBRO 2018
CPOS 174</oddHeader>
    <oddFooter>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6.140625" style="440" customWidth="1"/>
    <col min="2" max="2" width="62.7109375" style="433" customWidth="1"/>
    <col min="3" max="3" width="13.28125" style="433" customWidth="1"/>
    <col min="4" max="16384" width="9.140625" style="433" customWidth="1"/>
  </cols>
  <sheetData>
    <row r="1" spans="1:3" ht="15.75">
      <c r="A1" s="461" t="s">
        <v>449</v>
      </c>
      <c r="B1" s="461"/>
      <c r="C1" s="461"/>
    </row>
    <row r="2" spans="1:3" ht="30" customHeight="1">
      <c r="A2" s="462" t="s">
        <v>450</v>
      </c>
      <c r="B2" s="462"/>
      <c r="C2" s="462"/>
    </row>
    <row r="3" spans="1:3" ht="15">
      <c r="A3" s="434">
        <v>1</v>
      </c>
      <c r="B3" s="435" t="s">
        <v>451</v>
      </c>
      <c r="C3" s="436"/>
    </row>
    <row r="4" spans="1:3" ht="15">
      <c r="A4" s="437" t="s">
        <v>97</v>
      </c>
      <c r="B4" s="438" t="s">
        <v>452</v>
      </c>
      <c r="C4" s="439">
        <v>0.0896</v>
      </c>
    </row>
    <row r="5" spans="1:3" ht="15">
      <c r="A5" s="434">
        <v>2</v>
      </c>
      <c r="B5" s="435" t="s">
        <v>453</v>
      </c>
      <c r="C5" s="436"/>
    </row>
    <row r="6" spans="1:3" ht="15">
      <c r="A6" s="437" t="s">
        <v>59</v>
      </c>
      <c r="B6" s="438" t="s">
        <v>454</v>
      </c>
      <c r="C6" s="439">
        <v>0.055</v>
      </c>
    </row>
    <row r="7" spans="1:3" ht="15">
      <c r="A7" s="434">
        <v>3</v>
      </c>
      <c r="B7" s="435" t="s">
        <v>455</v>
      </c>
      <c r="C7" s="436"/>
    </row>
    <row r="8" spans="1:3" ht="15">
      <c r="A8" s="437" t="s">
        <v>65</v>
      </c>
      <c r="B8" s="438" t="s">
        <v>456</v>
      </c>
      <c r="C8" s="439">
        <v>0.0139</v>
      </c>
    </row>
    <row r="9" spans="1:3" ht="15">
      <c r="A9" s="434">
        <v>4</v>
      </c>
      <c r="B9" s="435" t="s">
        <v>457</v>
      </c>
      <c r="C9" s="436"/>
    </row>
    <row r="10" spans="1:3" ht="15">
      <c r="A10" s="437" t="s">
        <v>68</v>
      </c>
      <c r="B10" s="438" t="s">
        <v>458</v>
      </c>
      <c r="C10" s="439">
        <v>0.01</v>
      </c>
    </row>
    <row r="11" spans="1:3" ht="15">
      <c r="A11" s="437" t="s">
        <v>69</v>
      </c>
      <c r="B11" s="438" t="s">
        <v>459</v>
      </c>
      <c r="C11" s="439"/>
    </row>
    <row r="12" spans="1:3" ht="15">
      <c r="A12" s="437" t="s">
        <v>70</v>
      </c>
      <c r="B12" s="438" t="s">
        <v>460</v>
      </c>
      <c r="C12" s="439">
        <v>0.0179</v>
      </c>
    </row>
    <row r="13" spans="1:3" ht="15">
      <c r="A13" s="434">
        <v>5</v>
      </c>
      <c r="B13" s="435" t="s">
        <v>461</v>
      </c>
      <c r="C13" s="436"/>
    </row>
    <row r="14" spans="1:5" ht="15">
      <c r="A14" s="437" t="s">
        <v>71</v>
      </c>
      <c r="B14" s="438" t="s">
        <v>462</v>
      </c>
      <c r="C14" s="439">
        <v>0.05</v>
      </c>
      <c r="E14" s="433" t="s">
        <v>463</v>
      </c>
    </row>
    <row r="15" spans="1:3" ht="15">
      <c r="A15" s="437" t="s">
        <v>72</v>
      </c>
      <c r="B15" s="438" t="s">
        <v>464</v>
      </c>
      <c r="C15" s="439">
        <v>0.0065</v>
      </c>
    </row>
    <row r="16" spans="1:3" ht="15">
      <c r="A16" s="437" t="s">
        <v>465</v>
      </c>
      <c r="B16" s="438" t="s">
        <v>466</v>
      </c>
      <c r="C16" s="439">
        <v>0.03</v>
      </c>
    </row>
    <row r="17" spans="1:3" ht="15">
      <c r="A17" s="437" t="s">
        <v>467</v>
      </c>
      <c r="B17" s="438" t="s">
        <v>468</v>
      </c>
      <c r="C17" s="438"/>
    </row>
    <row r="20" spans="1:3" ht="15">
      <c r="A20" s="463" t="s">
        <v>469</v>
      </c>
      <c r="B20" s="463"/>
      <c r="C20" s="463"/>
    </row>
    <row r="21" spans="1:3" ht="15">
      <c r="A21" s="463" t="s">
        <v>470</v>
      </c>
      <c r="B21" s="463"/>
      <c r="C21" s="463"/>
    </row>
    <row r="23" spans="1:3" ht="18.75">
      <c r="A23" s="464" t="s">
        <v>471</v>
      </c>
      <c r="B23" s="465"/>
      <c r="C23" s="441">
        <f>ROUNDUP((((1+(C6+SUM(C10:C12)))*(1+C8)+(1*C4))/(1-SUM(C14:C17)))-1,4)</f>
        <v>0.3001</v>
      </c>
    </row>
  </sheetData>
  <sheetProtection/>
  <mergeCells count="5">
    <mergeCell ref="A1:C1"/>
    <mergeCell ref="A2:C2"/>
    <mergeCell ref="A20:C20"/>
    <mergeCell ref="A21:C21"/>
    <mergeCell ref="A23:B2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Markus Vinicius Trevisan</cp:lastModifiedBy>
  <cp:lastPrinted>2019-04-26T19:18:07Z</cp:lastPrinted>
  <dcterms:created xsi:type="dcterms:W3CDTF">1998-09-21T12:06:50Z</dcterms:created>
  <dcterms:modified xsi:type="dcterms:W3CDTF">2019-04-29T16:05:00Z</dcterms:modified>
  <cp:category/>
  <cp:version/>
  <cp:contentType/>
  <cp:contentStatus/>
</cp:coreProperties>
</file>