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18\PREGÃO ELETRÔNICO\FF\545-18 - SISTEMA FOTOVOLTAICO E SPTA E ATERRAMENTO - JUQUERY\FOTOVOLTAICO NOVO\"/>
    </mc:Choice>
  </mc:AlternateContent>
  <bookViews>
    <workbookView xWindow="240" yWindow="360" windowWidth="28515" windowHeight="12315" activeTab="1"/>
  </bookViews>
  <sheets>
    <sheet name="Cronograma" sheetId="2" r:id="rId1"/>
    <sheet name="Mirante B" sheetId="1" r:id="rId2"/>
  </sheets>
  <definedNames>
    <definedName name="_xlnm.Print_Area" localSheetId="0">Cronograma!$A$1:$F$10</definedName>
    <definedName name="_xlnm.Print_Area" localSheetId="1">'Mirante B'!$A$1:$I$49</definedName>
    <definedName name="_xlnm.Print_Titles" localSheetId="1">'Mirante B'!$1:$2</definedName>
  </definedNames>
  <calcPr calcId="152511"/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22" i="1"/>
  <c r="H21" i="1"/>
  <c r="H20" i="1"/>
  <c r="H19" i="1"/>
  <c r="H18" i="1"/>
  <c r="H17" i="1"/>
  <c r="H16" i="1"/>
  <c r="H15" i="1"/>
  <c r="H14" i="1"/>
  <c r="H13" i="1"/>
  <c r="H12" i="1"/>
  <c r="H9" i="1"/>
  <c r="H8" i="1"/>
  <c r="I8" i="1" s="1"/>
  <c r="H7" i="1"/>
  <c r="I7" i="1" s="1"/>
  <c r="H6" i="1"/>
  <c r="H5" i="1"/>
  <c r="H4" i="1"/>
  <c r="H37" i="1"/>
  <c r="H38" i="1"/>
  <c r="H39" i="1"/>
  <c r="H40" i="1"/>
  <c r="H41" i="1"/>
  <c r="I6" i="1"/>
  <c r="B6" i="2"/>
  <c r="B5" i="2"/>
  <c r="B4" i="2"/>
  <c r="B3" i="2"/>
  <c r="I28" i="1" l="1"/>
  <c r="I39" i="1"/>
  <c r="I38" i="1"/>
  <c r="I37" i="1"/>
  <c r="I40" i="1"/>
  <c r="I30" i="1"/>
  <c r="I29" i="1"/>
  <c r="I27" i="1"/>
  <c r="I26" i="1"/>
  <c r="I25" i="1"/>
  <c r="H45" i="1"/>
  <c r="I45" i="1" s="1"/>
  <c r="H44" i="1"/>
  <c r="I44" i="1" s="1"/>
  <c r="H43" i="1"/>
  <c r="I43" i="1" s="1"/>
  <c r="H42" i="1"/>
  <c r="I42" i="1" s="1"/>
  <c r="I41" i="1"/>
  <c r="H36" i="1"/>
  <c r="I36" i="1" s="1"/>
  <c r="H35" i="1"/>
  <c r="I35" i="1" s="1"/>
  <c r="H34" i="1"/>
  <c r="I34" i="1" s="1"/>
  <c r="H33" i="1"/>
  <c r="I33" i="1" s="1"/>
  <c r="I22" i="1"/>
  <c r="I21" i="1"/>
  <c r="I20" i="1"/>
  <c r="I19" i="1"/>
  <c r="I18" i="1"/>
  <c r="I17" i="1"/>
  <c r="I16" i="1"/>
  <c r="I15" i="1"/>
  <c r="I14" i="1"/>
  <c r="I13" i="1"/>
  <c r="I12" i="1"/>
  <c r="I11" i="1" s="1"/>
  <c r="I9" i="1"/>
  <c r="I5" i="1"/>
  <c r="I4" i="1"/>
  <c r="I24" i="1" l="1"/>
  <c r="E5" i="2" s="1"/>
  <c r="D5" i="2" s="1"/>
  <c r="E4" i="2"/>
  <c r="I32" i="1"/>
  <c r="E6" i="2" s="1"/>
  <c r="D6" i="2" s="1"/>
  <c r="I3" i="1"/>
  <c r="E3" i="2" s="1"/>
  <c r="C3" i="2" s="1"/>
  <c r="D8" i="2" l="1"/>
  <c r="D9" i="2" s="1"/>
  <c r="C4" i="2"/>
  <c r="C8" i="2" s="1"/>
  <c r="C9" i="2" s="1"/>
  <c r="E8" i="2"/>
  <c r="E9" i="2" s="1"/>
  <c r="I47" i="1"/>
  <c r="I48" i="1" l="1"/>
  <c r="I49" i="1" s="1"/>
  <c r="D10" i="2"/>
  <c r="H8" i="2"/>
  <c r="F3" i="2"/>
  <c r="F6" i="2"/>
  <c r="E10" i="2"/>
  <c r="F5" i="2"/>
  <c r="F4" i="2"/>
  <c r="H9" i="2" l="1"/>
  <c r="C10" i="2"/>
  <c r="H10" i="2" s="1"/>
  <c r="F8" i="2"/>
</calcChain>
</file>

<file path=xl/sharedStrings.xml><?xml version="1.0" encoding="utf-8"?>
<sst xmlns="http://schemas.openxmlformats.org/spreadsheetml/2006/main" count="171" uniqueCount="132">
  <si>
    <t>Item</t>
  </si>
  <si>
    <t>Cód. CPOS</t>
  </si>
  <si>
    <t>Serviços</t>
  </si>
  <si>
    <t>Un</t>
  </si>
  <si>
    <t>Qt</t>
  </si>
  <si>
    <t>Valores (R$)</t>
  </si>
  <si>
    <t>PUMat</t>
  </si>
  <si>
    <t>PUMO</t>
  </si>
  <si>
    <t>PServ</t>
  </si>
  <si>
    <t>Total</t>
  </si>
  <si>
    <t>Serviços Gerais</t>
  </si>
  <si>
    <t>1.2</t>
  </si>
  <si>
    <t>1.3</t>
  </si>
  <si>
    <t>03.01.020</t>
  </si>
  <si>
    <t>Demolição manual de concreto simples</t>
  </si>
  <si>
    <t>m³</t>
  </si>
  <si>
    <t>1.4</t>
  </si>
  <si>
    <t>TOTAL</t>
  </si>
  <si>
    <t>TOTAL +BDI</t>
  </si>
  <si>
    <t>SPDA</t>
  </si>
  <si>
    <t>un</t>
  </si>
  <si>
    <t>m</t>
  </si>
  <si>
    <t>42.05.440</t>
  </si>
  <si>
    <t>42.05.370</t>
  </si>
  <si>
    <t>Caixa de equipotencialização de sobrepor em polipropileno, 18x15x9 cm</t>
  </si>
  <si>
    <t>42.05.310</t>
  </si>
  <si>
    <t>Caixa de inspeção do terra cilíndrica em PVC rígido, diâmetro de 300 mm - h= 250 mm</t>
  </si>
  <si>
    <t>42.05.300</t>
  </si>
  <si>
    <t>Tampa para caixa de inspeção cilíndrica, aço galvanizado</t>
  </si>
  <si>
    <t>42.05.210</t>
  </si>
  <si>
    <t>Haste de aterramento de 5/8´ x 3,00 m</t>
  </si>
  <si>
    <t>42.20.210</t>
  </si>
  <si>
    <t>Solda exotérmica conexão cabo-haste em T, bitola do cabo de 35mm² para haste de 5/8 e 3/4</t>
  </si>
  <si>
    <t>42.05.100</t>
  </si>
  <si>
    <t>06.01.020</t>
  </si>
  <si>
    <t>Escavação manual em solo de 1ª e 2ª categoria em campo aberto</t>
  </si>
  <si>
    <t>06.11.040</t>
  </si>
  <si>
    <t>Reaterro manual apiloado sem controle de compactação</t>
  </si>
  <si>
    <t>Geração Fotovoltaica</t>
  </si>
  <si>
    <t>S/ Cód.</t>
  </si>
  <si>
    <t>Painel solar fotovoltaico, 330 Wp, 12V, monocristalino, armação em alumínio e proteção em vidro</t>
  </si>
  <si>
    <t>Controlador de carga, 12, 24 e 48V, microprocessador, display, MPPT, 60A</t>
  </si>
  <si>
    <t>Inversor de tensão, 12, 24, 48V, trifásico 220/330V, 5KW, 60Hz</t>
  </si>
  <si>
    <t>Bateria, lithium íon 220Ah, 12V</t>
  </si>
  <si>
    <t>Sensor de temperatura para controlador de carga</t>
  </si>
  <si>
    <t>h</t>
  </si>
  <si>
    <t>A.01.000.020748</t>
  </si>
  <si>
    <t>Consultoria - Engenheiro senior de elétrica mão de obra consultiva (01 engenheiro)</t>
  </si>
  <si>
    <t>B.01.000.010117</t>
  </si>
  <si>
    <t>B.01.000.010116</t>
  </si>
  <si>
    <t>04.18.370</t>
  </si>
  <si>
    <t>Remoção de condutor aparente diâmetro externo até 6,5 mm</t>
  </si>
  <si>
    <t>05.07.050</t>
  </si>
  <si>
    <t>Remoção de entulho de obra com caçamba metálica - material volumoso misturado por alvenaria, terra, madeira, papel, plástico e metal</t>
  </si>
  <si>
    <t>38.01.060</t>
  </si>
  <si>
    <t>Eletroduto de PVC rígido roscável de 1´ - com acessórios</t>
  </si>
  <si>
    <t>Caixa de inspeção suspensa com ferragens para desacoplar</t>
  </si>
  <si>
    <t>39.04.080</t>
  </si>
  <si>
    <t>Cabo de cobre nu, têmpera mole, classe 2, de 50 mm²</t>
  </si>
  <si>
    <t>Eletrotécnico montador (1 técninos)</t>
  </si>
  <si>
    <t>Ajudante eletricista (01 ajudantes)</t>
  </si>
  <si>
    <t>Instalações Elétricas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</si>
  <si>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</si>
  <si>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</si>
  <si>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</si>
  <si>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</si>
  <si>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</si>
  <si>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</si>
  <si>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</si>
  <si>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</si>
  <si>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</si>
  <si>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</si>
  <si>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</si>
  <si>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</si>
  <si>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</si>
  <si>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</si>
  <si>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</si>
  <si>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</si>
  <si>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</si>
  <si>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</si>
  <si>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</si>
  <si>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</si>
  <si>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</si>
  <si>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</si>
  <si>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</si>
  <si>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</si>
  <si>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</si>
  <si>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38.01.040</t>
  </si>
  <si>
    <t>40.06.500</t>
  </si>
  <si>
    <t>cj</t>
  </si>
  <si>
    <t>40.04.450</t>
  </si>
  <si>
    <t>Tomada 2P+T de 10 A - 250 V, completa</t>
  </si>
  <si>
    <t>40.05.020</t>
  </si>
  <si>
    <t>Interruptor com 1 tecla simples e placa</t>
  </si>
  <si>
    <t>39.29.111</t>
  </si>
  <si>
    <t>Cabo de cobre flexível de 2,5 mm², isolamento 750 V - isolação LSHF/A 70° C - baixa emissão de fumaça e gases</t>
  </si>
  <si>
    <t>Eletroduto de PVC rígido roscável de 3/4´ - com acessórios, na cor cinza</t>
  </si>
  <si>
    <t>Condulete em PVC de 3/4´ - com tampa cinza</t>
  </si>
  <si>
    <t>66.08.100</t>
  </si>
  <si>
    <t>Rack fechado padrão metálico blindado, 19 x 12 Us x 470 mm, para bateria estacionária ou equipamentos</t>
  </si>
  <si>
    <t>4.11</t>
  </si>
  <si>
    <t>39.21.070</t>
  </si>
  <si>
    <t>Cabo de cobre flexível de 25 mm², isolamento 0,6/1kV - isolação HEPR 90°C, preto e vermelho</t>
  </si>
  <si>
    <t>4.12</t>
  </si>
  <si>
    <t>37.14.500</t>
  </si>
  <si>
    <t>Chave seccionadora sob carga, bipolar, acionamento tipo punho, com porta-fusível NH</t>
  </si>
  <si>
    <t>4.13</t>
  </si>
  <si>
    <t>37.12.020</t>
  </si>
  <si>
    <t>Fusível tipo NH 00 de 6 A até 160 A</t>
  </si>
  <si>
    <t>Suporte painel fotovoltaico para 2 painéis em alumínio anozidado, fixação em poste</t>
  </si>
  <si>
    <t>41.02.570</t>
  </si>
  <si>
    <t>Lâmpada LED 7W, com base E-27, de 500 a 600lm com suporte</t>
  </si>
  <si>
    <t>Descrição</t>
  </si>
  <si>
    <t>Meses</t>
  </si>
  <si>
    <t>01</t>
  </si>
  <si>
    <t>02</t>
  </si>
  <si>
    <t>Valor</t>
  </si>
  <si>
    <t>%</t>
  </si>
  <si>
    <t>Total Fase</t>
  </si>
  <si>
    <t>Total + BDI</t>
  </si>
  <si>
    <t>Barra condutora de alumínio, 7/8" x 1/8" - inclusive acessótios de fixação e isolação</t>
  </si>
  <si>
    <t>BDI (30%)</t>
  </si>
  <si>
    <t>04.18.410</t>
  </si>
  <si>
    <t>Remoção de cordoalha ou cabo de cobre nu</t>
  </si>
  <si>
    <t>04.19.120</t>
  </si>
  <si>
    <t>Remoção de interruptores, tomadas, botão de campainha ou cigarra</t>
  </si>
  <si>
    <t>04.17.040</t>
  </si>
  <si>
    <t>Remoção de aparelho de iluminação ou projetor fixo em poste ou braço</t>
  </si>
  <si>
    <t>2.1</t>
  </si>
  <si>
    <t>1.1</t>
  </si>
  <si>
    <t>1.5</t>
  </si>
  <si>
    <t>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</si>
</sst>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R$&quot;\ #,##0.00;\-&quot;R$&quot;\ #,##0.0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cofont Vera Sans"/>
      <family val="2"/>
    </font>
    <font>
      <sz val="11"/>
      <color theme="1"/>
      <name val="Ecofont Vera Sans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Border="1" applyAlignment="1">
      <alignment vertical="center"/>
    </xf>
    <xf numFmtId="43" fontId="4" fillId="2" borderId="5" xfId="1" applyNumberFormat="1" applyFont="1" applyFill="1" applyBorder="1" applyAlignment="1">
      <alignment horizontal="center" vertical="center" wrapText="1"/>
    </xf>
    <xf numFmtId="43" fontId="2" fillId="2" borderId="6" xfId="1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4" fontId="6" fillId="3" borderId="8" xfId="1" applyNumberFormat="1" applyFont="1" applyFill="1" applyBorder="1" applyAlignment="1">
      <alignment horizontal="right" vertical="center" wrapText="1"/>
    </xf>
    <xf numFmtId="2" fontId="6" fillId="3" borderId="8" xfId="1" applyNumberFormat="1" applyFont="1" applyFill="1" applyBorder="1" applyAlignment="1">
      <alignment horizontal="right" vertical="center" wrapText="1"/>
    </xf>
    <xf numFmtId="2" fontId="6" fillId="3" borderId="9" xfId="1" applyNumberFormat="1" applyFont="1" applyFill="1" applyBorder="1" applyAlignment="1">
      <alignment horizontal="right" vertical="center" wrapText="1"/>
    </xf>
    <xf numFmtId="4" fontId="7" fillId="3" borderId="10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2" fontId="6" fillId="0" borderId="5" xfId="2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3" fontId="6" fillId="0" borderId="5" xfId="3" applyNumberFormat="1" applyFont="1" applyBorder="1" applyAlignment="1">
      <alignment vertical="center"/>
    </xf>
    <xf numFmtId="4" fontId="5" fillId="0" borderId="6" xfId="1" applyNumberFormat="1" applyFont="1" applyFill="1" applyBorder="1" applyAlignment="1">
      <alignment horizontal="right" vertical="center" wrapText="1"/>
    </xf>
    <xf numFmtId="2" fontId="6" fillId="0" borderId="5" xfId="2" applyNumberFormat="1" applyFont="1" applyBorder="1" applyAlignment="1">
      <alignment vertical="center" wrapText="1"/>
    </xf>
    <xf numFmtId="4" fontId="5" fillId="0" borderId="11" xfId="1" applyNumberFormat="1" applyFont="1" applyFill="1" applyBorder="1" applyAlignment="1">
      <alignment horizontal="right" vertical="center" wrapText="1"/>
    </xf>
    <xf numFmtId="4" fontId="5" fillId="0" borderId="12" xfId="1" applyNumberFormat="1" applyFont="1" applyFill="1" applyBorder="1" applyAlignment="1">
      <alignment horizontal="right" vertical="center" wrapText="1"/>
    </xf>
    <xf numFmtId="2" fontId="6" fillId="0" borderId="7" xfId="2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2" fontId="6" fillId="0" borderId="13" xfId="2" applyNumberFormat="1" applyFont="1" applyBorder="1" applyAlignment="1">
      <alignment horizontal="center" vertical="center"/>
    </xf>
    <xf numFmtId="2" fontId="6" fillId="0" borderId="13" xfId="2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3" fontId="6" fillId="0" borderId="13" xfId="3" applyNumberFormat="1" applyFont="1" applyBorder="1" applyAlignment="1">
      <alignment vertical="center"/>
    </xf>
    <xf numFmtId="4" fontId="5" fillId="0" borderId="13" xfId="1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4" fontId="2" fillId="2" borderId="17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4" fontId="3" fillId="2" borderId="20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" fontId="2" fillId="2" borderId="22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43" fontId="3" fillId="0" borderId="0" xfId="0" applyNumberFormat="1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43" fontId="6" fillId="3" borderId="8" xfId="1" applyNumberFormat="1" applyFont="1" applyFill="1" applyBorder="1" applyAlignment="1">
      <alignment vertical="center" wrapText="1"/>
    </xf>
    <xf numFmtId="43" fontId="6" fillId="3" borderId="9" xfId="1" applyNumberFormat="1" applyFont="1" applyFill="1" applyBorder="1" applyAlignment="1">
      <alignment vertical="center" wrapText="1"/>
    </xf>
    <xf numFmtId="43" fontId="7" fillId="3" borderId="10" xfId="1" applyNumberFormat="1" applyFont="1" applyFill="1" applyBorder="1" applyAlignment="1">
      <alignment vertical="center" wrapText="1"/>
    </xf>
    <xf numFmtId="43" fontId="5" fillId="0" borderId="5" xfId="1" applyNumberFormat="1" applyFont="1" applyFill="1" applyBorder="1" applyAlignment="1">
      <alignment vertical="center" wrapText="1"/>
    </xf>
    <xf numFmtId="43" fontId="5" fillId="0" borderId="8" xfId="1" applyNumberFormat="1" applyFont="1" applyFill="1" applyBorder="1" applyAlignment="1">
      <alignment vertical="center" wrapText="1"/>
    </xf>
    <xf numFmtId="43" fontId="5" fillId="0" borderId="5" xfId="0" applyNumberFormat="1" applyFont="1" applyFill="1" applyBorder="1" applyAlignment="1">
      <alignment vertical="center" wrapText="1"/>
    </xf>
    <xf numFmtId="43" fontId="5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3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43" fontId="6" fillId="0" borderId="5" xfId="1" applyNumberFormat="1" applyFont="1" applyBorder="1" applyAlignment="1">
      <alignment vertical="center"/>
    </xf>
    <xf numFmtId="2" fontId="6" fillId="0" borderId="8" xfId="2" applyNumberFormat="1" applyFont="1" applyBorder="1" applyAlignment="1">
      <alignment horizontal="center" vertical="center"/>
    </xf>
    <xf numFmtId="2" fontId="6" fillId="0" borderId="8" xfId="2" applyNumberFormat="1" applyFont="1" applyBorder="1" applyAlignment="1">
      <alignment vertical="center" wrapText="1"/>
    </xf>
    <xf numFmtId="4" fontId="5" fillId="0" borderId="8" xfId="1" applyNumberFormat="1" applyFont="1" applyFill="1" applyBorder="1" applyAlignment="1">
      <alignment horizontal="right" vertical="center" wrapText="1"/>
    </xf>
    <xf numFmtId="43" fontId="6" fillId="0" borderId="8" xfId="3" applyNumberFormat="1" applyFont="1" applyBorder="1" applyAlignment="1">
      <alignment vertical="center"/>
    </xf>
    <xf numFmtId="4" fontId="5" fillId="0" borderId="10" xfId="1" applyNumberFormat="1" applyFont="1" applyFill="1" applyBorder="1" applyAlignment="1">
      <alignment horizontal="right" vertical="center" wrapText="1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43" fontId="4" fillId="2" borderId="27" xfId="0" quotePrefix="1" applyNumberFormat="1" applyFont="1" applyFill="1" applyBorder="1" applyAlignment="1">
      <alignment horizontal="center" vertical="center" wrapText="1"/>
    </xf>
    <xf numFmtId="43" fontId="4" fillId="2" borderId="28" xfId="0" quotePrefix="1" applyNumberFormat="1" applyFont="1" applyFill="1" applyBorder="1" applyAlignment="1">
      <alignment horizontal="center" vertical="center" wrapText="1"/>
    </xf>
    <xf numFmtId="43" fontId="4" fillId="2" borderId="27" xfId="0" applyNumberFormat="1" applyFont="1" applyFill="1" applyBorder="1" applyAlignment="1">
      <alignment horizontal="center" vertical="center" wrapText="1"/>
    </xf>
    <xf numFmtId="1" fontId="4" fillId="2" borderId="29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" fontId="5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left" vertical="center" wrapText="1"/>
    </xf>
    <xf numFmtId="43" fontId="5" fillId="0" borderId="4" xfId="0" applyNumberFormat="1" applyFont="1" applyFill="1" applyBorder="1" applyAlignment="1">
      <alignment horizontal="right" vertical="center" wrapText="1"/>
    </xf>
    <xf numFmtId="43" fontId="5" fillId="0" borderId="5" xfId="0" applyNumberFormat="1" applyFont="1" applyFill="1" applyBorder="1" applyAlignment="1">
      <alignment horizontal="right" vertical="center" wrapText="1"/>
    </xf>
    <xf numFmtId="43" fontId="5" fillId="0" borderId="7" xfId="0" applyNumberFormat="1" applyFont="1" applyFill="1" applyBorder="1" applyAlignment="1">
      <alignment vertical="center" wrapText="1"/>
    </xf>
    <xf numFmtId="43" fontId="4" fillId="2" borderId="1" xfId="0" applyNumberFormat="1" applyFont="1" applyFill="1" applyBorder="1" applyAlignment="1">
      <alignment vertical="center"/>
    </xf>
    <xf numFmtId="43" fontId="4" fillId="2" borderId="4" xfId="0" applyNumberFormat="1" applyFont="1" applyFill="1" applyBorder="1" applyAlignment="1">
      <alignment vertical="center"/>
    </xf>
    <xf numFmtId="43" fontId="4" fillId="2" borderId="27" xfId="0" applyNumberFormat="1" applyFont="1" applyFill="1" applyBorder="1" applyAlignment="1">
      <alignment vertical="center"/>
    </xf>
    <xf numFmtId="4" fontId="4" fillId="0" borderId="0" xfId="1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3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43" fontId="5" fillId="0" borderId="20" xfId="0" applyNumberFormat="1" applyFont="1" applyFill="1" applyBorder="1" applyAlignment="1">
      <alignment horizontal="right" vertical="center" wrapText="1"/>
    </xf>
    <xf numFmtId="43" fontId="5" fillId="0" borderId="20" xfId="0" applyNumberFormat="1" applyFont="1" applyFill="1" applyBorder="1" applyAlignment="1">
      <alignment vertical="center" wrapText="1"/>
    </xf>
    <xf numFmtId="9" fontId="5" fillId="0" borderId="22" xfId="4" applyFont="1" applyFill="1" applyBorder="1" applyAlignment="1">
      <alignment vertical="center"/>
    </xf>
    <xf numFmtId="9" fontId="4" fillId="0" borderId="6" xfId="4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43" fontId="5" fillId="4" borderId="4" xfId="0" applyNumberFormat="1" applyFont="1" applyFill="1" applyBorder="1" applyAlignment="1">
      <alignment horizontal="right" vertical="center" wrapText="1"/>
    </xf>
    <xf numFmtId="43" fontId="5" fillId="4" borderId="5" xfId="0" applyNumberFormat="1" applyFont="1" applyFill="1" applyBorder="1" applyAlignment="1">
      <alignment horizontal="right" vertical="center" wrapText="1"/>
    </xf>
    <xf numFmtId="0" fontId="6" fillId="5" borderId="5" xfId="2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left" vertical="center" wrapText="1"/>
    </xf>
    <xf numFmtId="43" fontId="6" fillId="5" borderId="5" xfId="3" applyFont="1" applyFill="1" applyBorder="1" applyAlignment="1">
      <alignment horizontal="center" vertical="center" wrapText="1"/>
    </xf>
    <xf numFmtId="43" fontId="6" fillId="5" borderId="5" xfId="3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43" fontId="4" fillId="2" borderId="14" xfId="0" applyNumberFormat="1" applyFont="1" applyFill="1" applyBorder="1" applyAlignment="1">
      <alignment horizontal="center" vertical="center" wrapText="1"/>
    </xf>
    <xf numFmtId="43" fontId="4" fillId="2" borderId="15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9" fontId="4" fillId="2" borderId="30" xfId="4" applyFont="1" applyFill="1" applyBorder="1" applyAlignment="1">
      <alignment vertical="center"/>
    </xf>
    <xf numFmtId="9" fontId="4" fillId="2" borderId="31" xfId="4" applyFont="1" applyFill="1" applyBorder="1" applyAlignment="1">
      <alignment vertical="center"/>
    </xf>
    <xf numFmtId="9" fontId="4" fillId="2" borderId="32" xfId="4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7" fontId="3" fillId="0" borderId="0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43" fontId="2" fillId="2" borderId="2" xfId="0" applyNumberFormat="1" applyFont="1" applyFill="1" applyBorder="1" applyAlignment="1">
      <alignment horizontal="center" vertical="center"/>
    </xf>
    <xf numFmtId="43" fontId="2" fillId="2" borderId="5" xfId="0" applyNumberFormat="1" applyFont="1" applyFill="1" applyBorder="1" applyAlignment="1">
      <alignment horizontal="center" vertical="center"/>
    </xf>
    <xf numFmtId="43" fontId="2" fillId="2" borderId="2" xfId="1" applyNumberFormat="1" applyFont="1" applyFill="1" applyBorder="1" applyAlignment="1">
      <alignment horizontal="center" vertical="center"/>
    </xf>
    <xf numFmtId="43" fontId="2" fillId="2" borderId="3" xfId="1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Porcentagem" xfId="4" builtinId="5"/>
    <cellStyle name="Vírgula" xfId="1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showGridLines="0" zoomScaleNormal="100" workbookViewId="0">
      <selection activeCell="E15" sqref="E15"/>
    </sheetView>
  </sheetViews>
  <sheetFormatPr defaultColWidth="2.42578125" defaultRowHeight="15" x14ac:dyDescent="0.25"/>
  <cols>
    <col min="1" max="1" width="6.7109375" style="90" bestFit="1" customWidth="1"/>
    <col min="2" max="2" width="36.5703125" style="73" customWidth="1"/>
    <col min="3" max="3" width="20.140625" style="91" customWidth="1"/>
    <col min="4" max="4" width="20.42578125" style="91" customWidth="1"/>
    <col min="5" max="5" width="19.7109375" style="91" customWidth="1"/>
    <col min="6" max="6" width="12.5703125" style="92" customWidth="1"/>
    <col min="7" max="7" width="6.5703125" style="73" customWidth="1"/>
    <col min="8" max="8" width="20.85546875" style="73" customWidth="1"/>
    <col min="9" max="9" width="23.140625" style="73" customWidth="1"/>
    <col min="10" max="10" width="21.42578125" style="73" customWidth="1"/>
    <col min="11" max="11" width="5" style="73" customWidth="1"/>
    <col min="12" max="12" width="14.5703125" style="73" hidden="1" customWidth="1"/>
    <col min="13" max="13" width="30.140625" style="73" customWidth="1"/>
    <col min="14" max="16384" width="2.42578125" style="73"/>
  </cols>
  <sheetData>
    <row r="1" spans="1:13" x14ac:dyDescent="0.25">
      <c r="A1" s="107" t="s">
        <v>0</v>
      </c>
      <c r="B1" s="109" t="s">
        <v>112</v>
      </c>
      <c r="C1" s="111" t="s">
        <v>113</v>
      </c>
      <c r="D1" s="112"/>
      <c r="E1" s="113" t="s">
        <v>118</v>
      </c>
      <c r="F1" s="114"/>
    </row>
    <row r="2" spans="1:13" x14ac:dyDescent="0.25">
      <c r="A2" s="108"/>
      <c r="B2" s="110"/>
      <c r="C2" s="74" t="s">
        <v>114</v>
      </c>
      <c r="D2" s="75" t="s">
        <v>115</v>
      </c>
      <c r="E2" s="76" t="s">
        <v>116</v>
      </c>
      <c r="F2" s="77" t="s">
        <v>117</v>
      </c>
    </row>
    <row r="3" spans="1:13" x14ac:dyDescent="0.25">
      <c r="A3" s="81">
        <v>1</v>
      </c>
      <c r="B3" s="82" t="str">
        <f>'Mirante B'!C3</f>
        <v>Serviços Gerais</v>
      </c>
      <c r="C3" s="100">
        <f>E3</f>
        <v>0</v>
      </c>
      <c r="D3" s="84"/>
      <c r="E3" s="85">
        <f>'Mirante B'!I3</f>
        <v>0</v>
      </c>
      <c r="F3" s="98" t="e">
        <f>E3/E8</f>
        <v>#DIV/0!</v>
      </c>
      <c r="H3" s="78"/>
      <c r="J3" s="79"/>
      <c r="M3" s="78"/>
    </row>
    <row r="4" spans="1:13" x14ac:dyDescent="0.25">
      <c r="A4" s="81">
        <v>2</v>
      </c>
      <c r="B4" s="82" t="str">
        <f>'Mirante B'!C11</f>
        <v>SPDA</v>
      </c>
      <c r="C4" s="100">
        <f>E4</f>
        <v>0</v>
      </c>
      <c r="D4" s="84"/>
      <c r="E4" s="85">
        <f>'Mirante B'!I11</f>
        <v>0</v>
      </c>
      <c r="F4" s="98" t="e">
        <f>E4/E8</f>
        <v>#DIV/0!</v>
      </c>
      <c r="H4" s="78"/>
      <c r="J4" s="79"/>
    </row>
    <row r="5" spans="1:13" x14ac:dyDescent="0.25">
      <c r="A5" s="81">
        <v>3</v>
      </c>
      <c r="B5" s="82" t="str">
        <f>'Mirante B'!C24</f>
        <v>Instalações Elétricas</v>
      </c>
      <c r="C5" s="83"/>
      <c r="D5" s="101">
        <f>E5</f>
        <v>0</v>
      </c>
      <c r="E5" s="85">
        <f>'Mirante B'!I24</f>
        <v>0</v>
      </c>
      <c r="F5" s="98" t="e">
        <f>E5/E8</f>
        <v>#DIV/0!</v>
      </c>
      <c r="H5" s="78"/>
      <c r="J5" s="79"/>
    </row>
    <row r="6" spans="1:13" x14ac:dyDescent="0.25">
      <c r="A6" s="81">
        <v>4</v>
      </c>
      <c r="B6" s="82" t="str">
        <f>'Mirante B'!C32</f>
        <v>Geração Fotovoltaica</v>
      </c>
      <c r="C6" s="83"/>
      <c r="D6" s="101">
        <f>E6</f>
        <v>0</v>
      </c>
      <c r="E6" s="85">
        <f>'Mirante B'!I32</f>
        <v>0</v>
      </c>
      <c r="F6" s="98" t="e">
        <f>E6/E8</f>
        <v>#DIV/0!</v>
      </c>
      <c r="H6" s="78"/>
      <c r="J6" s="79"/>
    </row>
    <row r="7" spans="1:13" x14ac:dyDescent="0.25">
      <c r="A7" s="93"/>
      <c r="B7" s="94"/>
      <c r="C7" s="95"/>
      <c r="D7" s="95"/>
      <c r="E7" s="96"/>
      <c r="F7" s="97"/>
      <c r="H7" s="78"/>
      <c r="J7" s="79"/>
    </row>
    <row r="8" spans="1:13" x14ac:dyDescent="0.25">
      <c r="A8" s="115" t="s">
        <v>9</v>
      </c>
      <c r="B8" s="116"/>
      <c r="C8" s="86">
        <f>SUM(C3:C7)</f>
        <v>0</v>
      </c>
      <c r="D8" s="86">
        <f>SUM(D3:D7)</f>
        <v>0</v>
      </c>
      <c r="E8" s="86">
        <f>SUM(E3:E6)</f>
        <v>0</v>
      </c>
      <c r="F8" s="117" t="e">
        <f>SUM(F3:F7)</f>
        <v>#DIV/0!</v>
      </c>
      <c r="H8" s="78">
        <f>C8+D8</f>
        <v>0</v>
      </c>
      <c r="I8" s="79"/>
      <c r="J8" s="80"/>
      <c r="M8" s="78"/>
    </row>
    <row r="9" spans="1:13" x14ac:dyDescent="0.25">
      <c r="A9" s="120" t="s">
        <v>121</v>
      </c>
      <c r="B9" s="121"/>
      <c r="C9" s="87">
        <f>+C8*0.3</f>
        <v>0</v>
      </c>
      <c r="D9" s="87">
        <f>+D8*0.3</f>
        <v>0</v>
      </c>
      <c r="E9" s="87">
        <f>+E8*0.3</f>
        <v>0</v>
      </c>
      <c r="F9" s="118"/>
      <c r="H9" s="78">
        <f t="shared" ref="H9:H10" si="0">C9+D9</f>
        <v>0</v>
      </c>
      <c r="I9" s="79"/>
      <c r="J9" s="80"/>
      <c r="M9" s="78"/>
    </row>
    <row r="10" spans="1:13" x14ac:dyDescent="0.25">
      <c r="A10" s="122" t="s">
        <v>119</v>
      </c>
      <c r="B10" s="123"/>
      <c r="C10" s="88">
        <f>SUM(C8:C9)</f>
        <v>0</v>
      </c>
      <c r="D10" s="88">
        <f>SUM(D8:D9)</f>
        <v>0</v>
      </c>
      <c r="E10" s="88">
        <f>SUM(E8:E9)</f>
        <v>0</v>
      </c>
      <c r="F10" s="119"/>
      <c r="H10" s="78">
        <f t="shared" si="0"/>
        <v>0</v>
      </c>
      <c r="I10" s="89"/>
      <c r="J10" s="80"/>
      <c r="L10" s="80"/>
      <c r="M10" s="78"/>
    </row>
    <row r="11" spans="1:13" x14ac:dyDescent="0.25">
      <c r="A11" s="106"/>
      <c r="B11" s="106"/>
      <c r="C11" s="106"/>
      <c r="D11" s="106"/>
      <c r="E11" s="106"/>
      <c r="F11" s="106"/>
    </row>
  </sheetData>
  <mergeCells count="9">
    <mergeCell ref="A11:F11"/>
    <mergeCell ref="A1:A2"/>
    <mergeCell ref="B1:B2"/>
    <mergeCell ref="C1:D1"/>
    <mergeCell ref="E1:F1"/>
    <mergeCell ref="A8:B8"/>
    <mergeCell ref="F8:F10"/>
    <mergeCell ref="A9:B9"/>
    <mergeCell ref="A10:B10"/>
  </mergeCells>
  <printOptions horizontalCentered="1"/>
  <pageMargins left="0.19685039370078741" right="0.19685039370078741" top="1.3779527559055118" bottom="0.98425196850393704" header="0.39370078740157483" footer="0.19685039370078741"/>
  <pageSetup paperSize="9" fitToHeight="0" orientation="landscape" verticalDpi="0" r:id="rId1"/>
  <headerFooter>
    <oddHeader>&amp;C&amp;"Ecofont Vera Sans,Regular"&amp;14
PE - Juquery
Reforma de Sistema Fotovoltaico e SPDA
&amp;A&amp;R&amp;"Ecofont Vera Sans,Regular"
Planilha de Custos
Boletim CPOS 172 - Mar/2.018</oddHeader>
    <oddFooter>&amp;L&amp;G&amp;C&amp;"Ecofont Vera Sans,Regular"&amp;9Av. Prof. Frederico Hermann Júnior, 345 - Prédio 12, 1° andar - Pinheiros - 05.459-010 São Paulo
(11) 2997-5000     www.fflorestal.sp.gov.br&amp;R&amp;"Ecofont Vera Sans,Negrito"&amp;10Página 0&amp;P de  0&amp;N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zoomScaleNormal="100" workbookViewId="0">
      <selection activeCell="I11" sqref="I11"/>
    </sheetView>
  </sheetViews>
  <sheetFormatPr defaultColWidth="9.140625" defaultRowHeight="15" x14ac:dyDescent="0.25"/>
  <cols>
    <col min="1" max="1" width="10.42578125" style="48" customWidth="1"/>
    <col min="2" max="2" width="21.85546875" style="12" customWidth="1"/>
    <col min="3" max="3" width="79.5703125" style="12" customWidth="1"/>
    <col min="4" max="4" width="9.28515625" style="12" customWidth="1"/>
    <col min="5" max="5" width="10.7109375" style="12" customWidth="1"/>
    <col min="6" max="6" width="15" style="12" customWidth="1"/>
    <col min="7" max="8" width="15.7109375" style="12" customWidth="1"/>
    <col min="9" max="9" width="18.7109375" style="12" customWidth="1"/>
    <col min="10" max="16384" width="9.140625" style="12"/>
  </cols>
  <sheetData>
    <row r="1" spans="1:9" s="1" customFormat="1" ht="18" customHeight="1" x14ac:dyDescent="0.25">
      <c r="A1" s="126" t="s">
        <v>0</v>
      </c>
      <c r="B1" s="128" t="s">
        <v>1</v>
      </c>
      <c r="C1" s="128" t="s">
        <v>2</v>
      </c>
      <c r="D1" s="130" t="s">
        <v>3</v>
      </c>
      <c r="E1" s="132" t="s">
        <v>4</v>
      </c>
      <c r="F1" s="134" t="s">
        <v>5</v>
      </c>
      <c r="G1" s="134"/>
      <c r="H1" s="134"/>
      <c r="I1" s="135"/>
    </row>
    <row r="2" spans="1:9" s="1" customFormat="1" ht="18" customHeight="1" x14ac:dyDescent="0.25">
      <c r="A2" s="127"/>
      <c r="B2" s="129"/>
      <c r="C2" s="129"/>
      <c r="D2" s="131"/>
      <c r="E2" s="133"/>
      <c r="F2" s="2" t="s">
        <v>6</v>
      </c>
      <c r="G2" s="2" t="s">
        <v>7</v>
      </c>
      <c r="H2" s="2" t="s">
        <v>8</v>
      </c>
      <c r="I2" s="3" t="s">
        <v>9</v>
      </c>
    </row>
    <row r="3" spans="1:9" x14ac:dyDescent="0.25">
      <c r="A3" s="4">
        <v>1</v>
      </c>
      <c r="B3" s="5"/>
      <c r="C3" s="6" t="s">
        <v>10</v>
      </c>
      <c r="D3" s="7"/>
      <c r="E3" s="8"/>
      <c r="F3" s="9"/>
      <c r="G3" s="9"/>
      <c r="H3" s="10"/>
      <c r="I3" s="11">
        <f>SUM(I4:I9)</f>
        <v>0</v>
      </c>
    </row>
    <row r="4" spans="1:9" x14ac:dyDescent="0.25">
      <c r="A4" s="13" t="s">
        <v>129</v>
      </c>
      <c r="B4" s="14" t="s">
        <v>50</v>
      </c>
      <c r="C4" s="20" t="s">
        <v>51</v>
      </c>
      <c r="D4" s="14" t="s">
        <v>21</v>
      </c>
      <c r="E4" s="17">
        <v>50</v>
      </c>
      <c r="F4" s="18"/>
      <c r="G4" s="18"/>
      <c r="H4" s="62">
        <f t="shared" ref="H4:H9" si="0">F4+G4</f>
        <v>0</v>
      </c>
      <c r="I4" s="19">
        <f t="shared" ref="I4:I9" si="1">H4*E4</f>
        <v>0</v>
      </c>
    </row>
    <row r="5" spans="1:9" x14ac:dyDescent="0.25">
      <c r="A5" s="13" t="s">
        <v>11</v>
      </c>
      <c r="B5" s="14" t="s">
        <v>13</v>
      </c>
      <c r="C5" s="20" t="s">
        <v>14</v>
      </c>
      <c r="D5" s="14" t="s">
        <v>15</v>
      </c>
      <c r="E5" s="21">
        <v>1</v>
      </c>
      <c r="F5" s="18"/>
      <c r="G5" s="18"/>
      <c r="H5" s="62">
        <f t="shared" si="0"/>
        <v>0</v>
      </c>
      <c r="I5" s="22">
        <f t="shared" si="1"/>
        <v>0</v>
      </c>
    </row>
    <row r="6" spans="1:9" x14ac:dyDescent="0.25">
      <c r="A6" s="13" t="s">
        <v>12</v>
      </c>
      <c r="B6" s="102" t="s">
        <v>122</v>
      </c>
      <c r="C6" s="103" t="s">
        <v>123</v>
      </c>
      <c r="D6" s="102" t="s">
        <v>21</v>
      </c>
      <c r="E6" s="104">
        <v>10</v>
      </c>
      <c r="F6" s="104"/>
      <c r="G6" s="105"/>
      <c r="H6" s="62">
        <f t="shared" si="0"/>
        <v>0</v>
      </c>
      <c r="I6" s="22">
        <f>H6*E6</f>
        <v>0</v>
      </c>
    </row>
    <row r="7" spans="1:9" x14ac:dyDescent="0.25">
      <c r="A7" s="13" t="s">
        <v>16</v>
      </c>
      <c r="B7" s="102" t="s">
        <v>124</v>
      </c>
      <c r="C7" s="103" t="s">
        <v>125</v>
      </c>
      <c r="D7" s="102" t="s">
        <v>20</v>
      </c>
      <c r="E7" s="104">
        <v>3</v>
      </c>
      <c r="F7" s="104"/>
      <c r="G7" s="105"/>
      <c r="H7" s="62">
        <f t="shared" si="0"/>
        <v>0</v>
      </c>
      <c r="I7" s="22">
        <f>H7*E7</f>
        <v>0</v>
      </c>
    </row>
    <row r="8" spans="1:9" ht="30" x14ac:dyDescent="0.25">
      <c r="A8" s="13" t="s">
        <v>130</v>
      </c>
      <c r="B8" s="102" t="s">
        <v>126</v>
      </c>
      <c r="C8" s="103" t="s">
        <v>127</v>
      </c>
      <c r="D8" s="102" t="s">
        <v>20</v>
      </c>
      <c r="E8" s="104">
        <v>2</v>
      </c>
      <c r="F8" s="104"/>
      <c r="G8" s="105"/>
      <c r="H8" s="62">
        <f t="shared" si="0"/>
        <v>0</v>
      </c>
      <c r="I8" s="22">
        <f>H8*E8</f>
        <v>0</v>
      </c>
    </row>
    <row r="9" spans="1:9" ht="45" x14ac:dyDescent="0.25">
      <c r="A9" s="13" t="s">
        <v>131</v>
      </c>
      <c r="B9" s="14" t="s">
        <v>52</v>
      </c>
      <c r="C9" s="20" t="s">
        <v>53</v>
      </c>
      <c r="D9" s="23" t="s">
        <v>15</v>
      </c>
      <c r="E9" s="17">
        <v>3</v>
      </c>
      <c r="F9" s="18"/>
      <c r="G9" s="18"/>
      <c r="H9" s="62">
        <f t="shared" si="0"/>
        <v>0</v>
      </c>
      <c r="I9" s="19">
        <f t="shared" si="1"/>
        <v>0</v>
      </c>
    </row>
    <row r="10" spans="1:9" x14ac:dyDescent="0.25">
      <c r="A10" s="72"/>
      <c r="B10" s="67"/>
      <c r="C10" s="68"/>
      <c r="D10" s="67"/>
      <c r="E10" s="69"/>
      <c r="F10" s="70"/>
      <c r="G10" s="70"/>
      <c r="H10" s="70"/>
      <c r="I10" s="71"/>
    </row>
    <row r="11" spans="1:9" s="1" customFormat="1" x14ac:dyDescent="0.25">
      <c r="A11" s="4">
        <v>2</v>
      </c>
      <c r="B11" s="50"/>
      <c r="C11" s="6" t="s">
        <v>19</v>
      </c>
      <c r="D11" s="7"/>
      <c r="E11" s="51"/>
      <c r="F11" s="51"/>
      <c r="G11" s="51"/>
      <c r="H11" s="52"/>
      <c r="I11" s="53">
        <f>SUM(I12:I22)</f>
        <v>0</v>
      </c>
    </row>
    <row r="12" spans="1:9" s="1" customFormat="1" ht="30" x14ac:dyDescent="0.25">
      <c r="A12" s="13" t="s">
        <v>128</v>
      </c>
      <c r="B12" s="16" t="s">
        <v>22</v>
      </c>
      <c r="C12" s="15" t="s">
        <v>120</v>
      </c>
      <c r="D12" s="16" t="s">
        <v>21</v>
      </c>
      <c r="E12" s="54">
        <v>10</v>
      </c>
      <c r="F12" s="18"/>
      <c r="G12" s="18"/>
      <c r="H12" s="62">
        <f t="shared" ref="H12:H22" si="2">F12+G12</f>
        <v>0</v>
      </c>
      <c r="I12" s="19">
        <f t="shared" ref="I12:I22" si="3">H12*E12</f>
        <v>0</v>
      </c>
    </row>
    <row r="13" spans="1:9" s="1" customFormat="1" ht="30" x14ac:dyDescent="0.25">
      <c r="A13" s="13" t="s">
        <v>62</v>
      </c>
      <c r="B13" s="16" t="s">
        <v>23</v>
      </c>
      <c r="C13" s="15" t="s">
        <v>24</v>
      </c>
      <c r="D13" s="16" t="s">
        <v>20</v>
      </c>
      <c r="E13" s="54">
        <v>1</v>
      </c>
      <c r="F13" s="18"/>
      <c r="G13" s="18"/>
      <c r="H13" s="62">
        <f t="shared" si="2"/>
        <v>0</v>
      </c>
      <c r="I13" s="19">
        <f t="shared" si="3"/>
        <v>0</v>
      </c>
    </row>
    <row r="14" spans="1:9" s="1" customFormat="1" ht="30" x14ac:dyDescent="0.25">
      <c r="A14" s="13" t="s">
        <v>63</v>
      </c>
      <c r="B14" s="16" t="s">
        <v>25</v>
      </c>
      <c r="C14" s="15" t="s">
        <v>26</v>
      </c>
      <c r="D14" s="16" t="s">
        <v>20</v>
      </c>
      <c r="E14" s="54">
        <v>4</v>
      </c>
      <c r="F14" s="18"/>
      <c r="G14" s="18"/>
      <c r="H14" s="62">
        <f t="shared" si="2"/>
        <v>0</v>
      </c>
      <c r="I14" s="19">
        <f t="shared" si="3"/>
        <v>0</v>
      </c>
    </row>
    <row r="15" spans="1:9" s="1" customFormat="1" x14ac:dyDescent="0.25">
      <c r="A15" s="13" t="s">
        <v>64</v>
      </c>
      <c r="B15" s="16" t="s">
        <v>27</v>
      </c>
      <c r="C15" s="15" t="s">
        <v>28</v>
      </c>
      <c r="D15" s="16" t="s">
        <v>20</v>
      </c>
      <c r="E15" s="54">
        <v>4</v>
      </c>
      <c r="F15" s="18"/>
      <c r="G15" s="18"/>
      <c r="H15" s="62">
        <f t="shared" si="2"/>
        <v>0</v>
      </c>
      <c r="I15" s="19">
        <f t="shared" si="3"/>
        <v>0</v>
      </c>
    </row>
    <row r="16" spans="1:9" s="1" customFormat="1" x14ac:dyDescent="0.25">
      <c r="A16" s="13" t="s">
        <v>65</v>
      </c>
      <c r="B16" s="16" t="s">
        <v>29</v>
      </c>
      <c r="C16" s="15" t="s">
        <v>30</v>
      </c>
      <c r="D16" s="16" t="s">
        <v>20</v>
      </c>
      <c r="E16" s="54">
        <v>4</v>
      </c>
      <c r="F16" s="18"/>
      <c r="G16" s="18"/>
      <c r="H16" s="62">
        <f t="shared" si="2"/>
        <v>0</v>
      </c>
      <c r="I16" s="19">
        <f t="shared" si="3"/>
        <v>0</v>
      </c>
    </row>
    <row r="17" spans="1:10" s="1" customFormat="1" ht="30" x14ac:dyDescent="0.25">
      <c r="A17" s="13" t="s">
        <v>66</v>
      </c>
      <c r="B17" s="14" t="s">
        <v>31</v>
      </c>
      <c r="C17" s="20" t="s">
        <v>32</v>
      </c>
      <c r="D17" s="16" t="s">
        <v>20</v>
      </c>
      <c r="E17" s="54">
        <v>4</v>
      </c>
      <c r="F17" s="18"/>
      <c r="G17" s="18"/>
      <c r="H17" s="62">
        <f t="shared" si="2"/>
        <v>0</v>
      </c>
      <c r="I17" s="19">
        <f t="shared" si="3"/>
        <v>0</v>
      </c>
    </row>
    <row r="18" spans="1:10" s="1" customFormat="1" x14ac:dyDescent="0.25">
      <c r="A18" s="13" t="s">
        <v>67</v>
      </c>
      <c r="B18" s="14" t="s">
        <v>54</v>
      </c>
      <c r="C18" s="20" t="s">
        <v>55</v>
      </c>
      <c r="D18" s="14" t="s">
        <v>21</v>
      </c>
      <c r="E18" s="54">
        <v>12</v>
      </c>
      <c r="F18" s="18"/>
      <c r="G18" s="18"/>
      <c r="H18" s="62">
        <f t="shared" si="2"/>
        <v>0</v>
      </c>
      <c r="I18" s="19">
        <f t="shared" si="3"/>
        <v>0</v>
      </c>
    </row>
    <row r="19" spans="1:10" s="1" customFormat="1" x14ac:dyDescent="0.25">
      <c r="A19" s="13" t="s">
        <v>68</v>
      </c>
      <c r="B19" s="14" t="s">
        <v>33</v>
      </c>
      <c r="C19" s="20" t="s">
        <v>56</v>
      </c>
      <c r="D19" s="16" t="s">
        <v>20</v>
      </c>
      <c r="E19" s="54">
        <v>4</v>
      </c>
      <c r="F19" s="18"/>
      <c r="G19" s="18"/>
      <c r="H19" s="62">
        <f t="shared" si="2"/>
        <v>0</v>
      </c>
      <c r="I19" s="19">
        <f t="shared" si="3"/>
        <v>0</v>
      </c>
    </row>
    <row r="20" spans="1:10" s="1" customFormat="1" x14ac:dyDescent="0.25">
      <c r="A20" s="13" t="s">
        <v>69</v>
      </c>
      <c r="B20" s="14" t="s">
        <v>57</v>
      </c>
      <c r="C20" s="20" t="s">
        <v>58</v>
      </c>
      <c r="D20" s="14" t="s">
        <v>21</v>
      </c>
      <c r="E20" s="55">
        <v>50</v>
      </c>
      <c r="F20" s="18"/>
      <c r="G20" s="18"/>
      <c r="H20" s="62">
        <f t="shared" si="2"/>
        <v>0</v>
      </c>
      <c r="I20" s="19">
        <f t="shared" si="3"/>
        <v>0</v>
      </c>
    </row>
    <row r="21" spans="1:10" s="1" customFormat="1" x14ac:dyDescent="0.25">
      <c r="A21" s="13" t="s">
        <v>70</v>
      </c>
      <c r="B21" s="14" t="s">
        <v>34</v>
      </c>
      <c r="C21" s="20" t="s">
        <v>35</v>
      </c>
      <c r="D21" s="14" t="s">
        <v>15</v>
      </c>
      <c r="E21" s="56">
        <v>12</v>
      </c>
      <c r="F21" s="18"/>
      <c r="G21" s="18"/>
      <c r="H21" s="62">
        <f t="shared" si="2"/>
        <v>0</v>
      </c>
      <c r="I21" s="19">
        <f t="shared" si="3"/>
        <v>0</v>
      </c>
      <c r="J21" s="57"/>
    </row>
    <row r="22" spans="1:10" s="1" customFormat="1" x14ac:dyDescent="0.25">
      <c r="A22" s="13" t="s">
        <v>71</v>
      </c>
      <c r="B22" s="14" t="s">
        <v>36</v>
      </c>
      <c r="C22" s="20" t="s">
        <v>37</v>
      </c>
      <c r="D22" s="14" t="s">
        <v>15</v>
      </c>
      <c r="E22" s="54">
        <v>12</v>
      </c>
      <c r="F22" s="18"/>
      <c r="G22" s="18"/>
      <c r="H22" s="62">
        <f t="shared" si="2"/>
        <v>0</v>
      </c>
      <c r="I22" s="19">
        <f t="shared" si="3"/>
        <v>0</v>
      </c>
    </row>
    <row r="23" spans="1:10" s="1" customFormat="1" x14ac:dyDescent="0.25">
      <c r="A23" s="72"/>
      <c r="B23" s="67"/>
      <c r="C23" s="68"/>
      <c r="D23" s="67"/>
      <c r="E23" s="69"/>
      <c r="F23" s="70"/>
      <c r="G23" s="70"/>
      <c r="H23" s="70"/>
      <c r="I23" s="71"/>
    </row>
    <row r="24" spans="1:10" s="1" customFormat="1" x14ac:dyDescent="0.25">
      <c r="A24" s="4">
        <v>3</v>
      </c>
      <c r="B24" s="50"/>
      <c r="C24" s="6" t="s">
        <v>61</v>
      </c>
      <c r="D24" s="7"/>
      <c r="E24" s="51"/>
      <c r="F24" s="51"/>
      <c r="G24" s="51"/>
      <c r="H24" s="52"/>
      <c r="I24" s="53">
        <f>SUM(I25:I30)</f>
        <v>0</v>
      </c>
    </row>
    <row r="25" spans="1:10" s="1" customFormat="1" ht="30" x14ac:dyDescent="0.25">
      <c r="A25" s="13" t="s">
        <v>72</v>
      </c>
      <c r="B25" s="14" t="s">
        <v>87</v>
      </c>
      <c r="C25" s="20" t="s">
        <v>96</v>
      </c>
      <c r="D25" s="16" t="s">
        <v>21</v>
      </c>
      <c r="E25" s="54">
        <v>50</v>
      </c>
      <c r="F25" s="18"/>
      <c r="G25" s="18"/>
      <c r="H25" s="62">
        <f t="shared" ref="H25:H30" si="4">F25+G25</f>
        <v>0</v>
      </c>
      <c r="I25" s="19">
        <f t="shared" ref="I25:I30" si="5">H25*E25</f>
        <v>0</v>
      </c>
    </row>
    <row r="26" spans="1:10" s="1" customFormat="1" x14ac:dyDescent="0.25">
      <c r="A26" s="13" t="s">
        <v>73</v>
      </c>
      <c r="B26" s="14" t="s">
        <v>88</v>
      </c>
      <c r="C26" s="20" t="s">
        <v>97</v>
      </c>
      <c r="D26" s="14" t="s">
        <v>89</v>
      </c>
      <c r="E26" s="54">
        <v>5</v>
      </c>
      <c r="F26" s="18"/>
      <c r="G26" s="18"/>
      <c r="H26" s="62">
        <f t="shared" si="4"/>
        <v>0</v>
      </c>
      <c r="I26" s="19">
        <f t="shared" si="5"/>
        <v>0</v>
      </c>
    </row>
    <row r="27" spans="1:10" s="1" customFormat="1" x14ac:dyDescent="0.25">
      <c r="A27" s="13" t="s">
        <v>74</v>
      </c>
      <c r="B27" s="14" t="s">
        <v>90</v>
      </c>
      <c r="C27" s="20" t="s">
        <v>91</v>
      </c>
      <c r="D27" s="14" t="s">
        <v>89</v>
      </c>
      <c r="E27" s="54">
        <v>3</v>
      </c>
      <c r="F27" s="18"/>
      <c r="G27" s="18"/>
      <c r="H27" s="62">
        <f t="shared" si="4"/>
        <v>0</v>
      </c>
      <c r="I27" s="19">
        <f t="shared" si="5"/>
        <v>0</v>
      </c>
    </row>
    <row r="28" spans="1:10" s="1" customFormat="1" x14ac:dyDescent="0.25">
      <c r="A28" s="13"/>
      <c r="B28" s="14" t="s">
        <v>110</v>
      </c>
      <c r="C28" s="20" t="s">
        <v>111</v>
      </c>
      <c r="D28" s="14" t="s">
        <v>20</v>
      </c>
      <c r="E28" s="54">
        <v>3</v>
      </c>
      <c r="F28" s="18"/>
      <c r="G28" s="18"/>
      <c r="H28" s="62">
        <f t="shared" si="4"/>
        <v>0</v>
      </c>
      <c r="I28" s="19">
        <f t="shared" si="5"/>
        <v>0</v>
      </c>
    </row>
    <row r="29" spans="1:10" s="1" customFormat="1" x14ac:dyDescent="0.25">
      <c r="A29" s="13" t="s">
        <v>75</v>
      </c>
      <c r="B29" s="14" t="s">
        <v>92</v>
      </c>
      <c r="C29" s="20" t="s">
        <v>93</v>
      </c>
      <c r="D29" s="14" t="s">
        <v>89</v>
      </c>
      <c r="E29" s="54">
        <v>2</v>
      </c>
      <c r="F29" s="18"/>
      <c r="G29" s="18"/>
      <c r="H29" s="62">
        <f t="shared" si="4"/>
        <v>0</v>
      </c>
      <c r="I29" s="19">
        <f t="shared" si="5"/>
        <v>0</v>
      </c>
    </row>
    <row r="30" spans="1:10" s="1" customFormat="1" ht="30" x14ac:dyDescent="0.25">
      <c r="A30" s="13" t="s">
        <v>76</v>
      </c>
      <c r="B30" s="14" t="s">
        <v>94</v>
      </c>
      <c r="C30" s="20" t="s">
        <v>95</v>
      </c>
      <c r="D30" s="14" t="s">
        <v>21</v>
      </c>
      <c r="E30" s="54">
        <v>120</v>
      </c>
      <c r="F30" s="18"/>
      <c r="G30" s="18"/>
      <c r="H30" s="62">
        <f t="shared" si="4"/>
        <v>0</v>
      </c>
      <c r="I30" s="19">
        <f t="shared" si="5"/>
        <v>0</v>
      </c>
    </row>
    <row r="31" spans="1:10" s="1" customFormat="1" x14ac:dyDescent="0.25">
      <c r="A31" s="72"/>
      <c r="B31" s="67"/>
      <c r="C31" s="68"/>
      <c r="D31" s="67"/>
      <c r="E31" s="69"/>
      <c r="F31" s="70"/>
      <c r="G31" s="70"/>
      <c r="H31" s="70"/>
      <c r="I31" s="71"/>
    </row>
    <row r="32" spans="1:10" s="58" customFormat="1" x14ac:dyDescent="0.25">
      <c r="A32" s="4">
        <v>4</v>
      </c>
      <c r="B32" s="50"/>
      <c r="C32" s="99" t="s">
        <v>38</v>
      </c>
      <c r="D32" s="7"/>
      <c r="E32" s="51"/>
      <c r="F32" s="51"/>
      <c r="G32" s="51"/>
      <c r="H32" s="52"/>
      <c r="I32" s="53">
        <f>SUM(I33:I46)</f>
        <v>0</v>
      </c>
    </row>
    <row r="33" spans="1:9" s="58" customFormat="1" ht="30" x14ac:dyDescent="0.25">
      <c r="A33" s="59" t="s">
        <v>77</v>
      </c>
      <c r="B33" s="60" t="s">
        <v>39</v>
      </c>
      <c r="C33" s="61" t="s">
        <v>40</v>
      </c>
      <c r="D33" s="60" t="s">
        <v>20</v>
      </c>
      <c r="E33" s="62">
        <v>2</v>
      </c>
      <c r="F33" s="62"/>
      <c r="G33" s="62"/>
      <c r="H33" s="62">
        <f>F33+G33</f>
        <v>0</v>
      </c>
      <c r="I33" s="19">
        <f>E33*H33</f>
        <v>0</v>
      </c>
    </row>
    <row r="34" spans="1:9" s="58" customFormat="1" ht="30" x14ac:dyDescent="0.25">
      <c r="A34" s="59" t="s">
        <v>78</v>
      </c>
      <c r="B34" s="60" t="s">
        <v>39</v>
      </c>
      <c r="C34" s="63" t="s">
        <v>41</v>
      </c>
      <c r="D34" s="60" t="s">
        <v>20</v>
      </c>
      <c r="E34" s="62">
        <v>1</v>
      </c>
      <c r="F34" s="62"/>
      <c r="G34" s="62"/>
      <c r="H34" s="62">
        <f>F34+G34</f>
        <v>0</v>
      </c>
      <c r="I34" s="19">
        <f t="shared" ref="I34:I45" si="6">E34*H34</f>
        <v>0</v>
      </c>
    </row>
    <row r="35" spans="1:9" s="58" customFormat="1" x14ac:dyDescent="0.25">
      <c r="A35" s="59" t="s">
        <v>79</v>
      </c>
      <c r="B35" s="60" t="s">
        <v>39</v>
      </c>
      <c r="C35" s="63" t="s">
        <v>42</v>
      </c>
      <c r="D35" s="60" t="s">
        <v>20</v>
      </c>
      <c r="E35" s="62">
        <v>1</v>
      </c>
      <c r="F35" s="62"/>
      <c r="G35" s="62"/>
      <c r="H35" s="62">
        <f>F35+G35</f>
        <v>0</v>
      </c>
      <c r="I35" s="19">
        <f t="shared" si="6"/>
        <v>0</v>
      </c>
    </row>
    <row r="36" spans="1:9" s="58" customFormat="1" x14ac:dyDescent="0.25">
      <c r="A36" s="59" t="s">
        <v>80</v>
      </c>
      <c r="B36" s="60" t="s">
        <v>39</v>
      </c>
      <c r="C36" s="63" t="s">
        <v>43</v>
      </c>
      <c r="D36" s="60" t="s">
        <v>20</v>
      </c>
      <c r="E36" s="62">
        <v>1</v>
      </c>
      <c r="F36" s="62"/>
      <c r="G36" s="62"/>
      <c r="H36" s="62">
        <f>F36+G36</f>
        <v>0</v>
      </c>
      <c r="I36" s="19">
        <f t="shared" si="6"/>
        <v>0</v>
      </c>
    </row>
    <row r="37" spans="1:9" s="58" customFormat="1" ht="30" x14ac:dyDescent="0.25">
      <c r="A37" s="59" t="s">
        <v>81</v>
      </c>
      <c r="B37" s="14" t="s">
        <v>101</v>
      </c>
      <c r="C37" s="20" t="s">
        <v>102</v>
      </c>
      <c r="D37" s="14" t="s">
        <v>21</v>
      </c>
      <c r="E37" s="62">
        <v>30</v>
      </c>
      <c r="F37" s="18"/>
      <c r="G37" s="18"/>
      <c r="H37" s="62">
        <f t="shared" ref="H37:H41" si="7">F37+G37</f>
        <v>0</v>
      </c>
      <c r="I37" s="19">
        <f t="shared" si="6"/>
        <v>0</v>
      </c>
    </row>
    <row r="38" spans="1:9" s="58" customFormat="1" ht="30" x14ac:dyDescent="0.25">
      <c r="A38" s="59" t="s">
        <v>82</v>
      </c>
      <c r="B38" s="14" t="s">
        <v>104</v>
      </c>
      <c r="C38" s="20" t="s">
        <v>105</v>
      </c>
      <c r="D38" s="14" t="s">
        <v>20</v>
      </c>
      <c r="E38" s="62">
        <v>1</v>
      </c>
      <c r="F38" s="18"/>
      <c r="G38" s="18"/>
      <c r="H38" s="62">
        <f t="shared" si="7"/>
        <v>0</v>
      </c>
      <c r="I38" s="19">
        <f t="shared" si="6"/>
        <v>0</v>
      </c>
    </row>
    <row r="39" spans="1:9" s="58" customFormat="1" x14ac:dyDescent="0.25">
      <c r="A39" s="59" t="s">
        <v>83</v>
      </c>
      <c r="B39" s="14" t="s">
        <v>107</v>
      </c>
      <c r="C39" s="20" t="s">
        <v>108</v>
      </c>
      <c r="D39" s="14" t="s">
        <v>20</v>
      </c>
      <c r="E39" s="62">
        <v>2</v>
      </c>
      <c r="F39" s="18"/>
      <c r="G39" s="18"/>
      <c r="H39" s="62">
        <f t="shared" si="7"/>
        <v>0</v>
      </c>
      <c r="I39" s="19">
        <f t="shared" si="6"/>
        <v>0</v>
      </c>
    </row>
    <row r="40" spans="1:9" s="58" customFormat="1" ht="30" x14ac:dyDescent="0.25">
      <c r="A40" s="59" t="s">
        <v>84</v>
      </c>
      <c r="B40" s="14" t="s">
        <v>98</v>
      </c>
      <c r="C40" s="20" t="s">
        <v>99</v>
      </c>
      <c r="D40" s="14" t="s">
        <v>20</v>
      </c>
      <c r="E40" s="62">
        <v>1</v>
      </c>
      <c r="F40" s="18"/>
      <c r="G40" s="18"/>
      <c r="H40" s="62">
        <f t="shared" si="7"/>
        <v>0</v>
      </c>
      <c r="I40" s="19">
        <f t="shared" si="6"/>
        <v>0</v>
      </c>
    </row>
    <row r="41" spans="1:9" s="58" customFormat="1" ht="30" x14ac:dyDescent="0.25">
      <c r="A41" s="59" t="s">
        <v>85</v>
      </c>
      <c r="B41" s="60" t="s">
        <v>39</v>
      </c>
      <c r="C41" s="63" t="s">
        <v>109</v>
      </c>
      <c r="D41" s="60" t="s">
        <v>20</v>
      </c>
      <c r="E41" s="62">
        <v>1</v>
      </c>
      <c r="F41" s="62"/>
      <c r="G41" s="62"/>
      <c r="H41" s="62">
        <f t="shared" si="7"/>
        <v>0</v>
      </c>
      <c r="I41" s="19">
        <f t="shared" si="6"/>
        <v>0</v>
      </c>
    </row>
    <row r="42" spans="1:9" s="58" customFormat="1" x14ac:dyDescent="0.25">
      <c r="A42" s="59" t="s">
        <v>86</v>
      </c>
      <c r="B42" s="60" t="s">
        <v>39</v>
      </c>
      <c r="C42" s="63" t="s">
        <v>44</v>
      </c>
      <c r="D42" s="60" t="s">
        <v>20</v>
      </c>
      <c r="E42" s="62">
        <v>1</v>
      </c>
      <c r="F42" s="62"/>
      <c r="G42" s="62"/>
      <c r="H42" s="62">
        <f t="shared" ref="H41:H42" si="8">F42+G42</f>
        <v>0</v>
      </c>
      <c r="I42" s="19">
        <f t="shared" si="6"/>
        <v>0</v>
      </c>
    </row>
    <row r="43" spans="1:9" s="58" customFormat="1" ht="30" x14ac:dyDescent="0.25">
      <c r="A43" s="59" t="s">
        <v>100</v>
      </c>
      <c r="B43" s="64" t="s">
        <v>46</v>
      </c>
      <c r="C43" s="65" t="s">
        <v>47</v>
      </c>
      <c r="D43" s="64" t="s">
        <v>45</v>
      </c>
      <c r="E43" s="62">
        <v>8</v>
      </c>
      <c r="F43" s="62"/>
      <c r="G43" s="66"/>
      <c r="H43" s="62">
        <f t="shared" ref="H43:H45" si="9">(F43+G43)</f>
        <v>0</v>
      </c>
      <c r="I43" s="19">
        <f t="shared" si="6"/>
        <v>0</v>
      </c>
    </row>
    <row r="44" spans="1:9" s="58" customFormat="1" x14ac:dyDescent="0.25">
      <c r="A44" s="59" t="s">
        <v>103</v>
      </c>
      <c r="B44" s="64" t="s">
        <v>48</v>
      </c>
      <c r="C44" s="65" t="s">
        <v>59</v>
      </c>
      <c r="D44" s="64" t="s">
        <v>45</v>
      </c>
      <c r="E44" s="62">
        <v>24</v>
      </c>
      <c r="F44" s="62"/>
      <c r="G44" s="66"/>
      <c r="H44" s="62">
        <f t="shared" si="9"/>
        <v>0</v>
      </c>
      <c r="I44" s="19">
        <f t="shared" si="6"/>
        <v>0</v>
      </c>
    </row>
    <row r="45" spans="1:9" s="58" customFormat="1" x14ac:dyDescent="0.25">
      <c r="A45" s="59" t="s">
        <v>106</v>
      </c>
      <c r="B45" s="64" t="s">
        <v>49</v>
      </c>
      <c r="C45" s="65" t="s">
        <v>60</v>
      </c>
      <c r="D45" s="64" t="s">
        <v>45</v>
      </c>
      <c r="E45" s="62">
        <v>36</v>
      </c>
      <c r="F45" s="62"/>
      <c r="G45" s="66"/>
      <c r="H45" s="62">
        <f t="shared" si="9"/>
        <v>0</v>
      </c>
      <c r="I45" s="19">
        <f t="shared" si="6"/>
        <v>0</v>
      </c>
    </row>
    <row r="46" spans="1:9" x14ac:dyDescent="0.25">
      <c r="A46" s="24"/>
      <c r="B46" s="25"/>
      <c r="C46" s="26"/>
      <c r="D46" s="25"/>
      <c r="E46" s="27"/>
      <c r="F46" s="28"/>
      <c r="G46" s="28"/>
      <c r="H46" s="28"/>
      <c r="I46" s="29"/>
    </row>
    <row r="47" spans="1:9" x14ac:dyDescent="0.25">
      <c r="A47" s="30"/>
      <c r="B47" s="31"/>
      <c r="C47" s="32" t="s">
        <v>17</v>
      </c>
      <c r="D47" s="31"/>
      <c r="E47" s="33"/>
      <c r="F47" s="31"/>
      <c r="G47" s="31"/>
      <c r="H47" s="34"/>
      <c r="I47" s="35">
        <f>I3+I11+I32+I24</f>
        <v>0</v>
      </c>
    </row>
    <row r="48" spans="1:9" x14ac:dyDescent="0.25">
      <c r="A48" s="36"/>
      <c r="B48" s="37"/>
      <c r="C48" s="38" t="s">
        <v>121</v>
      </c>
      <c r="D48" s="37"/>
      <c r="E48" s="39"/>
      <c r="F48" s="37"/>
      <c r="G48" s="37"/>
      <c r="H48" s="40"/>
      <c r="I48" s="41">
        <f>I47*0.3</f>
        <v>0</v>
      </c>
    </row>
    <row r="49" spans="1:9" x14ac:dyDescent="0.25">
      <c r="A49" s="42"/>
      <c r="B49" s="43"/>
      <c r="C49" s="44" t="s">
        <v>18</v>
      </c>
      <c r="D49" s="43"/>
      <c r="E49" s="45"/>
      <c r="F49" s="43"/>
      <c r="G49" s="43"/>
      <c r="H49" s="46"/>
      <c r="I49" s="47">
        <f>I47+I48</f>
        <v>0</v>
      </c>
    </row>
    <row r="52" spans="1:9" x14ac:dyDescent="0.25">
      <c r="F52" s="49"/>
      <c r="G52" s="49"/>
      <c r="H52" s="124"/>
      <c r="I52" s="124"/>
    </row>
    <row r="53" spans="1:9" x14ac:dyDescent="0.25">
      <c r="F53" s="49"/>
      <c r="G53" s="49"/>
      <c r="H53" s="125"/>
      <c r="I53" s="125"/>
    </row>
  </sheetData>
  <mergeCells count="8">
    <mergeCell ref="H52:I52"/>
    <mergeCell ref="H53:I53"/>
    <mergeCell ref="A1:A2"/>
    <mergeCell ref="B1:B2"/>
    <mergeCell ref="C1:C2"/>
    <mergeCell ref="D1:D2"/>
    <mergeCell ref="E1:E2"/>
    <mergeCell ref="F1:I1"/>
  </mergeCells>
  <printOptions horizontalCentered="1"/>
  <pageMargins left="0.19685039370078741" right="0.19685039370078741" top="1.3779527559055118" bottom="0.98425196850393704" header="0.39370078740157483" footer="0.19685039370078741"/>
  <pageSetup paperSize="9" scale="73" fitToHeight="0" orientation="landscape" verticalDpi="0" r:id="rId1"/>
  <headerFooter>
    <oddHeader>&amp;C&amp;"Ecofont Vera Sans,Regular"&amp;14
PE - Juquery
Reforma de Sistema Fotovoltaico e SPDA
&amp;A&amp;R&amp;"Ecofont Vera Sans,Regular"
Planilha de Custos
Boletim CPOS 173 - Jul/2.018</oddHeader>
    <oddFooter>&amp;C&amp;"Ecofont Vera Sans,Regular"&amp;9Av. Prof. Frederico Hermann Júnior, 345 - Prédio 12, 1° andar - Pinheiros - 05.459-010 São Paulo
(11) 2997-5000     www.fflorestal.sp.gov.br&amp;R&amp;"Ecofont Vera Sans,Negrito"&amp;10Página 0&amp;P de  0&amp;N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Cronograma</vt:lpstr>
      <vt:lpstr>Mirante B</vt:lpstr>
      <vt:lpstr>Cronograma!Area_de_impressao</vt:lpstr>
      <vt:lpstr>'Mirante B'!Area_de_impressao</vt:lpstr>
      <vt:lpstr>'Mirante B'!Titulos_de_impressao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rlferreira</dc:creator>
  <cp:lastModifiedBy>Markus Vinicius Trevisan</cp:lastModifiedBy>
  <cp:lastPrinted>2018-10-01T18:07:32Z</cp:lastPrinted>
  <dcterms:created xsi:type="dcterms:W3CDTF">2018-06-19T17:39:40Z</dcterms:created>
  <dcterms:modified xsi:type="dcterms:W3CDTF">2018-12-11T17:12:24Z</dcterms:modified>
</cp:coreProperties>
</file>