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0" yWindow="630" windowWidth="13005" windowHeight="11760" activeTab="2"/>
  </bookViews>
  <sheets>
    <sheet name="cronograma" sheetId="1" r:id="rId1"/>
    <sheet name="SP 139" sheetId="2" r:id="rId2"/>
    <sheet name="Resumo" sheetId="3" r:id="rId3"/>
  </sheets>
  <externalReferences>
    <externalReference r:id="rId6"/>
  </externalReferences>
  <definedNames>
    <definedName name="_xlnm.Print_Area" localSheetId="0">'cronograma'!$A$1:$S$31</definedName>
    <definedName name="_xlnm.Print_Area" localSheetId="1">'SP 139'!$A$1:$I$335</definedName>
    <definedName name="DATABASE">'[1]BOLETIM'!$A$1:$F$2150</definedName>
    <definedName name="_xlnm.Print_Titles" localSheetId="1">'SP 139'!$1:$2</definedName>
  </definedNames>
  <calcPr fullCalcOnLoad="1"/>
</workbook>
</file>

<file path=xl/sharedStrings.xml><?xml version="1.0" encoding="utf-8"?>
<sst xmlns="http://schemas.openxmlformats.org/spreadsheetml/2006/main" count="1217" uniqueCount="680">
  <si>
    <t>ITEM</t>
  </si>
  <si>
    <t>DISCRIMINAÇÃO</t>
  </si>
  <si>
    <t>QUANT</t>
  </si>
  <si>
    <t>PUMAT</t>
  </si>
  <si>
    <t>PUMO</t>
  </si>
  <si>
    <t xml:space="preserve"> </t>
  </si>
  <si>
    <t>m</t>
  </si>
  <si>
    <t>2.1</t>
  </si>
  <si>
    <t>PUSERV</t>
  </si>
  <si>
    <t>TOTAL</t>
  </si>
  <si>
    <t>UN</t>
  </si>
  <si>
    <t xml:space="preserve">   MÊS  1 </t>
  </si>
  <si>
    <t xml:space="preserve">  MÊS  2    </t>
  </si>
  <si>
    <t/>
  </si>
  <si>
    <t>m³</t>
  </si>
  <si>
    <t>m²</t>
  </si>
  <si>
    <t>1.1</t>
  </si>
  <si>
    <t>1.2</t>
  </si>
  <si>
    <t>ETAPA</t>
  </si>
  <si>
    <t>BDI 30%</t>
  </si>
  <si>
    <t>TOTAL C/ BDI</t>
  </si>
  <si>
    <t>Início da Obra</t>
  </si>
  <si>
    <t>CÓDIGO CPOS</t>
  </si>
  <si>
    <t xml:space="preserve">  MÊS  3    </t>
  </si>
  <si>
    <t>2.2</t>
  </si>
  <si>
    <t>3.1</t>
  </si>
  <si>
    <t>3.2</t>
  </si>
  <si>
    <t>4.1</t>
  </si>
  <si>
    <t>4.2</t>
  </si>
  <si>
    <t>5.1</t>
  </si>
  <si>
    <t>1.3</t>
  </si>
  <si>
    <t>Placa de identificação para obra</t>
  </si>
  <si>
    <t>3.3</t>
  </si>
  <si>
    <t>3.4</t>
  </si>
  <si>
    <t>un</t>
  </si>
  <si>
    <t>subtotal 1</t>
  </si>
  <si>
    <t>subtotal 2</t>
  </si>
  <si>
    <t>subtotal 3</t>
  </si>
  <si>
    <t>subtotal 4</t>
  </si>
  <si>
    <t>subtotal 5</t>
  </si>
  <si>
    <t>DESEMBOLSO MENSAL C/ BDI</t>
  </si>
  <si>
    <t>02.08.020</t>
  </si>
  <si>
    <t>3.5</t>
  </si>
  <si>
    <t>16.02.230</t>
  </si>
  <si>
    <t>Cumeeira de barro emboçado tipos: plan, romana, italiana, francesa e paulistinha</t>
  </si>
  <si>
    <t>kg</t>
  </si>
  <si>
    <t>06.02.020</t>
  </si>
  <si>
    <t>3.6</t>
  </si>
  <si>
    <t>4.3</t>
  </si>
  <si>
    <t>4.4</t>
  </si>
  <si>
    <t>2.3</t>
  </si>
  <si>
    <t>2.4</t>
  </si>
  <si>
    <t>2.5</t>
  </si>
  <si>
    <t>55.01.030</t>
  </si>
  <si>
    <t>Limpeza complementar com hidrojateamento</t>
  </si>
  <si>
    <t>3.7</t>
  </si>
  <si>
    <t>4.5</t>
  </si>
  <si>
    <t>4.6</t>
  </si>
  <si>
    <t>4.7</t>
  </si>
  <si>
    <t>4.8</t>
  </si>
  <si>
    <t>4.9</t>
  </si>
  <si>
    <t>4.10</t>
  </si>
  <si>
    <t>4.11</t>
  </si>
  <si>
    <t>cj</t>
  </si>
  <si>
    <t>55.01.070</t>
  </si>
  <si>
    <t>10.01.040</t>
  </si>
  <si>
    <t>11.03.090</t>
  </si>
  <si>
    <t>11.16.040</t>
  </si>
  <si>
    <t>16.02.010</t>
  </si>
  <si>
    <t>1.4</t>
  </si>
  <si>
    <t>05.07.050</t>
  </si>
  <si>
    <t>Remoção de entulho de obra com caçamba metálica - material volumoso misturado por alvenaria, terra, madeira, papel, plástico e metal</t>
  </si>
  <si>
    <t xml:space="preserve">  MÊS  4 </t>
  </si>
  <si>
    <t>Manutenção do Portal e Guarita Núcleo Sete Barras km46</t>
  </si>
  <si>
    <t>02.05.210</t>
  </si>
  <si>
    <t>Andaime tubular fachadeiro com piso metálico e sapatas ajustáveis</t>
  </si>
  <si>
    <t>02.05.090</t>
  </si>
  <si>
    <t>Montagem e desmontagem de andaime tubular fachadeiro com altura até 10 m</t>
  </si>
  <si>
    <t>B.01.000.010144</t>
  </si>
  <si>
    <t>Serviços de serralheiro para revisão das ligações metálicas</t>
  </si>
  <si>
    <t>03.10.080</t>
  </si>
  <si>
    <t>Remoção de pintura em superfícies de madeira com raspador metálico</t>
  </si>
  <si>
    <t>33.01.060</t>
  </si>
  <si>
    <t>Imunizante para madeira tipo Pentoxim (aplicar pelo método de pincelamento ou aspersão)</t>
  </si>
  <si>
    <t>33.05.010</t>
  </si>
  <si>
    <t>Verniz fungicida para madeira - stain com pigmento na cor castanheira ou imbuia (aplicar com pincel cerdas finas)</t>
  </si>
  <si>
    <t>2.6</t>
  </si>
  <si>
    <t>2.7</t>
  </si>
  <si>
    <t>2.8</t>
  </si>
  <si>
    <t>2.9</t>
  </si>
  <si>
    <t>2.10</t>
  </si>
  <si>
    <t>2.11</t>
  </si>
  <si>
    <t>2.12</t>
  </si>
  <si>
    <t>04.02.110</t>
  </si>
  <si>
    <t>Retirada de estrutura em madeira pontaletada - telhas perfil qualquer</t>
  </si>
  <si>
    <t>04.03.040</t>
  </si>
  <si>
    <t>Retirada de telhamento perfil e material qualquer, exceto barro</t>
  </si>
  <si>
    <t>15.01.210</t>
  </si>
  <si>
    <t>Estrutura pontaletada para telhas de barro</t>
  </si>
  <si>
    <t>Telha de barro tipo portuguesa</t>
  </si>
  <si>
    <t>41.14.160</t>
  </si>
  <si>
    <t>Luminária retangular de sobrepor tipo calha aberta com aletas parabólicas para 2 lâmpadas LED tubulares 120cm</t>
  </si>
  <si>
    <t>41.14.210</t>
  </si>
  <si>
    <t>Luminária quadrada de embutir tipo calha aberta com aletas planas para 2 lâmpadas LED compactas</t>
  </si>
  <si>
    <t>41.13.200</t>
  </si>
  <si>
    <t>Luminária blindada, oval, de sobrepor ou arandela para lâmpada LED compacta</t>
  </si>
  <si>
    <t>41.02.550</t>
  </si>
  <si>
    <t>Lâmpada led tubular T8 com base G13, de 1900 Im - 18 W, 100-240V, 5.500 °K, 120cm</t>
  </si>
  <si>
    <t>41.07.440</t>
  </si>
  <si>
    <t>Lâmpada LED compacta eletrônica ou de bulbo, base E27 de 10 W, 100-240 V, 5.500° K</t>
  </si>
  <si>
    <t>2.13</t>
  </si>
  <si>
    <t>2.14</t>
  </si>
  <si>
    <t>2.15</t>
  </si>
  <si>
    <t>04.10.040</t>
  </si>
  <si>
    <t>Retirada de fechadura ou fecho de sobrepor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</si>
  <si>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</si>
  <si>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</si>
  <si>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</si>
  <si>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</si>
  <si>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44.03.300</t>
  </si>
  <si>
    <t>Torneira volante tipo alavanca</t>
  </si>
  <si>
    <t>44.03.640</t>
  </si>
  <si>
    <t>Torneira de parede acionamento hidromecânico, em latão cromado, DN= 1/2´ ou 3/4´</t>
  </si>
  <si>
    <t>47.01.020</t>
  </si>
  <si>
    <t>Registro de gaveta em latão fundido sem acabamento, DN= 3/4´</t>
  </si>
  <si>
    <t>44.01.800</t>
  </si>
  <si>
    <t>Manutenção Mirante km53,7</t>
  </si>
  <si>
    <t>04.05.040</t>
  </si>
  <si>
    <t>Retirada de soalho somente o tablado</t>
  </si>
  <si>
    <t>04.09.100</t>
  </si>
  <si>
    <t>Retirada de guarda-corpo ou gradil em geral</t>
  </si>
  <si>
    <t>15.01.310</t>
  </si>
  <si>
    <t>mercado</t>
  </si>
  <si>
    <t>pç</t>
  </si>
  <si>
    <t>Tábuas de soalho em pinus tratado para deque, com cantos abaulados espaçamento de 1,5cm fixados com pregos galvanizados tipo ardox ou anelado 6x12cm</t>
  </si>
  <si>
    <t>Eucalipto Roliço diâm 10/12 comp. 1,00m</t>
  </si>
  <si>
    <t>Eucalipto Roliço diâm 10/12 comp. 2,00m - Montante</t>
  </si>
  <si>
    <t>B.01.000.010111</t>
  </si>
  <si>
    <t>Carpinteiro</t>
  </si>
  <si>
    <t>B.01.000.010112</t>
  </si>
  <si>
    <t>Ajudante de Carpinteriro</t>
  </si>
  <si>
    <t>Manutenção dois quiosques km53,7</t>
  </si>
  <si>
    <t>Concreto Estrutural preparado em betoneira fck = 20 MPa</t>
  </si>
  <si>
    <t xml:space="preserve">Escavação de vala manual com profundidade máx. 1,5m </t>
  </si>
  <si>
    <t>Reaterro manual sem controle de compactação, com apiloamento</t>
  </si>
  <si>
    <t>06.11.040</t>
  </si>
  <si>
    <t>11.04.040</t>
  </si>
  <si>
    <t>Concreto magro mín 200kg cim/m³</t>
  </si>
  <si>
    <t xml:space="preserve">Lançamento e adensamento de concreto em fundação </t>
  </si>
  <si>
    <t>5.2</t>
  </si>
  <si>
    <t>17.03.040</t>
  </si>
  <si>
    <t>05.04.060</t>
  </si>
  <si>
    <t>Retirada de entulho manualmente</t>
  </si>
  <si>
    <t>Limpeza complementar de pisos, com produtos químicos</t>
  </si>
  <si>
    <t>03.01.240</t>
  </si>
  <si>
    <t>Demolição mecanizada de pavimento ou piso em concreto, inclusive fragmentação, carregamento, transporte até 1,0 quilômetro e descarregamento</t>
  </si>
  <si>
    <t>04.03.020</t>
  </si>
  <si>
    <t>Retirada de telhamento em barro</t>
  </si>
  <si>
    <t>04.03.060</t>
  </si>
  <si>
    <t>Retirada de cumeeira ou espigão em barro</t>
  </si>
  <si>
    <t xml:space="preserve">Ripas, medindo 5 x 2,5 cm </t>
  </si>
  <si>
    <t>33.03.770</t>
  </si>
  <si>
    <t>Telha cerâmica portuguêsa na cor branca mesclada (reposição)</t>
  </si>
  <si>
    <t>16.40.040</t>
  </si>
  <si>
    <t>Recolocação de cumeeiras e espigões de barro</t>
  </si>
  <si>
    <t>16.40.060</t>
  </si>
  <si>
    <t>Recolocação de telha de barro tipo colonial/paulistinha</t>
  </si>
  <si>
    <r>
      <t>m</t>
    </r>
    <r>
      <rPr>
        <vertAlign val="superscript"/>
        <sz val="11"/>
        <rFont val="Ecofont Vera Sans"/>
        <family val="2"/>
      </rPr>
      <t>3</t>
    </r>
  </si>
  <si>
    <r>
      <t>m</t>
    </r>
    <r>
      <rPr>
        <vertAlign val="superscript"/>
        <sz val="11"/>
        <rFont val="Ecofont Vera Sans"/>
        <family val="2"/>
      </rPr>
      <t>2</t>
    </r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</si>
  <si>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</si>
  <si>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</si>
  <si>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</si>
  <si>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</si>
  <si>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</si>
  <si>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</si>
  <si>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</si>
  <si>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</si>
  <si>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</si>
  <si>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</si>
  <si>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</si>
  <si>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</si>
  <si>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</si>
  <si>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</si>
  <si>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</si>
  <si>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</si>
  <si>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</si>
  <si>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</si>
  <si>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</si>
  <si>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</si>
  <si>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</si>
  <si>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</si>
  <si>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</si>
  <si>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</si>
  <si>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Pintura em todas as superfícies em madeira do quiosque/ mesas e bancos com verniz fungicida  (Stain -produto impregnante tingido, repelente a água, fungicida e inseticida), na cor castanheira, com 2 demãos, com intervalo de 8 horas. Aplicar com pincel chato e cerdas finas.</t>
  </si>
  <si>
    <t>m² x mês</t>
  </si>
  <si>
    <t>Hidrorrepelente incolor (acquella ou similar) para telhas de barro à base de silano-siloxano oligomérico disperso em solvente. Aplicar pelo processo de imersão</t>
  </si>
  <si>
    <t>Piso cimentado liso (área externa)</t>
  </si>
  <si>
    <t>Eucalipto Citriodora roliço tratado em autoclave com CCA ou CCB para os pés das 2 mesas (8 unidades, com peças de 1,00 m)  diâmetro 15cm</t>
  </si>
  <si>
    <t>Eucalipto Citriodora roliço tratado em autoclave com CCA ou CCB para os pés dos 4 bancos (8 unidades, com peças de 1,00 m)  diâmetro 15cm</t>
  </si>
  <si>
    <t>Eucalipto Citriodora roliço tratado em autoclave com CCA ou CCB para tampo da mesa e bancos / apoios em peça de eucalipto roliço, cortado longitudinalmente (1/2 seção) e tratado em autoclave (depois do corte) diâmetro 15 cm comprimento  1,5m</t>
  </si>
  <si>
    <t>subtotal  1 quiosque</t>
  </si>
  <si>
    <t>Armadura em barra de aço CA-50 (A ou B) fyk= 500 Mpa diâm. 6,3mm</t>
  </si>
  <si>
    <t>Serviços de serralheiro para ligações metálicas</t>
  </si>
  <si>
    <t>Manutenção dois quiosques km59.4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</si>
  <si>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</si>
  <si>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</si>
  <si>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</si>
  <si>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</si>
  <si>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</si>
  <si>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</si>
  <si>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</si>
  <si>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</si>
  <si>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</si>
  <si>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</si>
  <si>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</si>
  <si>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</si>
  <si>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</si>
  <si>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</si>
  <si>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</si>
  <si>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</si>
  <si>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</si>
  <si>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</si>
  <si>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</si>
  <si>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</si>
  <si>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</si>
  <si>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</si>
  <si>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</si>
  <si>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</si>
  <si>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</si>
  <si>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</si>
  <si>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subtotal 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</si>
  <si>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</si>
  <si>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</si>
  <si>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</si>
  <si>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</si>
  <si>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</si>
  <si>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</si>
  <si>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</si>
  <si>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</si>
  <si>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</si>
  <si>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</si>
  <si>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</si>
  <si>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</si>
  <si>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</si>
  <si>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</si>
  <si>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</si>
  <si>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</si>
  <si>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</si>
  <si>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</si>
  <si>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</si>
  <si>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</si>
  <si>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</si>
  <si>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</si>
  <si>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</si>
  <si>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</si>
  <si>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</si>
  <si>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</si>
  <si>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subtotal 8</t>
  </si>
  <si>
    <t>Manutenção dois quiosques km68.1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</si>
  <si>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</si>
  <si>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</si>
  <si>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</si>
  <si>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</si>
  <si>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</si>
  <si>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</si>
  <si>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</si>
  <si>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</si>
  <si>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</si>
  <si>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</si>
  <si>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</si>
  <si>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</si>
  <si>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</si>
  <si>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</si>
  <si>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</si>
  <si>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Manutenção do Abrigo km70.7</t>
  </si>
  <si>
    <t>B.01.000.010139</t>
  </si>
  <si>
    <t>Pedreiro</t>
  </si>
  <si>
    <t>B.01.000.010101</t>
  </si>
  <si>
    <t>Ajudante geral</t>
  </si>
  <si>
    <t>14.03.040</t>
  </si>
  <si>
    <t>Alvenaria de elevação de 1/2 tijolo refratário</t>
  </si>
  <si>
    <t>33.10.030</t>
  </si>
  <si>
    <t>Tinta acrílica antimofo em massa, inclusive preparo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</si>
  <si>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</si>
  <si>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</si>
  <si>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</si>
  <si>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</si>
  <si>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</si>
  <si>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</si>
  <si>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</si>
  <si>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</si>
  <si>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</si>
  <si>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</si>
  <si>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</si>
  <si>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</si>
  <si>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</si>
  <si>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</si>
  <si>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</si>
  <si>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</si>
  <si>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</si>
  <si>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</si>
  <si>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</si>
  <si>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</si>
  <si>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</si>
  <si>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</si>
  <si>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</si>
  <si>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</si>
  <si>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</si>
  <si>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</si>
  <si>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Manutenção dois quiosques km70.7</t>
  </si>
  <si>
    <t>subtotal 10</t>
  </si>
  <si>
    <t>subtotal 9</t>
  </si>
  <si>
    <t>Manutenção do Portal Sede São Miguel km78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</si>
  <si>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</si>
  <si>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</si>
  <si>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</si>
  <si>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</si>
  <si>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</si>
  <si>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</si>
  <si>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</si>
  <si>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</si>
  <si>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</si>
  <si>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</si>
  <si>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</si>
  <si>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</si>
  <si>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</si>
  <si>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</si>
  <si>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</si>
  <si>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subtotal 12</t>
  </si>
  <si>
    <t>m²xmês</t>
  </si>
  <si>
    <t>REMOÇÃO DO PILAR</t>
  </si>
  <si>
    <t>hora</t>
  </si>
  <si>
    <t>08.02.020</t>
  </si>
  <si>
    <t>Cimbramento em madeira com estroncas de eucalipto</t>
  </si>
  <si>
    <t>03.01.020</t>
  </si>
  <si>
    <t>Demolição manual de concreto simples</t>
  </si>
  <si>
    <t>04.02.020</t>
  </si>
  <si>
    <t>Retirada de peças lineares em madeira com seção até 60 cm² (ripas / caibros)</t>
  </si>
  <si>
    <t>S.04.000.081349</t>
  </si>
  <si>
    <t>Caminhão MUNCK 3 toneladas</t>
  </si>
  <si>
    <t>SUBSTITUIÇÃO DO PILAR</t>
  </si>
  <si>
    <t>Pilar em eucalipto roliço tratado em autoclave (CCA ou CCB) concentração de 14 kg de ingrediente ativo por m³ de madeira diâmetro de 25 a 30cm e comprimento 7m</t>
  </si>
  <si>
    <t>Parafuso passante completo com porca e arruelas d=3/4" X 1000mm</t>
  </si>
  <si>
    <t>Imunizante para madeira tipo Pentoxim (aplicar no interior da furação do eucalipto e na base antes da concretagem)</t>
  </si>
  <si>
    <t>Verniz fungicida para madeira - stain com pigmento na cor castanheira ou imbuia</t>
  </si>
  <si>
    <t>Concreto preparado no local, fck = 20,0 MPa</t>
  </si>
  <si>
    <t>Telha de barro tipo portuguesa branca mesclada</t>
  </si>
  <si>
    <t>Estrutura em terças para telhas de barro (colocação de caibros e ripas)</t>
  </si>
  <si>
    <t>MANUTENÇÃO DO PÓRTICO</t>
  </si>
  <si>
    <t>E.03.000.026516</t>
  </si>
  <si>
    <t>12.16</t>
  </si>
  <si>
    <t>12.17</t>
  </si>
  <si>
    <t>12.18</t>
  </si>
  <si>
    <t>Sanitário Sede São Miguel km78</t>
  </si>
  <si>
    <t>Manutenção Sanitário Sete Barras km46</t>
  </si>
  <si>
    <t>subtotal 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</si>
  <si>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</si>
  <si>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</si>
  <si>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</si>
  <si>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</si>
  <si>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</si>
  <si>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</si>
  <si>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</si>
  <si>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</si>
  <si>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</si>
  <si>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</si>
  <si>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</si>
  <si>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</si>
  <si>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</si>
  <si>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</si>
  <si>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</si>
  <si>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</si>
  <si>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</si>
  <si>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</si>
  <si>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</si>
  <si>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</si>
  <si>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</si>
  <si>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IMPLANTAÇÃO</t>
  </si>
  <si>
    <t>02.10.020</t>
  </si>
  <si>
    <t>Locação de obra de edificação e infraestruturas</t>
  </si>
  <si>
    <t>46.01.030</t>
  </si>
  <si>
    <t>Tubulação de PVC rígido marrom inclusive conexões diâm. 32mm</t>
  </si>
  <si>
    <t>FUNDAÇÃO</t>
  </si>
  <si>
    <t>02.09.040</t>
  </si>
  <si>
    <t>Limpeza mecanizada do terreno, inclusive troncos até 15 cm de diâmetro</t>
  </si>
  <si>
    <t>05.07.040</t>
  </si>
  <si>
    <t>Remoção de entulho, independente da distância do local de despejo, inclusive carga e descarga</t>
  </si>
  <si>
    <t>Escavação manual de vala com profundidade máxima de 1,5m</t>
  </si>
  <si>
    <t>Aterro manual apiloado</t>
  </si>
  <si>
    <t>diâmetro 6,3 mm - CA 50</t>
  </si>
  <si>
    <t>diâmetro 10,0 mm - CA 50</t>
  </si>
  <si>
    <t>Lançamento e adensamento de concreto ou massa em fundação (serviço auxiliar)</t>
  </si>
  <si>
    <t>14.01.060</t>
  </si>
  <si>
    <t>Alvenaria de embasamento em bloco de concreto com 19 cm</t>
  </si>
  <si>
    <t>32.17.010</t>
  </si>
  <si>
    <t>Revestimento com argamassa impermeabilizante (adição de hidrófugo) e pintura com tinta betuminosa</t>
  </si>
  <si>
    <t>09.01.020</t>
  </si>
  <si>
    <t>Forma em madeira para fundação</t>
  </si>
  <si>
    <t>ARQUITETURA</t>
  </si>
  <si>
    <t>14.04.200</t>
  </si>
  <si>
    <t>Bloco cerâmico com espessura de 9 cm para paredes internas</t>
  </si>
  <si>
    <t>14.04.210</t>
  </si>
  <si>
    <t>Bloco cerâmico com espessura de 14 cm  para paredes externas</t>
  </si>
  <si>
    <t>17.02.020</t>
  </si>
  <si>
    <t xml:space="preserve">Chapisco com argamassa de cimento e areia (paredes externas e internas / superfícies aparentes de concreto armado e muro)  no  traço 1:3 </t>
  </si>
  <si>
    <t>17.02.120</t>
  </si>
  <si>
    <t>Emboço com argamassa mista, traço 1:4/12 para paredes internas e muro .</t>
  </si>
  <si>
    <t>14.02.020</t>
  </si>
  <si>
    <t>Revestimento externo/interno de elevação, deverá ser executado com alvenaria com tijolo de barro, maciço, (tijolo aparente)  de 1/4 na tonalidade clara (mesclado) 5x5x20cm, assentes com argamassa mista e rejuntamento de 1cm.</t>
  </si>
  <si>
    <t>17.01.120</t>
  </si>
  <si>
    <t xml:space="preserve">Regularização de base para piso com apiloamento prévio do terreno e nivelamento da superficie, empregando argamassa de cimento e areia média ou grossa sem peneirar no traço 1:5, com aditivo impermeabilizante, espessura 5 cm armado com malha de 50 cm tela </t>
  </si>
  <si>
    <t>19.03.260</t>
  </si>
  <si>
    <t>Revestimento em pedra Ardósia cor cinza com espessura de 1,50cm formato 40x40cm assentados com argamassa de cimento e areia, colocado na diagonal</t>
  </si>
  <si>
    <t>19.03.090</t>
  </si>
  <si>
    <t>Barrado em pedra miracema, tamanho 11,5x23cm com 1,5cm de espessura ao redor da edificação (área externa) altura de 3 fiadas.</t>
  </si>
  <si>
    <t>Peitoril com pingadeira em pedra miracema  assentado sobre os respaldos de alvenaria</t>
  </si>
  <si>
    <t>19.03.270</t>
  </si>
  <si>
    <t>Rodapé em pedra ardósia, cor cinza, medindo 7x40cm cada peça, assentadas com argamassa mista no traço 1:0,5:5. Peças de rodapé em todas faces internas inclusive área com azulejo</t>
  </si>
  <si>
    <t xml:space="preserve">  m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</si>
  <si>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</si>
  <si>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</si>
  <si>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</si>
  <si>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</si>
  <si>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</si>
  <si>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</si>
  <si>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</si>
  <si>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</si>
  <si>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</si>
  <si>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</si>
  <si>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</si>
  <si>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13.33</t>
  </si>
  <si>
    <t>13.34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</si>
  <si>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</si>
  <si>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</si>
  <si>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</si>
  <si>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</si>
  <si>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</si>
  <si>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</si>
  <si>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</si>
  <si>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</si>
  <si>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</si>
  <si>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</si>
  <si>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</si>
  <si>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</si>
  <si>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</si>
  <si>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13.48</t>
  </si>
  <si>
    <t>13.49</t>
  </si>
  <si>
    <t>13.50</t>
  </si>
  <si>
    <t>13.51</t>
  </si>
  <si>
    <t>13.52</t>
  </si>
  <si>
    <t>13.53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</si>
  <si>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</si>
  <si>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</si>
  <si>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</si>
  <si>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</si>
  <si>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</si>
  <si>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</si>
  <si>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</si>
  <si>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</si>
  <si>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</si>
  <si>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</si>
  <si>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</si>
  <si>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</si>
  <si>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</si>
  <si>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</si>
  <si>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</si>
  <si>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</si>
  <si>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</si>
  <si>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</si>
  <si>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</si>
  <si>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</si>
  <si>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</si>
  <si>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</si>
  <si>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</si>
  <si>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</si>
  <si>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</si>
  <si>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</si>
  <si>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</si>
  <si>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</si>
  <si>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</si>
  <si>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</si>
  <si>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</si>
  <si>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</si>
  <si>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</si>
  <si>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</si>
  <si>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</si>
  <si>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</si>
  <si>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</si>
  <si>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13.91</t>
  </si>
  <si>
    <t>13.92</t>
  </si>
  <si>
    <t>13.93</t>
  </si>
  <si>
    <t>13.94</t>
  </si>
  <si>
    <t>13.95</t>
  </si>
  <si>
    <t>13.96</t>
  </si>
  <si>
    <t>13.97</t>
  </si>
  <si>
    <t>30.08.060</t>
  </si>
  <si>
    <t>Bacia sanitária  para pessoas c/ neces. especiais IDEAL STANDARD (modelo Absolute) ou similar</t>
  </si>
  <si>
    <t>44.01.270</t>
  </si>
  <si>
    <t>Cuba  lavatório de embutir para bancada de granito</t>
  </si>
  <si>
    <t>44.03.050</t>
  </si>
  <si>
    <t>Papeleira de embutir (com rolete plastico para papel higiênico) em louça</t>
  </si>
  <si>
    <t>44.03.130</t>
  </si>
  <si>
    <t xml:space="preserve">Saboneteira p/ sabão liquido FOAM  (código 30180444 - 13,4 cm largura x  11,9 cm profundidade x 25,2 cm altura) ou similar acionamento manual  </t>
  </si>
  <si>
    <t>44.03.080</t>
  </si>
  <si>
    <t>Dispenser de papel (porta toalha) (código 30180225 - 25 cm de largura x 8,5 cm de profundidade x 35 cm de altura) ou similar</t>
  </si>
  <si>
    <t>44.03.310</t>
  </si>
  <si>
    <t>Torneira para lavatório, acionamento hidromecânico, em latão cromado, DN= 1/2´</t>
  </si>
  <si>
    <t>44.03.380</t>
  </si>
  <si>
    <t xml:space="preserve">Torneira geral para  limpeza com adaptador p/ mangueira </t>
  </si>
  <si>
    <t>44.03.090</t>
  </si>
  <si>
    <t xml:space="preserve">Cabide simples de metal ,  tipo  suporte p/ pendurar </t>
  </si>
  <si>
    <t>44.20.280</t>
  </si>
  <si>
    <t>Assento para bacia sanitária simples cor branca</t>
  </si>
  <si>
    <t>30.08.020</t>
  </si>
  <si>
    <t>Assento para bacia sanitária para Deficiente Fisico (adaptado do fabricante Mil Assentos modelo mil IV) na cor branca</t>
  </si>
  <si>
    <t>43.01.030</t>
  </si>
  <si>
    <t>Bebedouro de água em chapa de inox com acionamento hidráulico - água natural sem base (base livre) para atender também pessoas com necessidades especiais, fixo na parede referência Aqua Vent - IBBL - Begel ou similar</t>
  </si>
  <si>
    <t>30.01.020</t>
  </si>
  <si>
    <t>Barra de apoio reta, para pessoas com mobilidade reduzida, em tubo de aço inoxidável de 1 1/2´ x 500 mm</t>
  </si>
  <si>
    <t> 44.02.060</t>
  </si>
  <si>
    <t>16.02.030</t>
  </si>
  <si>
    <t>Telha cerâmica portuguesa  na cor branca mesclada</t>
  </si>
  <si>
    <t>Cumeeira para telha  cerâmica portuguesa cor branca mesclada, emboçada com argamassa mista traço 1:4:12</t>
  </si>
  <si>
    <t xml:space="preserve"> m</t>
  </si>
  <si>
    <t>23.02.040</t>
  </si>
  <si>
    <t>P1 - Porta tipo Mexicana em madeira maçiça  (vide desenhos, conforme projeto, em  planta e nas elevações.) medindo 72 cm (largura) x 190 cm (altura) - dimensões somente das folhas,  medida incluindo batentes 82cm x 210cm. Incluso dobradiças e fechadura</t>
  </si>
  <si>
    <t>23.02.050</t>
  </si>
  <si>
    <t>P2- Porta tipo Mexicana em madeira maçiça  (vide desenhos, conforme projeto, em  planta e nas elevações.) medindo 92 cm (largura) x 190cm (altura) - dimensões somente das folhas, medida incluindo batentes  102cm x 210cm.  Incluso dobradiças e fechadura</t>
  </si>
  <si>
    <t>Peças com 3,50 m de comprimento</t>
  </si>
  <si>
    <t xml:space="preserve"> un</t>
  </si>
  <si>
    <t>Peças com 4,50 m de comprimento</t>
  </si>
  <si>
    <t>Terças em eucalipto citriodora, tratado em autoclave com CCA diâmetro de  20 cm</t>
  </si>
  <si>
    <t>Peças com 4,00 m de comprimento (pontas)</t>
  </si>
  <si>
    <t>Peças com 3,00 m de comprimento (meio)</t>
  </si>
  <si>
    <t>Peças com 3,50 m de comprimento (fechamento do oitão)</t>
  </si>
  <si>
    <t>Peças com 1,50 m de comprimento (fechamento do oitão) diâmetro 10cm (cortar no ângulo da cobertura)</t>
  </si>
  <si>
    <t>Ripas em pinus tratado em autoclave com CCA medindo 5 x 2,5 cm</t>
  </si>
  <si>
    <t>Caibros em eucalipto Citriodora roliço tratado em  autoclave com CCA diâmetro 12 a 15 cm  (peças medindo 5,00 m vide projeto).</t>
  </si>
  <si>
    <t>Estrutura de madeira - Projeto de estrutura de madeira conforme NBR 7190/1997 da ABNT. Espécie: Eucalipto Citriodora (Eucalyptus Citriodora) - retenção de CCA-C (base óxida) mínima de 11kg/m³ de madeira tratada, que deve ser comprovada pelo fornecedor. As ligações metálicas devem ser obrigatoriamente galvanizadas.</t>
  </si>
  <si>
    <t>Pilares em Eucalipto Citriodora roliço tratado em autoclave com CCA diâmetro de   25 cm</t>
  </si>
  <si>
    <t> 33.01.060</t>
  </si>
  <si>
    <t>Aplicação de cupinicida nas peças de madeiras não tratadas e nos entalhes das peças tratadas</t>
  </si>
  <si>
    <t>33.05.020</t>
  </si>
  <si>
    <t>Pintura com stain p/ estruturas de madeira aparente, ripas, caibros, terças, vigas e  pilares e portas</t>
  </si>
  <si>
    <t>33.03.760</t>
  </si>
  <si>
    <t>Hidrofugante a base de água, do tipo "aquela"  ou similar para superficie de tijolo de barro aparente. Aplicada com trincha/brocha</t>
  </si>
  <si>
    <t>Hidrofugante a base de água, do tipo "aquela"  ou similar para superficie de telhas cerâmicas aplicadas por imersão</t>
  </si>
  <si>
    <t>55.01.020</t>
  </si>
  <si>
    <t>HIDRÁULICA</t>
  </si>
  <si>
    <t>Tubo de PVC rígido, marrom, junta-soldável, conforme NBR 5648 da ABNT ref. Tigre (incluso mão de obra de conexões)</t>
  </si>
  <si>
    <r>
      <t>Piso em pedra miracema</t>
    </r>
    <r>
      <rPr>
        <b/>
        <sz val="11"/>
        <rFont val="Ecofont Vera Sans"/>
        <family val="2"/>
      </rPr>
      <t xml:space="preserve"> </t>
    </r>
    <r>
      <rPr>
        <sz val="11"/>
        <rFont val="Ecofont Vera Sans"/>
        <family val="2"/>
      </rPr>
      <t xml:space="preserve">bruta (área externa e calçada) </t>
    </r>
  </si>
  <si>
    <t>46.01.020</t>
  </si>
  <si>
    <t>diâmetro 25 mm  - inclusive conexões</t>
  </si>
  <si>
    <t>diâmetro 32 mm  - inclusive conexões</t>
  </si>
  <si>
    <t>46.01.040</t>
  </si>
  <si>
    <t>diâmetro 40 mm  - inclusive conexões</t>
  </si>
  <si>
    <t>50.01.160</t>
  </si>
  <si>
    <t>Adaptador curto, solda e rosca para registro / válvula diâmetro 50mmx 1 1/2"</t>
  </si>
  <si>
    <t>47.02.050</t>
  </si>
  <si>
    <t>47.01.030</t>
  </si>
  <si>
    <t>47.01.040</t>
  </si>
  <si>
    <t>47.01.060</t>
  </si>
  <si>
    <t>Registro de gaveta sem acabamento diâmetro  1"</t>
  </si>
  <si>
    <t xml:space="preserve"> Registro de Gaveta com acabamento diâmetro  1 1/2"</t>
  </si>
  <si>
    <t>Idem diâmetro  1 1/4"</t>
  </si>
  <si>
    <t>Idem diâmetro 2"</t>
  </si>
  <si>
    <t>46.27.090</t>
  </si>
  <si>
    <t>46.27.110</t>
  </si>
  <si>
    <t>Tubo de ligação flexível diâmetro 1/2"</t>
  </si>
  <si>
    <t>Tubo de ligação diâmetro 3/4"</t>
  </si>
  <si>
    <t>36.03.030</t>
  </si>
  <si>
    <t>Caixa de inspeção 60 x 60cm com fundo drenante e tampa</t>
  </si>
  <si>
    <t>44.01.680</t>
  </si>
  <si>
    <t>Caixa de descarga em plástico, de sobrepor, capacidade 9 litros com engate flexível</t>
  </si>
  <si>
    <t>Tubo de PVC branco soldável, ponta e bolsa conforme NBR 5688 da ABNT ref. Tigre inclusive conexões</t>
  </si>
  <si>
    <t>46.02.010</t>
  </si>
  <si>
    <t>diâmetro 40 mm</t>
  </si>
  <si>
    <t>46.02.060</t>
  </si>
  <si>
    <t>diâmetro 75 mm</t>
  </si>
  <si>
    <t>46.02.070</t>
  </si>
  <si>
    <t>diâmetro 100 mm</t>
  </si>
  <si>
    <t>49.01.030</t>
  </si>
  <si>
    <t>Caixa sifonada com 7 entradas 40 mm e 1 saída 50 mm com grelha de metal cromado tamanho 150 x 150 x 50 mm</t>
  </si>
  <si>
    <t>44.20.200</t>
  </si>
  <si>
    <t>Sifão para lavatório Deca 1680 C ou similar em metal</t>
  </si>
  <si>
    <t>44.20.620</t>
  </si>
  <si>
    <t>Válvula para lavatório com ladrão  Deca 1602C ou similar em metal</t>
  </si>
  <si>
    <t>49.03.020</t>
  </si>
  <si>
    <t>Caixa de passagem/inspeção 60 x 60 cm (med internas) com tampa</t>
  </si>
  <si>
    <t>49.14.020</t>
  </si>
  <si>
    <t>Fossa Sépticade câmara única em anéis de concreto ou alvenaria ø=2,00 m  x  h util=2,00m</t>
  </si>
  <si>
    <t>49.13.020</t>
  </si>
  <si>
    <t>Filtro Anaeróbio de fluxo ascendente em anéis de concreto ou alvenaria ø =2,00 m  x  h min= 2,00 m com camada de 1,20m de brita n°4 - h util 1,80m</t>
  </si>
  <si>
    <t>49.14.060</t>
  </si>
  <si>
    <t>SM-01 Sumidouro - poço absorvente diâmetro 2m e profundidade útil de 3m (duas unidades)</t>
  </si>
  <si>
    <t>ELÉTRICA</t>
  </si>
  <si>
    <t>37.03.200</t>
  </si>
  <si>
    <t>Quadro de distribuição geral Indentificado por QL em chapa de 2mm de espessura para embutir tensão nominal 110/220V trifásico,  6 disjuntores, montado e interligando os equipamentos</t>
  </si>
  <si>
    <t>38.01.040</t>
  </si>
  <si>
    <t>Eletroduto rígido em PVC diâmetro 3/4' aparente ou embutido no piso</t>
  </si>
  <si>
    <t>40.06.040</t>
  </si>
  <si>
    <t>Caixa tipo condulete em metal 4' x 2'  para eletroduto de 3/4"</t>
  </si>
  <si>
    <t>40.05.020</t>
  </si>
  <si>
    <t>Interruptor simples</t>
  </si>
  <si>
    <t>40.04.460</t>
  </si>
  <si>
    <t xml:space="preserve">Tomada universal redonda fornecido com placa e parafuso 2P +T 20A-250V </t>
  </si>
  <si>
    <t>Luminária blindada oval de sobrepor fixação em caixa 4'x2' em alumínio fundido, a prova de tempo p/ lâmpada de LED de bulbo</t>
  </si>
  <si>
    <t>41.02.580</t>
  </si>
  <si>
    <t>Lâmpada LED 13,5W, com base E-27, 1400 até 1510lm</t>
  </si>
  <si>
    <t>39.03.170</t>
  </si>
  <si>
    <t>Condutores  elétricos -  fio com isolamento 750V e isolação em PVC 70°C em cores variadas e neutro azul claro e terra verde claro seção nominal 2,5 mm²</t>
  </si>
  <si>
    <t>DRENAGEM</t>
  </si>
  <si>
    <t>Tubo de PVC branco soldável, ponta e bolsa conforme NBR 5688 da ABNT inclusive conexões diâmetro 100 mm</t>
  </si>
  <si>
    <t>Canaleta em alvenaria bloco de concreto 9 x 19 x 39</t>
  </si>
  <si>
    <t>32.17.030</t>
  </si>
  <si>
    <t>Revestimento com argamassa impermeabilizante e pintura com tinta betuminosa</t>
  </si>
  <si>
    <t>54.02.030</t>
  </si>
  <si>
    <t>Brita  número 2 para valas de drenagem, ao redor da edificação, de acordo com projeto de arquitetura</t>
  </si>
  <si>
    <t>06.02.040</t>
  </si>
  <si>
    <t>Escavação  manual de valas h=40cm</t>
  </si>
  <si>
    <t xml:space="preserve">                    -  </t>
  </si>
  <si>
    <t>FINAL DA OBRA</t>
  </si>
  <si>
    <t>SUBTOTAL DO EMPREENDIMENTO</t>
  </si>
  <si>
    <t>TOTAL COM BDI</t>
  </si>
  <si>
    <t>D.02.000.021060</t>
  </si>
  <si>
    <t>Manutenção do Portal e Guarita Núcleo Sete Barras km 46</t>
  </si>
  <si>
    <t>Manutenção Mirante km 53,7</t>
  </si>
  <si>
    <t>Manutenção  Sanitário  Núcleo  Sete  Barras  km 46</t>
  </si>
  <si>
    <t>Manutenção de dois quiosques km 53,7</t>
  </si>
  <si>
    <t>Manutenção de dois quiosques km 59,4</t>
  </si>
  <si>
    <t>Manutenção de dois quiosques km 68,1</t>
  </si>
  <si>
    <t>Manutenção do Abrigo km 70,7</t>
  </si>
  <si>
    <t>Manutenção de dois quiosques km 70,7</t>
  </si>
  <si>
    <t>Manutenção do Portal Sede São Miguel km 78</t>
  </si>
  <si>
    <t>Sanitário Sede São Miguel km 78</t>
  </si>
  <si>
    <t>Viga em pinus tratado 6x12 topo do guarda-corpo comprimento 2,80m</t>
  </si>
  <si>
    <t>Viga em pinus tratado 6x12 fechamento guarda-corpo em 3 linhas horizontais comp 1,20m</t>
  </si>
  <si>
    <t>34.20.080</t>
  </si>
  <si>
    <t>Tela de aço galvanizado fio nº 10 BWG, malha de 2´, tipo alambrado de segurança</t>
  </si>
  <si>
    <t>Reparos na estrutura em vigas, barrotes e pilares de eucalipto roliço, tratado com CCA ou CCB</t>
  </si>
  <si>
    <t>Bancada de lavatório em granito dim.0,62 x 2,24 m com vão para embutir 2 cubas de  louça com frontão 7cm - Duas peças</t>
  </si>
  <si>
    <t>17.40.150</t>
  </si>
  <si>
    <t xml:space="preserve">Resina acrílica, tipo fuseprotek ou similar para superfícies de pedra </t>
  </si>
  <si>
    <t>Limpeza final da obra</t>
  </si>
  <si>
    <t>h</t>
  </si>
  <si>
    <t>2 Ajudantes 3 semanas - (8h*15 dias) x2 Ajudantes</t>
  </si>
  <si>
    <t xml:space="preserve">1 Pedreiro 1 semana - 8 h por dia x 5 dias </t>
  </si>
  <si>
    <t xml:space="preserve">1 Ajudante 1 semana - 8 h por dia x 5 dias </t>
  </si>
  <si>
    <t>02.01.020</t>
  </si>
  <si>
    <t>Construção provisória em madeira - fornecimento e montagem</t>
  </si>
  <si>
    <t>02.01.200</t>
  </si>
  <si>
    <t>Desmobilização de construção provisória</t>
  </si>
  <si>
    <t>Bacia sifonada com caixa de descarga acoplada sem tampa - 6 litros</t>
  </si>
  <si>
    <t>18.11.042</t>
  </si>
  <si>
    <t>Revestimento em placa cerâmica esmaltada de 20x20 cm, tipo monocolor, assentado e rejuntado com argamassa industrializada  (cozinha, banheiros, banheiro deficiente fisico e parede do tanque e máquina)</t>
  </si>
  <si>
    <t>44.01.070</t>
  </si>
  <si>
    <t>Bacia sifonada de louça sem tampa com saída horizontal - 6 litros</t>
  </si>
  <si>
    <t xml:space="preserve">1 carpinteiro 2 semanas - (8h*10 dias) </t>
  </si>
  <si>
    <t xml:space="preserve">1 Ajudante 2 semanas - (8h*10 dias) </t>
  </si>
  <si>
    <t>1 carpinteiro 2 semanas - (8h*10 dias)</t>
  </si>
  <si>
    <t>1 Ajudante 2 semanas - (8h*10 dias)</t>
  </si>
  <si>
    <t>12.19</t>
  </si>
  <si>
    <t>12.20</t>
  </si>
  <si>
    <t>12.21</t>
  </si>
  <si>
    <t>12.22</t>
  </si>
  <si>
    <t xml:space="preserve">3 carpinteiros 3 semanas - (8h*15 dias) x3 carpinteiros  </t>
  </si>
  <si>
    <t>INÍCIO DE OBRA</t>
  </si>
  <si>
    <t>BDI (30%)</t>
  </si>
  <si>
    <t>TT + BDI</t>
  </si>
  <si>
    <t>PRIORIDADE</t>
  </si>
  <si>
    <t>URGENTE</t>
  </si>
  <si>
    <t>DESCRIÇÃO</t>
  </si>
  <si>
    <t>VALOR R$</t>
  </si>
  <si>
    <t>MÁXIMA URGÊNCIA</t>
  </si>
  <si>
    <t>RELATIVA URGÊNCIA</t>
  </si>
  <si>
    <t>Valores (R$)</t>
  </si>
  <si>
    <t>ADMINISTRAÇÃO LOCAL</t>
  </si>
  <si>
    <t>24.03.040</t>
  </si>
  <si>
    <t>Guarda-corpo tubular com tela em aço galvanizado, diâmetro de 1 ½"</t>
  </si>
  <si>
    <t>4.12</t>
  </si>
</sst>
</file>

<file path=xl/styles.xml><?xml version="1.0" encoding="utf-8"?>
<styleSheet xmlns="http://schemas.openxmlformats.org/spreadsheetml/2006/main">
  <numFmts count="6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Cr$&quot;#,##0_);\(&quot;Cr$&quot;#,##0\)"/>
    <numFmt numFmtId="180" formatCode="&quot;Cr$&quot;#,##0_);[Red]\(&quot;Cr$&quot;#,##0\)"/>
    <numFmt numFmtId="181" formatCode="&quot;Cr$&quot;#,##0.00_);\(&quot;Cr$&quot;#,##0.00\)"/>
    <numFmt numFmtId="182" formatCode="&quot;Cr$&quot;#,##0.00_);[Red]\(&quot;Cr$&quot;#,##0.00\)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#,##0.0000000_);\(#,##0.0000000\)"/>
    <numFmt numFmtId="191" formatCode="#,##0.00000000_);\(#,##0.00000000\)"/>
    <numFmt numFmtId="192" formatCode="#,##0.000000000_);\(#,##0.000000000\)"/>
    <numFmt numFmtId="193" formatCode="#,##0.0000000000_);\(#,##0.0000000000\)"/>
    <numFmt numFmtId="194" formatCode="0.000"/>
    <numFmt numFmtId="195" formatCode="0.0000"/>
    <numFmt numFmtId="196" formatCode="#,##0\ &quot;R$&quot;_);\(#,##0\ &quot;R$&quot;\)"/>
    <numFmt numFmtId="197" formatCode="#,##0\ &quot;R$&quot;_);[Red]\(#,##0\ &quot;R$&quot;\)"/>
    <numFmt numFmtId="198" formatCode="#,##0.00\ &quot;R$&quot;_);\(#,##0.00\ &quot;R$&quot;\)"/>
    <numFmt numFmtId="199" formatCode="#,##0.00\ &quot;R$&quot;_);[Red]\(#,##0.00\ &quot;R$&quot;\)"/>
    <numFmt numFmtId="200" formatCode="_ * #,##0_)\ &quot;R$&quot;_ ;_ * \(#,##0\)\ &quot;R$&quot;_ ;_ * &quot;-&quot;_)\ &quot;R$&quot;_ ;_ @_ "/>
    <numFmt numFmtId="201" formatCode="_ * #,##0_)\ _R_$_ ;_ * \(#,##0\)\ _R_$_ ;_ * &quot;-&quot;_)\ _R_$_ ;_ @_ "/>
    <numFmt numFmtId="202" formatCode="_ * #,##0.00_)\ &quot;R$&quot;_ ;_ * \(#,##0.00\)\ &quot;R$&quot;_ ;_ * &quot;-&quot;??_)\ &quot;R$&quot;_ ;_ @_ "/>
    <numFmt numFmtId="203" formatCode="_ * #,##0.00_)\ _R_$_ ;_ * \(#,##0.00\)\ _R_$_ ;_ * &quot;-&quot;??_)\ _R_$_ ;_ @_ "/>
    <numFmt numFmtId="204" formatCode="#,##0.00;[Red]#,##0.00"/>
    <numFmt numFmtId="205" formatCode="00000"/>
    <numFmt numFmtId="206" formatCode="0.00000"/>
    <numFmt numFmtId="207" formatCode="0.000000"/>
    <numFmt numFmtId="208" formatCode="0.00;[Red]0.00"/>
    <numFmt numFmtId="209" formatCode="0.0;[Red]0.0"/>
    <numFmt numFmtId="210" formatCode="0;[Red]0"/>
    <numFmt numFmtId="211" formatCode="#,##0.0"/>
    <numFmt numFmtId="212" formatCode="#,##0.0000"/>
    <numFmt numFmtId="213" formatCode="#,##0.0000000"/>
    <numFmt numFmtId="214" formatCode="#,##0.000"/>
    <numFmt numFmtId="215" formatCode="#,##0.00000"/>
    <numFmt numFmtId="216" formatCode="#,##0.000000"/>
    <numFmt numFmtId="217" formatCode="&quot;R$&quot;#,##0.00"/>
    <numFmt numFmtId="218" formatCode="&quot;R$ &quot;#,##0.00"/>
    <numFmt numFmtId="219" formatCode="&quot;Sim&quot;;&quot;Sim&quot;;&quot;Não&quot;"/>
    <numFmt numFmtId="220" formatCode="&quot;Verdadeiro&quot;;&quot;Verdadeiro&quot;;&quot;Falso&quot;"/>
    <numFmt numFmtId="221" formatCode="&quot;Ativado&quot;;&quot;Ativado&quot;;&quot;Desativado&quot;"/>
    <numFmt numFmtId="222" formatCode="[$€-2]\ #,##0.00_);[Red]\([$€-2]\ #,##0.00\)"/>
    <numFmt numFmtId="223" formatCode="&quot;R$&quot;\ #,##0.00"/>
    <numFmt numFmtId="224" formatCode="[$-416]dddd\,\ d&quot; de &quot;mmmm&quot; de &quot;yyyy"/>
  </numFmts>
  <fonts count="98">
    <font>
      <sz val="10"/>
      <name val="Arial"/>
      <family val="0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Ecofont Vera Sans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b/>
      <sz val="14"/>
      <name val="Ecofont Vera Sans"/>
      <family val="2"/>
    </font>
    <font>
      <vertAlign val="superscript"/>
      <sz val="11"/>
      <name val="Ecofont Vera Sans"/>
      <family val="2"/>
    </font>
    <font>
      <sz val="12"/>
      <name val="Ecofont Vera Sans"/>
      <family val="2"/>
    </font>
    <font>
      <b/>
      <sz val="12"/>
      <name val="Ecofont Vera Sans"/>
      <family val="2"/>
    </font>
    <font>
      <b/>
      <sz val="16"/>
      <name val="Ecofont Vera Sans"/>
      <family val="2"/>
    </font>
    <font>
      <sz val="12"/>
      <color indexed="10"/>
      <name val="Ecofont Vera Sans"/>
      <family val="2"/>
    </font>
    <font>
      <sz val="10"/>
      <name val="Ecofont Vera Sans"/>
      <family val="2"/>
    </font>
    <font>
      <b/>
      <sz val="10"/>
      <name val="Ecofont Vera Sans"/>
      <family val="2"/>
    </font>
    <font>
      <sz val="8"/>
      <name val="Ecofont Vera Sans"/>
      <family val="2"/>
    </font>
    <font>
      <sz val="11"/>
      <color indexed="8"/>
      <name val="Ecofont Ve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52"/>
      <name val="Calibri"/>
      <family val="2"/>
    </font>
    <font>
      <b/>
      <sz val="11"/>
      <color indexed="52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52"/>
      <name val="Calibri"/>
      <family val="2"/>
    </font>
    <font>
      <sz val="11"/>
      <color indexed="52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60"/>
      <name val="Calibri"/>
      <family val="2"/>
    </font>
    <font>
      <sz val="11"/>
      <color indexed="60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Ecofont Vera Sans"/>
      <family val="2"/>
    </font>
    <font>
      <b/>
      <sz val="13"/>
      <color indexed="56"/>
      <name val="Calibri"/>
      <family val="2"/>
    </font>
    <font>
      <b/>
      <sz val="13"/>
      <color indexed="56"/>
      <name val="Ecofont Vera Sans"/>
      <family val="2"/>
    </font>
    <font>
      <b/>
      <sz val="11"/>
      <color indexed="56"/>
      <name val="Calibri"/>
      <family val="2"/>
    </font>
    <font>
      <b/>
      <sz val="11"/>
      <color indexed="56"/>
      <name val="Ecofont Vera Sans"/>
      <family val="2"/>
    </font>
    <font>
      <b/>
      <sz val="11"/>
      <color indexed="8"/>
      <name val="Calibri"/>
      <family val="2"/>
    </font>
    <font>
      <b/>
      <sz val="11"/>
      <color indexed="8"/>
      <name val="Ecofont Vera Sans"/>
      <family val="2"/>
    </font>
    <font>
      <b/>
      <sz val="10"/>
      <color indexed="10"/>
      <name val="Ecofont Vera Sans"/>
      <family val="2"/>
    </font>
    <font>
      <sz val="10"/>
      <color indexed="23"/>
      <name val="Arial"/>
      <family val="2"/>
    </font>
    <font>
      <sz val="12"/>
      <color indexed="23"/>
      <name val="Ecofont Vera Sans"/>
      <family val="2"/>
    </font>
    <font>
      <sz val="11"/>
      <color indexed="23"/>
      <name val="Ecofont Vera Sans"/>
      <family val="2"/>
    </font>
    <font>
      <b/>
      <sz val="11"/>
      <color indexed="23"/>
      <name val="Ecofont Vera Sans"/>
      <family val="2"/>
    </font>
    <font>
      <b/>
      <sz val="14"/>
      <color indexed="23"/>
      <name val="Ecofont Vera Sans"/>
      <family val="2"/>
    </font>
    <font>
      <b/>
      <sz val="12"/>
      <color indexed="23"/>
      <name val="Ecofont Vera Sans"/>
      <family val="2"/>
    </font>
    <font>
      <b/>
      <sz val="16"/>
      <color indexed="23"/>
      <name val="Ecofont Vera Sans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b/>
      <sz val="10"/>
      <color rgb="FFFF0000"/>
      <name val="Ecofont Vera Sans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Ecofont Vera Sans"/>
      <family val="2"/>
    </font>
    <font>
      <sz val="11"/>
      <color theme="0" tint="-0.4999699890613556"/>
      <name val="Ecofont Vera Sans"/>
      <family val="2"/>
    </font>
    <font>
      <b/>
      <sz val="11"/>
      <color theme="0" tint="-0.4999699890613556"/>
      <name val="Ecofont Vera Sans"/>
      <family val="2"/>
    </font>
    <font>
      <b/>
      <sz val="14"/>
      <color theme="0" tint="-0.4999699890613556"/>
      <name val="Ecofont Vera Sans"/>
      <family val="2"/>
    </font>
    <font>
      <b/>
      <sz val="12"/>
      <color theme="0" tint="-0.4999699890613556"/>
      <name val="Ecofont Vera Sans"/>
      <family val="2"/>
    </font>
    <font>
      <b/>
      <sz val="16"/>
      <color theme="0" tint="-0.4999699890613556"/>
      <name val="Ecofont Vera San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7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4" borderId="0" applyNumberFormat="0" applyBorder="0" applyAlignment="0" applyProtection="0"/>
    <xf numFmtId="0" fontId="56" fillId="5" borderId="0" applyNumberFormat="0" applyBorder="0" applyAlignment="0" applyProtection="0"/>
    <xf numFmtId="0" fontId="57" fillId="5" borderId="0" applyNumberFormat="0" applyBorder="0" applyAlignment="0" applyProtection="0"/>
    <xf numFmtId="0" fontId="56" fillId="6" borderId="0" applyNumberFormat="0" applyBorder="0" applyAlignment="0" applyProtection="0"/>
    <xf numFmtId="0" fontId="57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0" borderId="0" applyNumberFormat="0" applyBorder="0" applyAlignment="0" applyProtection="0"/>
    <xf numFmtId="0" fontId="56" fillId="11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3" applyNumberFormat="0" applyFill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1" applyNumberFormat="0" applyAlignment="0" applyProtection="0"/>
    <xf numFmtId="0" fontId="6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1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57" fillId="32" borderId="4" applyNumberFormat="0" applyFont="0" applyAlignment="0" applyProtection="0"/>
    <xf numFmtId="0" fontId="56" fillId="32" borderId="4" applyNumberFormat="0" applyFont="0" applyAlignment="0" applyProtection="0"/>
    <xf numFmtId="0" fontId="56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21" borderId="5" applyNumberFormat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7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20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6" fillId="0" borderId="0" xfId="87" applyFont="1" applyFill="1" applyBorder="1" applyAlignment="1">
      <alignment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13" fillId="0" borderId="10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1" xfId="87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87" applyFont="1" applyFill="1" applyBorder="1" applyAlignment="1">
      <alignment vertical="center" wrapText="1"/>
      <protection/>
    </xf>
    <xf numFmtId="0" fontId="6" fillId="0" borderId="11" xfId="87" applyFont="1" applyBorder="1" applyAlignment="1">
      <alignment vertical="center" wrapText="1"/>
      <protection/>
    </xf>
    <xf numFmtId="43" fontId="6" fillId="0" borderId="11" xfId="119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43" fontId="6" fillId="0" borderId="11" xfId="0" applyNumberFormat="1" applyFont="1" applyBorder="1" applyAlignment="1">
      <alignment horizontal="right" vertical="center" wrapText="1"/>
    </xf>
    <xf numFmtId="1" fontId="5" fillId="0" borderId="11" xfId="87" applyNumberFormat="1" applyFont="1" applyFill="1" applyBorder="1" applyAlignment="1">
      <alignment horizontal="center" vertical="center" wrapText="1"/>
      <protection/>
    </xf>
    <xf numFmtId="43" fontId="6" fillId="0" borderId="11" xfId="119" applyNumberFormat="1" applyFont="1" applyFill="1" applyBorder="1" applyAlignment="1">
      <alignment vertical="center"/>
    </xf>
    <xf numFmtId="4" fontId="6" fillId="0" borderId="11" xfId="87" applyNumberFormat="1" applyFont="1" applyBorder="1" applyAlignment="1">
      <alignment horizontal="center" vertical="center" wrapText="1"/>
      <protection/>
    </xf>
    <xf numFmtId="4" fontId="6" fillId="0" borderId="11" xfId="116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2" fontId="6" fillId="0" borderId="11" xfId="116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>
      <alignment horizontal="right" vertical="center" wrapText="1"/>
    </xf>
    <xf numFmtId="2" fontId="6" fillId="0" borderId="11" xfId="87" applyNumberFormat="1" applyFont="1" applyFill="1" applyBorder="1" applyAlignment="1" applyProtection="1">
      <alignment horizontal="center" vertical="center" wrapText="1"/>
      <protection/>
    </xf>
    <xf numFmtId="2" fontId="6" fillId="0" borderId="11" xfId="87" applyNumberFormat="1" applyFont="1" applyFill="1" applyBorder="1" applyAlignment="1">
      <alignment horizontal="center" vertical="center" wrapText="1"/>
      <protection/>
    </xf>
    <xf numFmtId="4" fontId="6" fillId="0" borderId="11" xfId="87" applyNumberFormat="1" applyFont="1" applyBorder="1" applyAlignment="1" applyProtection="1">
      <alignment horizontal="center" vertical="center" wrapText="1"/>
      <protection/>
    </xf>
    <xf numFmtId="4" fontId="6" fillId="0" borderId="11" xfId="87" applyNumberFormat="1" applyFont="1" applyBorder="1" applyAlignment="1">
      <alignment horizontal="right" vertical="center" wrapText="1"/>
      <protection/>
    </xf>
    <xf numFmtId="4" fontId="6" fillId="0" borderId="11" xfId="87" applyNumberFormat="1" applyFont="1" applyBorder="1" applyAlignment="1" applyProtection="1">
      <alignment horizontal="right" vertical="center" wrapText="1"/>
      <protection/>
    </xf>
    <xf numFmtId="4" fontId="6" fillId="0" borderId="11" xfId="87" applyNumberFormat="1" applyFont="1" applyBorder="1" applyAlignment="1">
      <alignment horizontal="center" vertical="center"/>
      <protection/>
    </xf>
    <xf numFmtId="4" fontId="6" fillId="0" borderId="11" xfId="87" applyNumberFormat="1" applyFont="1" applyBorder="1" applyAlignment="1" applyProtection="1">
      <alignment horizontal="center" vertical="center"/>
      <protection/>
    </xf>
    <xf numFmtId="4" fontId="6" fillId="0" borderId="11" xfId="87" applyNumberFormat="1" applyFont="1" applyBorder="1" applyAlignment="1" applyProtection="1">
      <alignment horizontal="right" vertical="center"/>
      <protection/>
    </xf>
    <xf numFmtId="2" fontId="6" fillId="0" borderId="11" xfId="87" applyNumberFormat="1" applyFont="1" applyBorder="1" applyAlignment="1">
      <alignment horizontal="center" vertical="center" wrapText="1"/>
      <protection/>
    </xf>
    <xf numFmtId="4" fontId="6" fillId="0" borderId="11" xfId="0" applyNumberFormat="1" applyFont="1" applyBorder="1" applyAlignment="1">
      <alignment horizontal="right" vertical="center" wrapText="1"/>
    </xf>
    <xf numFmtId="2" fontId="6" fillId="0" borderId="11" xfId="87" applyNumberFormat="1" applyFont="1" applyBorder="1" applyAlignment="1" applyProtection="1">
      <alignment horizontal="center" vertical="center" wrapText="1"/>
      <protection/>
    </xf>
    <xf numFmtId="1" fontId="5" fillId="34" borderId="11" xfId="87" applyNumberFormat="1" applyFont="1" applyFill="1" applyBorder="1" applyAlignment="1">
      <alignment horizontal="center" vertical="center" wrapText="1"/>
      <protection/>
    </xf>
    <xf numFmtId="0" fontId="6" fillId="34" borderId="11" xfId="87" applyFont="1" applyFill="1" applyBorder="1" applyAlignment="1">
      <alignment vertical="center" wrapText="1"/>
      <protection/>
    </xf>
    <xf numFmtId="4" fontId="5" fillId="34" borderId="11" xfId="87" applyNumberFormat="1" applyFont="1" applyFill="1" applyBorder="1" applyAlignment="1" applyProtection="1">
      <alignment horizontal="right" vertical="center" wrapText="1"/>
      <protection/>
    </xf>
    <xf numFmtId="43" fontId="6" fillId="0" borderId="11" xfId="119" applyNumberFormat="1" applyFont="1" applyBorder="1" applyAlignment="1">
      <alignment vertical="center" wrapText="1"/>
    </xf>
    <xf numFmtId="2" fontId="6" fillId="0" borderId="11" xfId="87" applyNumberFormat="1" applyFont="1" applyBorder="1" applyAlignment="1">
      <alignment vertical="center" wrapText="1"/>
      <protection/>
    </xf>
    <xf numFmtId="4" fontId="6" fillId="0" borderId="11" xfId="87" applyNumberFormat="1" applyFont="1" applyFill="1" applyBorder="1" applyAlignment="1" applyProtection="1" quotePrefix="1">
      <alignment horizontal="right" vertical="center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2" fontId="6" fillId="0" borderId="11" xfId="116" applyNumberFormat="1" applyFont="1" applyBorder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 quotePrefix="1">
      <alignment horizontal="left" vertical="center" wrapText="1"/>
    </xf>
    <xf numFmtId="0" fontId="6" fillId="0" borderId="11" xfId="0" applyFont="1" applyBorder="1" applyAlignment="1" quotePrefix="1">
      <alignment horizontal="left" vertical="center" wrapText="1"/>
    </xf>
    <xf numFmtId="0" fontId="6" fillId="0" borderId="11" xfId="87" applyFont="1" applyBorder="1" applyAlignment="1">
      <alignment vertical="top" wrapText="1"/>
      <protection/>
    </xf>
    <xf numFmtId="0" fontId="6" fillId="0" borderId="11" xfId="87" applyFont="1" applyBorder="1" applyAlignment="1">
      <alignment horizontal="center" vertical="top" wrapText="1"/>
      <protection/>
    </xf>
    <xf numFmtId="0" fontId="6" fillId="0" borderId="11" xfId="87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>
      <alignment horizontal="justify" vertical="center" wrapText="1"/>
    </xf>
    <xf numFmtId="2" fontId="6" fillId="0" borderId="11" xfId="87" applyNumberFormat="1" applyFont="1" applyBorder="1" applyAlignment="1">
      <alignment vertical="top" wrapText="1"/>
      <protection/>
    </xf>
    <xf numFmtId="0" fontId="6" fillId="0" borderId="11" xfId="87" applyFont="1" applyBorder="1" applyAlignment="1" applyProtection="1">
      <alignment horizontal="center" vertical="top" wrapText="1"/>
      <protection/>
    </xf>
    <xf numFmtId="0" fontId="5" fillId="0" borderId="11" xfId="87" applyFont="1" applyBorder="1" applyAlignment="1" applyProtection="1">
      <alignment vertical="top" wrapText="1"/>
      <protection/>
    </xf>
    <xf numFmtId="0" fontId="6" fillId="0" borderId="11" xfId="87" applyFont="1" applyBorder="1" applyAlignment="1" applyProtection="1">
      <alignment vertical="top" wrapText="1"/>
      <protection/>
    </xf>
    <xf numFmtId="208" fontId="6" fillId="0" borderId="11" xfId="0" applyNumberFormat="1" applyFont="1" applyBorder="1" applyAlignment="1">
      <alignment vertical="top" wrapText="1"/>
    </xf>
    <xf numFmtId="0" fontId="5" fillId="0" borderId="11" xfId="87" applyFont="1" applyBorder="1" applyAlignment="1">
      <alignment vertical="top" wrapText="1"/>
      <protection/>
    </xf>
    <xf numFmtId="0" fontId="6" fillId="0" borderId="11" xfId="87" applyFont="1" applyBorder="1" applyAlignment="1" applyProtection="1">
      <alignment vertical="center" wrapText="1"/>
      <protection/>
    </xf>
    <xf numFmtId="2" fontId="6" fillId="0" borderId="11" xfId="87" applyNumberFormat="1" applyFont="1" applyBorder="1" applyAlignment="1" applyProtection="1">
      <alignment vertical="center" wrapText="1"/>
      <protection/>
    </xf>
    <xf numFmtId="0" fontId="5" fillId="0" borderId="11" xfId="0" applyFont="1" applyBorder="1" applyAlignment="1" quotePrefix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4" fontId="7" fillId="35" borderId="12" xfId="85" applyNumberFormat="1" applyFont="1" applyFill="1" applyBorder="1" applyAlignment="1">
      <alignment/>
      <protection/>
    </xf>
    <xf numFmtId="4" fontId="7" fillId="35" borderId="13" xfId="85" applyNumberFormat="1" applyFont="1" applyFill="1" applyBorder="1" applyAlignment="1">
      <alignment/>
      <protection/>
    </xf>
    <xf numFmtId="0" fontId="14" fillId="0" borderId="11" xfId="85" applyFont="1" applyBorder="1" applyAlignment="1">
      <alignment vertical="center"/>
      <protection/>
    </xf>
    <xf numFmtId="0" fontId="14" fillId="36" borderId="13" xfId="85" applyFont="1" applyFill="1" applyBorder="1" applyAlignment="1">
      <alignment horizontal="center"/>
      <protection/>
    </xf>
    <xf numFmtId="4" fontId="13" fillId="33" borderId="11" xfId="85" applyNumberFormat="1" applyFont="1" applyFill="1" applyBorder="1" applyAlignment="1">
      <alignment horizontal="center"/>
      <protection/>
    </xf>
    <xf numFmtId="4" fontId="13" fillId="36" borderId="11" xfId="85" applyNumberFormat="1" applyFont="1" applyFill="1" applyBorder="1">
      <alignment/>
      <protection/>
    </xf>
    <xf numFmtId="4" fontId="13" fillId="0" borderId="11" xfId="85" applyNumberFormat="1" applyFont="1" applyBorder="1">
      <alignment/>
      <protection/>
    </xf>
    <xf numFmtId="4" fontId="13" fillId="0" borderId="11" xfId="85" applyNumberFormat="1" applyFont="1" applyFill="1" applyBorder="1" applyAlignment="1">
      <alignment horizontal="center"/>
      <protection/>
    </xf>
    <xf numFmtId="4" fontId="13" fillId="36" borderId="11" xfId="85" applyNumberFormat="1" applyFont="1" applyFill="1" applyBorder="1" applyAlignment="1">
      <alignment horizontal="center"/>
      <protection/>
    </xf>
    <xf numFmtId="0" fontId="13" fillId="0" borderId="11" xfId="85" applyFont="1" applyBorder="1">
      <alignment/>
      <protection/>
    </xf>
    <xf numFmtId="0" fontId="13" fillId="0" borderId="11" xfId="85" applyFont="1" applyBorder="1" applyAlignment="1">
      <alignment horizontal="center"/>
      <protection/>
    </xf>
    <xf numFmtId="0" fontId="13" fillId="0" borderId="11" xfId="85" applyFont="1" applyFill="1" applyBorder="1" applyAlignment="1">
      <alignment horizontal="center"/>
      <protection/>
    </xf>
    <xf numFmtId="4" fontId="13" fillId="36" borderId="14" xfId="85" applyNumberFormat="1" applyFont="1" applyFill="1" applyBorder="1">
      <alignment/>
      <protection/>
    </xf>
    <xf numFmtId="4" fontId="13" fillId="0" borderId="11" xfId="85" applyNumberFormat="1" applyFont="1" applyFill="1" applyBorder="1">
      <alignment/>
      <protection/>
    </xf>
    <xf numFmtId="4" fontId="13" fillId="36" borderId="10" xfId="85" applyNumberFormat="1" applyFont="1" applyFill="1" applyBorder="1">
      <alignment/>
      <protection/>
    </xf>
    <xf numFmtId="4" fontId="13" fillId="36" borderId="13" xfId="85" applyNumberFormat="1" applyFont="1" applyFill="1" applyBorder="1">
      <alignment/>
      <protection/>
    </xf>
    <xf numFmtId="4" fontId="13" fillId="36" borderId="15" xfId="85" applyNumberFormat="1" applyFont="1" applyFill="1" applyBorder="1" applyAlignment="1">
      <alignment horizontal="center"/>
      <protection/>
    </xf>
    <xf numFmtId="0" fontId="14" fillId="0" borderId="13" xfId="85" applyFont="1" applyBorder="1">
      <alignment/>
      <protection/>
    </xf>
    <xf numFmtId="4" fontId="14" fillId="0" borderId="11" xfId="85" applyNumberFormat="1" applyFont="1" applyBorder="1" applyAlignment="1">
      <alignment horizontal="right"/>
      <protection/>
    </xf>
    <xf numFmtId="4" fontId="13" fillId="0" borderId="11" xfId="85" applyNumberFormat="1" applyFont="1" applyBorder="1" quotePrefix="1">
      <alignment/>
      <protection/>
    </xf>
    <xf numFmtId="4" fontId="15" fillId="0" borderId="11" xfId="85" applyNumberFormat="1" applyFont="1" applyBorder="1">
      <alignment/>
      <protection/>
    </xf>
    <xf numFmtId="0" fontId="13" fillId="0" borderId="16" xfId="85" applyFont="1" applyBorder="1">
      <alignment/>
      <protection/>
    </xf>
    <xf numFmtId="4" fontId="13" fillId="0" borderId="13" xfId="85" applyNumberFormat="1" applyFont="1" applyFill="1" applyBorder="1" applyAlignment="1">
      <alignment horizontal="center"/>
      <protection/>
    </xf>
    <xf numFmtId="4" fontId="13" fillId="33" borderId="13" xfId="85" applyNumberFormat="1" applyFont="1" applyFill="1" applyBorder="1" applyAlignment="1">
      <alignment horizontal="center"/>
      <protection/>
    </xf>
    <xf numFmtId="4" fontId="13" fillId="36" borderId="13" xfId="85" applyNumberFormat="1" applyFont="1" applyFill="1" applyBorder="1" applyAlignment="1">
      <alignment horizontal="center"/>
      <protection/>
    </xf>
    <xf numFmtId="4" fontId="13" fillId="36" borderId="12" xfId="85" applyNumberFormat="1" applyFont="1" applyFill="1" applyBorder="1">
      <alignment/>
      <protection/>
    </xf>
    <xf numFmtId="4" fontId="13" fillId="36" borderId="17" xfId="85" applyNumberFormat="1" applyFont="1" applyFill="1" applyBorder="1">
      <alignment/>
      <protection/>
    </xf>
    <xf numFmtId="4" fontId="13" fillId="33" borderId="17" xfId="85" applyNumberFormat="1" applyFont="1" applyFill="1" applyBorder="1" applyAlignment="1">
      <alignment horizontal="center"/>
      <protection/>
    </xf>
    <xf numFmtId="4" fontId="13" fillId="0" borderId="17" xfId="85" applyNumberFormat="1" applyFont="1" applyFill="1" applyBorder="1" applyAlignment="1">
      <alignment horizontal="center"/>
      <protection/>
    </xf>
    <xf numFmtId="4" fontId="13" fillId="36" borderId="17" xfId="85" applyNumberFormat="1" applyFont="1" applyFill="1" applyBorder="1" applyAlignment="1">
      <alignment horizontal="center"/>
      <protection/>
    </xf>
    <xf numFmtId="4" fontId="13" fillId="0" borderId="17" xfId="85" applyNumberFormat="1" applyFont="1" applyFill="1" applyBorder="1">
      <alignment/>
      <protection/>
    </xf>
    <xf numFmtId="4" fontId="13" fillId="0" borderId="13" xfId="85" applyNumberFormat="1" applyFont="1" applyFill="1" applyBorder="1">
      <alignment/>
      <protection/>
    </xf>
    <xf numFmtId="4" fontId="13" fillId="0" borderId="17" xfId="85" applyNumberFormat="1" applyFont="1" applyBorder="1">
      <alignment/>
      <protection/>
    </xf>
    <xf numFmtId="4" fontId="14" fillId="0" borderId="13" xfId="85" applyNumberFormat="1" applyFont="1" applyFill="1" applyBorder="1" applyAlignment="1">
      <alignment horizontal="right"/>
      <protection/>
    </xf>
    <xf numFmtId="4" fontId="14" fillId="36" borderId="13" xfId="85" applyNumberFormat="1" applyFont="1" applyFill="1" applyBorder="1" applyAlignment="1">
      <alignment horizontal="right"/>
      <protection/>
    </xf>
    <xf numFmtId="4" fontId="7" fillId="35" borderId="12" xfId="85" applyNumberFormat="1" applyFont="1" applyFill="1" applyBorder="1" applyAlignment="1">
      <alignment horizontal="center"/>
      <protection/>
    </xf>
    <xf numFmtId="4" fontId="6" fillId="0" borderId="11" xfId="0" applyNumberFormat="1" applyFont="1" applyFill="1" applyBorder="1" applyAlignment="1" quotePrefix="1">
      <alignment horizontal="left" vertical="center" wrapText="1"/>
    </xf>
    <xf numFmtId="0" fontId="6" fillId="0" borderId="11" xfId="87" applyFont="1" applyBorder="1" applyAlignment="1" applyProtection="1">
      <alignment horizontal="left" vertical="center" wrapText="1"/>
      <protection/>
    </xf>
    <xf numFmtId="0" fontId="6" fillId="0" borderId="11" xfId="87" applyFont="1" applyBorder="1" applyAlignment="1">
      <alignment horizontal="left" vertical="center" wrapText="1"/>
      <protection/>
    </xf>
    <xf numFmtId="4" fontId="6" fillId="0" borderId="11" xfId="87" applyNumberFormat="1" applyFont="1" applyBorder="1" applyAlignment="1" applyProtection="1">
      <alignment horizontal="left" vertical="center" wrapText="1"/>
      <protection/>
    </xf>
    <xf numFmtId="2" fontId="6" fillId="0" borderId="11" xfId="87" applyNumberFormat="1" applyFont="1" applyBorder="1" applyAlignment="1">
      <alignment horizontal="left" vertical="center" wrapText="1"/>
      <protection/>
    </xf>
    <xf numFmtId="0" fontId="13" fillId="0" borderId="13" xfId="85" applyFont="1" applyBorder="1">
      <alignment/>
      <protection/>
    </xf>
    <xf numFmtId="0" fontId="14" fillId="0" borderId="18" xfId="85" applyFont="1" applyBorder="1">
      <alignment/>
      <protection/>
    </xf>
    <xf numFmtId="0" fontId="13" fillId="0" borderId="19" xfId="85" applyFont="1" applyBorder="1">
      <alignment/>
      <protection/>
    </xf>
    <xf numFmtId="4" fontId="13" fillId="0" borderId="15" xfId="85" applyNumberFormat="1" applyFont="1" applyBorder="1">
      <alignment/>
      <protection/>
    </xf>
    <xf numFmtId="4" fontId="14" fillId="0" borderId="15" xfId="85" applyNumberFormat="1" applyFont="1" applyBorder="1" applyAlignment="1">
      <alignment horizontal="right"/>
      <protection/>
    </xf>
    <xf numFmtId="4" fontId="7" fillId="35" borderId="20" xfId="85" applyNumberFormat="1" applyFont="1" applyFill="1" applyBorder="1" applyAlignment="1">
      <alignment horizontal="right"/>
      <protection/>
    </xf>
    <xf numFmtId="4" fontId="10" fillId="35" borderId="21" xfId="85" applyNumberFormat="1" applyFont="1" applyFill="1" applyBorder="1" applyAlignment="1">
      <alignment horizontal="right"/>
      <protection/>
    </xf>
    <xf numFmtId="4" fontId="11" fillId="35" borderId="22" xfId="85" applyNumberFormat="1" applyFont="1" applyFill="1" applyBorder="1" applyAlignment="1">
      <alignment horizontal="right"/>
      <protection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116" applyNumberFormat="1" applyFont="1" applyFill="1" applyBorder="1" applyAlignment="1">
      <alignment horizontal="center" vertical="center" wrapText="1"/>
    </xf>
    <xf numFmtId="2" fontId="6" fillId="0" borderId="11" xfId="98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6" fillId="0" borderId="0" xfId="87" applyFont="1" applyBorder="1" applyAlignment="1">
      <alignment vertical="center" wrapText="1"/>
      <protection/>
    </xf>
    <xf numFmtId="0" fontId="5" fillId="0" borderId="0" xfId="87" applyFont="1" applyBorder="1" applyAlignment="1">
      <alignment horizontal="center" vertical="center" wrapText="1"/>
      <protection/>
    </xf>
    <xf numFmtId="0" fontId="9" fillId="34" borderId="0" xfId="87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87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87" applyFont="1" applyBorder="1" applyAlignment="1">
      <alignment vertical="center"/>
      <protection/>
    </xf>
    <xf numFmtId="0" fontId="6" fillId="0" borderId="0" xfId="87" applyFont="1" applyFill="1" applyBorder="1" applyAlignment="1">
      <alignment vertical="center"/>
      <protection/>
    </xf>
    <xf numFmtId="2" fontId="6" fillId="0" borderId="0" xfId="87" applyNumberFormat="1" applyFont="1" applyBorder="1" applyAlignment="1">
      <alignment vertical="center"/>
      <protection/>
    </xf>
    <xf numFmtId="0" fontId="6" fillId="34" borderId="0" xfId="87" applyFont="1" applyFill="1" applyBorder="1" applyAlignment="1">
      <alignment vertical="center" wrapText="1"/>
      <protection/>
    </xf>
    <xf numFmtId="208" fontId="6" fillId="0" borderId="0" xfId="0" applyNumberFormat="1" applyFont="1" applyBorder="1" applyAlignment="1">
      <alignment vertical="center"/>
    </xf>
    <xf numFmtId="208" fontId="6" fillId="0" borderId="0" xfId="0" applyNumberFormat="1" applyFont="1" applyBorder="1" applyAlignment="1">
      <alignment vertical="center" wrapText="1"/>
    </xf>
    <xf numFmtId="2" fontId="6" fillId="0" borderId="0" xfId="87" applyNumberFormat="1" applyFont="1" applyBorder="1" applyAlignment="1">
      <alignment vertical="center" wrapText="1"/>
      <protection/>
    </xf>
    <xf numFmtId="0" fontId="6" fillId="0" borderId="0" xfId="87" applyFont="1" applyBorder="1" applyAlignment="1">
      <alignment horizontal="center" vertical="center" wrapText="1"/>
      <protection/>
    </xf>
    <xf numFmtId="0" fontId="7" fillId="0" borderId="0" xfId="87" applyFont="1" applyBorder="1" applyAlignment="1">
      <alignment vertical="center" wrapText="1"/>
      <protection/>
    </xf>
    <xf numFmtId="0" fontId="10" fillId="0" borderId="0" xfId="87" applyFont="1" applyBorder="1" applyAlignment="1">
      <alignment vertical="center" wrapText="1"/>
      <protection/>
    </xf>
    <xf numFmtId="0" fontId="11" fillId="0" borderId="0" xfId="87" applyFont="1" applyBorder="1" applyAlignment="1">
      <alignment vertical="center" wrapText="1"/>
      <protection/>
    </xf>
    <xf numFmtId="1" fontId="5" fillId="0" borderId="0" xfId="87" applyNumberFormat="1" applyFont="1" applyBorder="1" applyAlignment="1" applyProtection="1">
      <alignment horizontal="center" vertical="center" wrapText="1"/>
      <protection locked="0"/>
    </xf>
    <xf numFmtId="0" fontId="6" fillId="0" borderId="0" xfId="114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87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87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114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14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14" applyNumberFormat="1" applyFont="1" applyFill="1" applyBorder="1" applyAlignment="1">
      <alignment horizontal="center" vertical="center" wrapText="1"/>
    </xf>
    <xf numFmtId="4" fontId="5" fillId="0" borderId="11" xfId="87" applyNumberFormat="1" applyFont="1" applyFill="1" applyBorder="1" applyAlignment="1" applyProtection="1" quotePrefix="1">
      <alignment horizontal="center" vertical="center" wrapText="1"/>
      <protection/>
    </xf>
    <xf numFmtId="4" fontId="5" fillId="0" borderId="11" xfId="87" applyNumberFormat="1" applyFont="1" applyFill="1" applyBorder="1" applyAlignment="1" applyProtection="1">
      <alignment horizontal="right" vertical="center" wrapText="1"/>
      <protection/>
    </xf>
    <xf numFmtId="1" fontId="9" fillId="0" borderId="0" xfId="87" applyNumberFormat="1" applyFont="1" applyFill="1" applyBorder="1" applyAlignment="1">
      <alignment vertical="center" wrapText="1"/>
      <protection/>
    </xf>
    <xf numFmtId="1" fontId="5" fillId="0" borderId="0" xfId="87" applyNumberFormat="1" applyFont="1" applyBorder="1" applyAlignment="1" applyProtection="1">
      <alignment vertical="center" wrapText="1"/>
      <protection locked="0"/>
    </xf>
    <xf numFmtId="4" fontId="5" fillId="34" borderId="11" xfId="87" applyNumberFormat="1" applyFont="1" applyFill="1" applyBorder="1" applyAlignment="1" applyProtection="1" quotePrefix="1">
      <alignment horizontal="center" vertical="center" wrapText="1"/>
      <protection/>
    </xf>
    <xf numFmtId="0" fontId="91" fillId="36" borderId="0" xfId="0" applyFont="1" applyFill="1" applyBorder="1" applyAlignment="1">
      <alignment/>
    </xf>
    <xf numFmtId="4" fontId="92" fillId="36" borderId="0" xfId="87" applyNumberFormat="1" applyFont="1" applyFill="1" applyBorder="1" applyAlignment="1">
      <alignment vertical="center" wrapText="1"/>
      <protection/>
    </xf>
    <xf numFmtId="0" fontId="93" fillId="36" borderId="0" xfId="81" applyFont="1" applyFill="1" applyBorder="1" applyAlignment="1">
      <alignment horizontal="center" vertical="center"/>
      <protection/>
    </xf>
    <xf numFmtId="43" fontId="93" fillId="36" borderId="0" xfId="115" applyNumberFormat="1" applyFont="1" applyFill="1" applyBorder="1" applyAlignment="1">
      <alignment vertical="center"/>
    </xf>
    <xf numFmtId="0" fontId="92" fillId="36" borderId="0" xfId="87" applyFont="1" applyFill="1" applyBorder="1" applyAlignment="1">
      <alignment vertical="center" wrapText="1"/>
      <protection/>
    </xf>
    <xf numFmtId="1" fontId="92" fillId="36" borderId="0" xfId="87" applyNumberFormat="1" applyFont="1" applyFill="1" applyBorder="1" applyAlignment="1">
      <alignment vertical="center" wrapText="1"/>
      <protection/>
    </xf>
    <xf numFmtId="2" fontId="93" fillId="36" borderId="0" xfId="87" applyNumberFormat="1" applyFont="1" applyFill="1" applyBorder="1" applyAlignment="1">
      <alignment vertical="center"/>
      <protection/>
    </xf>
    <xf numFmtId="0" fontId="93" fillId="36" borderId="0" xfId="87" applyFont="1" applyFill="1" applyBorder="1" applyAlignment="1">
      <alignment vertical="center" wrapText="1"/>
      <protection/>
    </xf>
    <xf numFmtId="4" fontId="93" fillId="36" borderId="0" xfId="0" applyNumberFormat="1" applyFont="1" applyFill="1" applyBorder="1" applyAlignment="1">
      <alignment horizontal="center" vertical="center" wrapText="1"/>
    </xf>
    <xf numFmtId="0" fontId="93" fillId="36" borderId="0" xfId="0" applyFont="1" applyFill="1" applyBorder="1" applyAlignment="1">
      <alignment horizontal="center" vertical="center" wrapText="1"/>
    </xf>
    <xf numFmtId="4" fontId="93" fillId="36" borderId="0" xfId="0" applyNumberFormat="1" applyFont="1" applyFill="1" applyBorder="1" applyAlignment="1">
      <alignment horizontal="left" vertical="center" wrapText="1"/>
    </xf>
    <xf numFmtId="0" fontId="93" fillId="36" borderId="0" xfId="0" applyFont="1" applyFill="1" applyBorder="1" applyAlignment="1">
      <alignment horizontal="left" vertical="center" wrapText="1"/>
    </xf>
    <xf numFmtId="0" fontId="93" fillId="36" borderId="0" xfId="0" applyFont="1" applyFill="1" applyBorder="1" applyAlignment="1">
      <alignment vertical="center" wrapText="1"/>
    </xf>
    <xf numFmtId="4" fontId="93" fillId="36" borderId="0" xfId="0" applyNumberFormat="1" applyFont="1" applyFill="1" applyBorder="1" applyAlignment="1">
      <alignment horizontal="right" vertical="center" wrapText="1"/>
    </xf>
    <xf numFmtId="0" fontId="93" fillId="36" borderId="0" xfId="0" applyFont="1" applyFill="1" applyBorder="1" applyAlignment="1">
      <alignment vertical="center"/>
    </xf>
    <xf numFmtId="208" fontId="93" fillId="36" borderId="0" xfId="0" applyNumberFormat="1" applyFont="1" applyFill="1" applyBorder="1" applyAlignment="1">
      <alignment vertical="center"/>
    </xf>
    <xf numFmtId="0" fontId="93" fillId="36" borderId="0" xfId="87" applyFont="1" applyFill="1" applyBorder="1" applyAlignment="1">
      <alignment vertical="center"/>
      <protection/>
    </xf>
    <xf numFmtId="208" fontId="93" fillId="36" borderId="0" xfId="0" applyNumberFormat="1" applyFont="1" applyFill="1" applyBorder="1" applyAlignment="1">
      <alignment vertical="center" wrapText="1"/>
    </xf>
    <xf numFmtId="2" fontId="93" fillId="36" borderId="0" xfId="87" applyNumberFormat="1" applyFont="1" applyFill="1" applyBorder="1" applyAlignment="1">
      <alignment vertical="center" wrapText="1"/>
      <protection/>
    </xf>
    <xf numFmtId="0" fontId="93" fillId="36" borderId="0" xfId="87" applyFont="1" applyFill="1" applyBorder="1" applyAlignment="1">
      <alignment horizontal="center" vertical="center" wrapText="1"/>
      <protection/>
    </xf>
    <xf numFmtId="1" fontId="94" fillId="36" borderId="0" xfId="87" applyNumberFormat="1" applyFont="1" applyFill="1" applyBorder="1" applyAlignment="1" applyProtection="1">
      <alignment vertical="center" wrapText="1"/>
      <protection locked="0"/>
    </xf>
    <xf numFmtId="0" fontId="95" fillId="36" borderId="0" xfId="87" applyFont="1" applyFill="1" applyBorder="1" applyAlignment="1">
      <alignment vertical="center" wrapText="1"/>
      <protection/>
    </xf>
    <xf numFmtId="0" fontId="96" fillId="36" borderId="0" xfId="87" applyFont="1" applyFill="1" applyBorder="1" applyAlignment="1">
      <alignment vertical="center" wrapText="1"/>
      <protection/>
    </xf>
    <xf numFmtId="0" fontId="97" fillId="36" borderId="0" xfId="87" applyFont="1" applyFill="1" applyBorder="1" applyAlignment="1">
      <alignment vertical="center" wrapText="1"/>
      <protection/>
    </xf>
    <xf numFmtId="1" fontId="5" fillId="0" borderId="11" xfId="87" applyNumberFormat="1" applyFont="1" applyFill="1" applyBorder="1" applyAlignment="1" applyProtection="1">
      <alignment horizontal="center" vertical="center" wrapText="1"/>
      <protection/>
    </xf>
    <xf numFmtId="1" fontId="6" fillId="0" borderId="0" xfId="87" applyNumberFormat="1" applyFont="1" applyFill="1" applyBorder="1" applyAlignment="1">
      <alignment vertical="center" wrapText="1"/>
      <protection/>
    </xf>
    <xf numFmtId="0" fontId="5" fillId="0" borderId="11" xfId="0" applyFont="1" applyFill="1" applyBorder="1" applyAlignment="1" quotePrefix="1">
      <alignment horizontal="left" vertical="center" wrapText="1"/>
    </xf>
    <xf numFmtId="1" fontId="5" fillId="34" borderId="0" xfId="87" applyNumberFormat="1" applyFont="1" applyFill="1" applyBorder="1" applyAlignment="1">
      <alignment horizontal="center" vertical="center" wrapText="1"/>
      <protection/>
    </xf>
    <xf numFmtId="4" fontId="5" fillId="34" borderId="0" xfId="87" applyNumberFormat="1" applyFont="1" applyFill="1" applyBorder="1" applyAlignment="1" applyProtection="1" quotePrefix="1">
      <alignment horizontal="center" vertical="center" wrapText="1"/>
      <protection/>
    </xf>
    <xf numFmtId="4" fontId="5" fillId="34" borderId="0" xfId="87" applyNumberFormat="1" applyFont="1" applyFill="1" applyBorder="1" applyAlignment="1" applyProtection="1">
      <alignment horizontal="right" vertical="center" wrapText="1"/>
      <protection/>
    </xf>
    <xf numFmtId="0" fontId="5" fillId="35" borderId="11" xfId="81" applyFont="1" applyFill="1" applyBorder="1" applyAlignment="1">
      <alignment horizontal="right" vertical="center" wrapText="1"/>
      <protection/>
    </xf>
    <xf numFmtId="0" fontId="6" fillId="34" borderId="11" xfId="81" applyFont="1" applyFill="1" applyBorder="1" applyAlignment="1">
      <alignment horizontal="center" vertical="center" wrapText="1"/>
      <protection/>
    </xf>
    <xf numFmtId="2" fontId="6" fillId="34" borderId="11" xfId="81" applyNumberFormat="1" applyFont="1" applyFill="1" applyBorder="1" applyAlignment="1">
      <alignment horizontal="center" vertical="center" wrapText="1"/>
      <protection/>
    </xf>
    <xf numFmtId="4" fontId="6" fillId="34" borderId="11" xfId="81" applyNumberFormat="1" applyFont="1" applyFill="1" applyBorder="1" applyAlignment="1">
      <alignment horizontal="right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43" fontId="6" fillId="37" borderId="11" xfId="115" applyNumberFormat="1" applyFont="1" applyFill="1" applyBorder="1" applyAlignment="1">
      <alignment horizontal="center" vertical="center" wrapText="1"/>
    </xf>
    <xf numFmtId="43" fontId="6" fillId="37" borderId="11" xfId="115" applyNumberFormat="1" applyFont="1" applyFill="1" applyBorder="1" applyAlignment="1">
      <alignment horizontal="right" vertical="center" wrapText="1"/>
    </xf>
    <xf numFmtId="43" fontId="6" fillId="0" borderId="11" xfId="114" applyNumberFormat="1" applyFont="1" applyBorder="1" applyAlignment="1">
      <alignment horizontal="center" vertical="center"/>
    </xf>
    <xf numFmtId="2" fontId="6" fillId="0" borderId="11" xfId="82" applyNumberFormat="1" applyFont="1" applyBorder="1" applyAlignment="1">
      <alignment horizontal="center" vertical="center"/>
      <protection/>
    </xf>
    <xf numFmtId="2" fontId="6" fillId="0" borderId="11" xfId="82" applyNumberFormat="1" applyFont="1" applyBorder="1" applyAlignment="1">
      <alignment vertical="center" wrapText="1"/>
      <protection/>
    </xf>
    <xf numFmtId="0" fontId="6" fillId="0" borderId="11" xfId="86" applyFont="1" applyBorder="1" applyAlignment="1">
      <alignment horizontal="center" vertical="center"/>
      <protection/>
    </xf>
    <xf numFmtId="0" fontId="6" fillId="0" borderId="11" xfId="86" applyFont="1" applyBorder="1" applyAlignment="1">
      <alignment horizontal="left" vertical="center" wrapText="1"/>
      <protection/>
    </xf>
    <xf numFmtId="2" fontId="6" fillId="0" borderId="11" xfId="86" applyNumberFormat="1" applyFont="1" applyBorder="1" applyAlignment="1">
      <alignment horizontal="center" vertical="center"/>
      <protection/>
    </xf>
    <xf numFmtId="0" fontId="6" fillId="37" borderId="11" xfId="86" applyFont="1" applyFill="1" applyBorder="1" applyAlignment="1">
      <alignment horizontal="center" vertical="center" wrapText="1"/>
      <protection/>
    </xf>
    <xf numFmtId="0" fontId="6" fillId="37" borderId="11" xfId="86" applyFont="1" applyFill="1" applyBorder="1" applyAlignment="1">
      <alignment horizontal="left" vertical="center" wrapText="1"/>
      <protection/>
    </xf>
    <xf numFmtId="2" fontId="6" fillId="37" borderId="11" xfId="86" applyNumberFormat="1" applyFont="1" applyFill="1" applyBorder="1" applyAlignment="1">
      <alignment horizontal="center" vertical="center" wrapText="1"/>
      <protection/>
    </xf>
    <xf numFmtId="0" fontId="6" fillId="0" borderId="11" xfId="86" applyFont="1" applyFill="1" applyBorder="1" applyAlignment="1">
      <alignment horizontal="center" vertical="center"/>
      <protection/>
    </xf>
    <xf numFmtId="2" fontId="6" fillId="0" borderId="11" xfId="86" applyNumberFormat="1" applyFont="1" applyFill="1" applyBorder="1" applyAlignment="1">
      <alignment horizontal="center" vertical="center"/>
      <protection/>
    </xf>
    <xf numFmtId="4" fontId="6" fillId="0" borderId="11" xfId="119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87" applyNumberFormat="1" applyFont="1" applyFill="1" applyBorder="1" applyAlignment="1" applyProtection="1">
      <alignment horizontal="center" vertical="center" wrapText="1"/>
      <protection/>
    </xf>
    <xf numFmtId="2" fontId="6" fillId="0" borderId="11" xfId="81" applyNumberFormat="1" applyFont="1" applyBorder="1" applyAlignment="1">
      <alignment horizontal="center" vertical="center"/>
      <protection/>
    </xf>
    <xf numFmtId="2" fontId="6" fillId="0" borderId="11" xfId="81" applyNumberFormat="1" applyFont="1" applyBorder="1" applyAlignment="1">
      <alignment horizontal="left" vertical="center" wrapText="1"/>
      <protection/>
    </xf>
    <xf numFmtId="0" fontId="6" fillId="0" borderId="11" xfId="81" applyFont="1" applyFill="1" applyBorder="1" applyAlignment="1">
      <alignment horizontal="center" vertical="center" wrapText="1"/>
      <protection/>
    </xf>
    <xf numFmtId="2" fontId="6" fillId="0" borderId="11" xfId="81" applyNumberFormat="1" applyFont="1" applyFill="1" applyBorder="1" applyAlignment="1">
      <alignment horizontal="center" vertical="center" wrapText="1"/>
      <protection/>
    </xf>
    <xf numFmtId="4" fontId="6" fillId="0" borderId="11" xfId="81" applyNumberFormat="1" applyFont="1" applyFill="1" applyBorder="1" applyAlignment="1">
      <alignment horizontal="right" vertical="center" wrapText="1"/>
      <protection/>
    </xf>
    <xf numFmtId="4" fontId="6" fillId="0" borderId="11" xfId="87" applyNumberFormat="1" applyFont="1" applyFill="1" applyBorder="1" applyAlignment="1">
      <alignment horizontal="center" vertical="center" wrapText="1"/>
      <protection/>
    </xf>
    <xf numFmtId="0" fontId="6" fillId="37" borderId="11" xfId="81" applyFont="1" applyFill="1" applyBorder="1" applyAlignment="1">
      <alignment horizontal="left" vertical="center" wrapText="1"/>
      <protection/>
    </xf>
    <xf numFmtId="2" fontId="6" fillId="0" borderId="11" xfId="81" applyNumberFormat="1" applyFont="1" applyFill="1" applyBorder="1" applyAlignment="1">
      <alignment horizontal="center" vertical="center"/>
      <protection/>
    </xf>
    <xf numFmtId="2" fontId="6" fillId="0" borderId="11" xfId="87" applyNumberFormat="1" applyFont="1" applyBorder="1" applyAlignment="1" applyProtection="1">
      <alignment horizontal="center" vertical="center"/>
      <protection/>
    </xf>
    <xf numFmtId="2" fontId="6" fillId="0" borderId="11" xfId="87" applyNumberFormat="1" applyFont="1" applyFill="1" applyBorder="1" applyAlignment="1" applyProtection="1">
      <alignment horizontal="center" vertical="center"/>
      <protection/>
    </xf>
    <xf numFmtId="43" fontId="6" fillId="0" borderId="11" xfId="115" applyNumberFormat="1" applyFont="1" applyBorder="1" applyAlignment="1">
      <alignment vertical="center"/>
    </xf>
    <xf numFmtId="0" fontId="6" fillId="34" borderId="11" xfId="81" applyFont="1" applyFill="1" applyBorder="1" applyAlignment="1">
      <alignment horizontal="right" vertical="center" wrapText="1"/>
      <protection/>
    </xf>
    <xf numFmtId="2" fontId="6" fillId="0" borderId="11" xfId="86" applyNumberFormat="1" applyFont="1" applyFill="1" applyBorder="1" applyAlignment="1">
      <alignment horizontal="center" vertical="center" wrapText="1"/>
      <protection/>
    </xf>
    <xf numFmtId="4" fontId="6" fillId="0" borderId="11" xfId="0" applyNumberFormat="1" applyFont="1" applyFill="1" applyBorder="1" applyAlignment="1">
      <alignment vertical="center" wrapText="1"/>
    </xf>
    <xf numFmtId="0" fontId="6" fillId="37" borderId="11" xfId="86" applyFont="1" applyFill="1" applyBorder="1" applyAlignment="1">
      <alignment vertical="center" wrapText="1"/>
      <protection/>
    </xf>
    <xf numFmtId="2" fontId="6" fillId="0" borderId="11" xfId="81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43" fontId="6" fillId="0" borderId="11" xfId="115" applyNumberFormat="1" applyFont="1" applyBorder="1" applyAlignment="1">
      <alignment vertical="center" wrapText="1"/>
    </xf>
    <xf numFmtId="2" fontId="5" fillId="0" borderId="11" xfId="81" applyNumberFormat="1" applyFont="1" applyBorder="1" applyAlignment="1">
      <alignment horizontal="center" vertical="center" wrapText="1"/>
      <protection/>
    </xf>
    <xf numFmtId="0" fontId="6" fillId="37" borderId="11" xfId="81" applyFont="1" applyFill="1" applyBorder="1" applyAlignment="1">
      <alignment horizontal="center" vertical="center" wrapText="1"/>
      <protection/>
    </xf>
    <xf numFmtId="0" fontId="6" fillId="0" borderId="11" xfId="83" applyFont="1" applyBorder="1" applyAlignment="1">
      <alignment horizontal="center" vertical="center" wrapText="1"/>
      <protection/>
    </xf>
    <xf numFmtId="4" fontId="6" fillId="0" borderId="11" xfId="116" applyNumberFormat="1" applyFont="1" applyBorder="1" applyAlignment="1">
      <alignment horizontal="right" vertical="center"/>
    </xf>
    <xf numFmtId="2" fontId="6" fillId="0" borderId="11" xfId="81" applyNumberFormat="1" applyFont="1" applyBorder="1" applyAlignment="1">
      <alignment vertical="center" wrapText="1"/>
      <protection/>
    </xf>
    <xf numFmtId="4" fontId="6" fillId="0" borderId="11" xfId="116" applyNumberFormat="1" applyFont="1" applyBorder="1" applyAlignment="1">
      <alignment vertical="center"/>
    </xf>
    <xf numFmtId="0" fontId="6" fillId="34" borderId="0" xfId="81" applyFont="1" applyFill="1" applyBorder="1" applyAlignment="1">
      <alignment horizontal="center" vertical="center" wrapText="1"/>
      <protection/>
    </xf>
    <xf numFmtId="2" fontId="6" fillId="34" borderId="0" xfId="81" applyNumberFormat="1" applyFont="1" applyFill="1" applyBorder="1" applyAlignment="1">
      <alignment horizontal="center" vertical="center" wrapText="1"/>
      <protection/>
    </xf>
    <xf numFmtId="4" fontId="6" fillId="34" borderId="0" xfId="81" applyNumberFormat="1" applyFont="1" applyFill="1" applyBorder="1" applyAlignment="1">
      <alignment horizontal="right" vertical="center" wrapText="1"/>
      <protection/>
    </xf>
    <xf numFmtId="0" fontId="5" fillId="35" borderId="16" xfId="81" applyFont="1" applyFill="1" applyBorder="1" applyAlignment="1">
      <alignment horizontal="center" vertical="center" wrapText="1"/>
      <protection/>
    </xf>
    <xf numFmtId="0" fontId="5" fillId="35" borderId="12" xfId="81" applyFont="1" applyFill="1" applyBorder="1" applyAlignment="1">
      <alignment horizontal="center" vertical="center" wrapText="1"/>
      <protection/>
    </xf>
    <xf numFmtId="0" fontId="5" fillId="35" borderId="13" xfId="81" applyFont="1" applyFill="1" applyBorder="1" applyAlignment="1">
      <alignment horizontal="center" vertical="center" wrapText="1"/>
      <protection/>
    </xf>
    <xf numFmtId="4" fontId="5" fillId="35" borderId="16" xfId="81" applyNumberFormat="1" applyFont="1" applyFill="1" applyBorder="1" applyAlignment="1">
      <alignment horizontal="right" vertical="center" wrapText="1"/>
      <protection/>
    </xf>
    <xf numFmtId="4" fontId="5" fillId="35" borderId="13" xfId="81" applyNumberFormat="1" applyFont="1" applyFill="1" applyBorder="1" applyAlignment="1">
      <alignment horizontal="right" vertical="center" wrapText="1"/>
      <protection/>
    </xf>
    <xf numFmtId="0" fontId="93" fillId="36" borderId="0" xfId="87" applyFont="1" applyFill="1" applyBorder="1" applyAlignment="1">
      <alignment horizontal="left" vertical="center" wrapText="1"/>
      <protection/>
    </xf>
    <xf numFmtId="4" fontId="7" fillId="35" borderId="12" xfId="85" applyNumberFormat="1" applyFont="1" applyFill="1" applyBorder="1" applyAlignment="1">
      <alignment horizontal="center"/>
      <protection/>
    </xf>
    <xf numFmtId="4" fontId="7" fillId="35" borderId="23" xfId="85" applyNumberFormat="1" applyFont="1" applyFill="1" applyBorder="1" applyAlignment="1">
      <alignment horizontal="center"/>
      <protection/>
    </xf>
    <xf numFmtId="4" fontId="14" fillId="34" borderId="13" xfId="85" applyNumberFormat="1" applyFont="1" applyFill="1" applyBorder="1" applyAlignment="1">
      <alignment horizontal="center"/>
      <protection/>
    </xf>
    <xf numFmtId="4" fontId="14" fillId="34" borderId="11" xfId="85" applyNumberFormat="1" applyFont="1" applyFill="1" applyBorder="1" applyAlignment="1">
      <alignment horizontal="center"/>
      <protection/>
    </xf>
    <xf numFmtId="4" fontId="14" fillId="34" borderId="17" xfId="85" applyNumberFormat="1" applyFont="1" applyFill="1" applyBorder="1" applyAlignment="1">
      <alignment horizontal="center"/>
      <protection/>
    </xf>
    <xf numFmtId="0" fontId="14" fillId="34" borderId="13" xfId="85" applyFont="1" applyFill="1" applyBorder="1" applyAlignment="1">
      <alignment horizontal="center"/>
      <protection/>
    </xf>
    <xf numFmtId="0" fontId="14" fillId="34" borderId="16" xfId="85" applyFont="1" applyFill="1" applyBorder="1" applyAlignment="1">
      <alignment horizontal="center"/>
      <protection/>
    </xf>
    <xf numFmtId="4" fontId="7" fillId="35" borderId="16" xfId="85" applyNumberFormat="1" applyFont="1" applyFill="1" applyBorder="1" applyAlignment="1">
      <alignment horizontal="center"/>
      <protection/>
    </xf>
    <xf numFmtId="4" fontId="5" fillId="36" borderId="17" xfId="87" applyNumberFormat="1" applyFont="1" applyFill="1" applyBorder="1" applyAlignment="1" applyProtection="1">
      <alignment horizontal="left" vertical="center" wrapText="1"/>
      <protection/>
    </xf>
    <xf numFmtId="0" fontId="89" fillId="36" borderId="17" xfId="81" applyFont="1" applyFill="1" applyBorder="1" applyAlignment="1">
      <alignment horizontal="left" vertical="center" wrapText="1"/>
      <protection/>
    </xf>
    <xf numFmtId="4" fontId="5" fillId="36" borderId="17" xfId="0" applyNumberFormat="1" applyFont="1" applyFill="1" applyBorder="1" applyAlignment="1">
      <alignment horizontal="left" vertical="center" wrapText="1"/>
    </xf>
    <xf numFmtId="4" fontId="7" fillId="35" borderId="24" xfId="85" applyNumberFormat="1" applyFont="1" applyFill="1" applyBorder="1" applyAlignment="1">
      <alignment horizontal="left"/>
      <protection/>
    </xf>
    <xf numFmtId="0" fontId="7" fillId="35" borderId="25" xfId="85" applyFont="1" applyFill="1" applyBorder="1" applyAlignment="1">
      <alignment horizontal="left"/>
      <protection/>
    </xf>
    <xf numFmtId="4" fontId="10" fillId="35" borderId="26" xfId="85" applyNumberFormat="1" applyFont="1" applyFill="1" applyBorder="1" applyAlignment="1">
      <alignment horizontal="left"/>
      <protection/>
    </xf>
    <xf numFmtId="0" fontId="10" fillId="35" borderId="0" xfId="85" applyFont="1" applyFill="1" applyBorder="1" applyAlignment="1">
      <alignment horizontal="left"/>
      <protection/>
    </xf>
    <xf numFmtId="4" fontId="11" fillId="35" borderId="27" xfId="85" applyNumberFormat="1" applyFont="1" applyFill="1" applyBorder="1" applyAlignment="1">
      <alignment horizontal="left"/>
      <protection/>
    </xf>
    <xf numFmtId="0" fontId="11" fillId="35" borderId="28" xfId="85" applyFont="1" applyFill="1" applyBorder="1" applyAlignment="1">
      <alignment horizontal="left"/>
      <protection/>
    </xf>
    <xf numFmtId="4" fontId="13" fillId="34" borderId="11" xfId="0" applyNumberFormat="1" applyFont="1" applyFill="1" applyBorder="1" applyAlignment="1">
      <alignment horizontal="center"/>
    </xf>
    <xf numFmtId="4" fontId="14" fillId="34" borderId="29" xfId="85" applyNumberFormat="1" applyFont="1" applyFill="1" applyBorder="1" applyAlignment="1">
      <alignment horizontal="center"/>
      <protection/>
    </xf>
    <xf numFmtId="4" fontId="13" fillId="34" borderId="17" xfId="0" applyNumberFormat="1" applyFont="1" applyFill="1" applyBorder="1" applyAlignment="1">
      <alignment horizontal="center"/>
    </xf>
    <xf numFmtId="0" fontId="14" fillId="36" borderId="0" xfId="85" applyFont="1" applyFill="1" applyBorder="1" applyAlignment="1">
      <alignment horizontal="center"/>
      <protection/>
    </xf>
    <xf numFmtId="0" fontId="14" fillId="0" borderId="30" xfId="85" applyFont="1" applyFill="1" applyBorder="1" applyAlignment="1">
      <alignment horizontal="center"/>
      <protection/>
    </xf>
    <xf numFmtId="0" fontId="14" fillId="0" borderId="31" xfId="85" applyFont="1" applyFill="1" applyBorder="1" applyAlignment="1">
      <alignment horizontal="center"/>
      <protection/>
    </xf>
    <xf numFmtId="0" fontId="14" fillId="36" borderId="12" xfId="85" applyFont="1" applyFill="1" applyBorder="1" applyAlignment="1">
      <alignment horizontal="center"/>
      <protection/>
    </xf>
    <xf numFmtId="0" fontId="14" fillId="37" borderId="12" xfId="85" applyFont="1" applyFill="1" applyBorder="1" applyAlignment="1">
      <alignment horizontal="center" vertical="center"/>
      <protection/>
    </xf>
    <xf numFmtId="0" fontId="93" fillId="36" borderId="0" xfId="87" applyFont="1" applyFill="1" applyBorder="1" applyAlignment="1">
      <alignment horizontal="left" vertical="center" wrapText="1"/>
      <protection/>
    </xf>
    <xf numFmtId="0" fontId="93" fillId="36" borderId="0" xfId="87" applyFont="1" applyFill="1" applyBorder="1" applyAlignment="1">
      <alignment horizontal="center" vertical="center"/>
      <protection/>
    </xf>
    <xf numFmtId="4" fontId="5" fillId="34" borderId="11" xfId="87" applyNumberFormat="1" applyFont="1" applyFill="1" applyBorder="1" applyAlignment="1" applyProtection="1" quotePrefix="1">
      <alignment horizontal="center" vertical="center" wrapText="1"/>
      <protection/>
    </xf>
    <xf numFmtId="1" fontId="6" fillId="0" borderId="11" xfId="87" applyNumberFormat="1" applyFont="1" applyFill="1" applyBorder="1" applyAlignment="1">
      <alignment horizontal="center" vertical="center" wrapText="1"/>
      <protection/>
    </xf>
    <xf numFmtId="0" fontId="5" fillId="35" borderId="11" xfId="81" applyFont="1" applyFill="1" applyBorder="1" applyAlignment="1">
      <alignment horizontal="center" vertical="center" wrapText="1"/>
      <protection/>
    </xf>
    <xf numFmtId="2" fontId="5" fillId="35" borderId="11" xfId="81" applyNumberFormat="1" applyFont="1" applyFill="1" applyBorder="1" applyAlignment="1">
      <alignment horizontal="center" vertical="center" wrapText="1"/>
      <protection/>
    </xf>
    <xf numFmtId="0" fontId="5" fillId="35" borderId="16" xfId="81" applyFont="1" applyFill="1" applyBorder="1" applyAlignment="1">
      <alignment horizontal="center" vertical="center" wrapText="1"/>
      <protection/>
    </xf>
    <xf numFmtId="0" fontId="5" fillId="35" borderId="12" xfId="81" applyFont="1" applyFill="1" applyBorder="1" applyAlignment="1">
      <alignment horizontal="center" vertical="center" wrapText="1"/>
      <protection/>
    </xf>
    <xf numFmtId="0" fontId="5" fillId="35" borderId="13" xfId="81" applyFont="1" applyFill="1" applyBorder="1" applyAlignment="1">
      <alignment horizontal="center" vertical="center" wrapText="1"/>
      <protection/>
    </xf>
    <xf numFmtId="4" fontId="5" fillId="35" borderId="16" xfId="81" applyNumberFormat="1" applyFont="1" applyFill="1" applyBorder="1" applyAlignment="1">
      <alignment horizontal="right" vertical="center" wrapText="1"/>
      <protection/>
    </xf>
    <xf numFmtId="4" fontId="5" fillId="35" borderId="13" xfId="81" applyNumberFormat="1" applyFont="1" applyFill="1" applyBorder="1" applyAlignment="1">
      <alignment horizontal="right" vertical="center" wrapText="1"/>
      <protection/>
    </xf>
    <xf numFmtId="0" fontId="5" fillId="35" borderId="14" xfId="81" applyFont="1" applyFill="1" applyBorder="1" applyAlignment="1">
      <alignment horizontal="center" vertical="center" wrapText="1"/>
      <protection/>
    </xf>
    <xf numFmtId="0" fontId="5" fillId="35" borderId="15" xfId="81" applyFont="1" applyFill="1" applyBorder="1" applyAlignment="1">
      <alignment horizontal="center" vertical="center" wrapText="1"/>
      <protection/>
    </xf>
    <xf numFmtId="0" fontId="16" fillId="37" borderId="11" xfId="81" applyFont="1" applyFill="1" applyBorder="1" applyAlignment="1">
      <alignment horizontal="center" vertical="center" wrapText="1"/>
      <protection/>
    </xf>
    <xf numFmtId="0" fontId="16" fillId="37" borderId="11" xfId="81" applyFont="1" applyFill="1" applyBorder="1" applyAlignment="1">
      <alignment horizontal="left" vertical="center" wrapText="1"/>
      <protection/>
    </xf>
    <xf numFmtId="171" fontId="16" fillId="37" borderId="11" xfId="115" applyFont="1" applyFill="1" applyBorder="1" applyAlignment="1">
      <alignment horizontal="center" vertical="center" wrapText="1"/>
    </xf>
    <xf numFmtId="171" fontId="16" fillId="37" borderId="11" xfId="115" applyFont="1" applyFill="1" applyBorder="1" applyAlignment="1">
      <alignment horizontal="right" vertical="center" wrapText="1"/>
    </xf>
    <xf numFmtId="4" fontId="7" fillId="35" borderId="26" xfId="85" applyNumberFormat="1" applyFont="1" applyFill="1" applyBorder="1" applyAlignment="1">
      <alignment horizontal="left"/>
      <protection/>
    </xf>
    <xf numFmtId="0" fontId="7" fillId="35" borderId="0" xfId="85" applyFont="1" applyFill="1" applyBorder="1" applyAlignment="1">
      <alignment horizontal="left"/>
      <protection/>
    </xf>
    <xf numFmtId="4" fontId="7" fillId="35" borderId="21" xfId="85" applyNumberFormat="1" applyFont="1" applyFill="1" applyBorder="1" applyAlignment="1">
      <alignment horizontal="right"/>
      <protection/>
    </xf>
  </cellXfs>
  <cellStyles count="108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2 2" xfId="82"/>
    <cellStyle name="Normal 3" xfId="83"/>
    <cellStyle name="Normal 3 2" xfId="84"/>
    <cellStyle name="Normal 4" xfId="85"/>
    <cellStyle name="Normal 5" xfId="86"/>
    <cellStyle name="Normal_Caragua1" xfId="87"/>
    <cellStyle name="Nota" xfId="88"/>
    <cellStyle name="Nota 2" xfId="89"/>
    <cellStyle name="Nota 2 2" xfId="90"/>
    <cellStyle name="Nota 3" xfId="91"/>
    <cellStyle name="Percent" xfId="92"/>
    <cellStyle name="Porcentagem 2" xfId="93"/>
    <cellStyle name="Porcentagem 2 2" xfId="94"/>
    <cellStyle name="Saída" xfId="95"/>
    <cellStyle name="Saída 2" xfId="96"/>
    <cellStyle name="Comma [0]" xfId="97"/>
    <cellStyle name="Separador de milhares_SSebastiao SedeRev 01" xfId="98"/>
    <cellStyle name="Texto de Aviso" xfId="99"/>
    <cellStyle name="Texto de Aviso 2" xfId="100"/>
    <cellStyle name="Texto Explicativo" xfId="101"/>
    <cellStyle name="Texto Explicativo 2" xfId="102"/>
    <cellStyle name="Título" xfId="103"/>
    <cellStyle name="Título 1" xfId="104"/>
    <cellStyle name="Título 1 2" xfId="105"/>
    <cellStyle name="Título 2" xfId="106"/>
    <cellStyle name="Título 2 2" xfId="107"/>
    <cellStyle name="Título 3" xfId="108"/>
    <cellStyle name="Título 3 2" xfId="109"/>
    <cellStyle name="Título 4" xfId="110"/>
    <cellStyle name="Título 4 2" xfId="111"/>
    <cellStyle name="Total" xfId="112"/>
    <cellStyle name="Total 2" xfId="113"/>
    <cellStyle name="Comma" xfId="114"/>
    <cellStyle name="Vírgula 2" xfId="115"/>
    <cellStyle name="Vírgula 2 2" xfId="116"/>
    <cellStyle name="Vírgula 3" xfId="117"/>
    <cellStyle name="Vírgula 3 2" xfId="118"/>
    <cellStyle name="Vírgula 4" xfId="119"/>
    <cellStyle name="Vírgula 5" xfId="120"/>
    <cellStyle name="Vírgula 6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752475</xdr:colOff>
      <xdr:row>81</xdr:row>
      <xdr:rowOff>0</xdr:rowOff>
    </xdr:from>
    <xdr:ext cx="180975" cy="257175"/>
    <xdr:sp fLocksText="0">
      <xdr:nvSpPr>
        <xdr:cNvPr id="1" name="CaixaDeTexto 2"/>
        <xdr:cNvSpPr txBox="1">
          <a:spLocks noChangeArrowheads="1"/>
        </xdr:cNvSpPr>
      </xdr:nvSpPr>
      <xdr:spPr>
        <a:xfrm>
          <a:off x="1362075" y="20735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81</xdr:row>
      <xdr:rowOff>0</xdr:rowOff>
    </xdr:from>
    <xdr:ext cx="180975" cy="257175"/>
    <xdr:sp fLocksText="0">
      <xdr:nvSpPr>
        <xdr:cNvPr id="2" name="CaixaDeTexto 3"/>
        <xdr:cNvSpPr txBox="1">
          <a:spLocks noChangeArrowheads="1"/>
        </xdr:cNvSpPr>
      </xdr:nvSpPr>
      <xdr:spPr>
        <a:xfrm>
          <a:off x="1362075" y="20735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80</xdr:row>
      <xdr:rowOff>0</xdr:rowOff>
    </xdr:from>
    <xdr:ext cx="180975" cy="257175"/>
    <xdr:sp fLocksText="0">
      <xdr:nvSpPr>
        <xdr:cNvPr id="3" name="CaixaDeTexto 4"/>
        <xdr:cNvSpPr txBox="1">
          <a:spLocks noChangeArrowheads="1"/>
        </xdr:cNvSpPr>
      </xdr:nvSpPr>
      <xdr:spPr>
        <a:xfrm>
          <a:off x="1362075" y="20554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80</xdr:row>
      <xdr:rowOff>0</xdr:rowOff>
    </xdr:from>
    <xdr:ext cx="180975" cy="257175"/>
    <xdr:sp fLocksText="0">
      <xdr:nvSpPr>
        <xdr:cNvPr id="4" name="CaixaDeTexto 5"/>
        <xdr:cNvSpPr txBox="1">
          <a:spLocks noChangeArrowheads="1"/>
        </xdr:cNvSpPr>
      </xdr:nvSpPr>
      <xdr:spPr>
        <a:xfrm>
          <a:off x="1362075" y="205549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83</xdr:row>
      <xdr:rowOff>0</xdr:rowOff>
    </xdr:from>
    <xdr:ext cx="180975" cy="257175"/>
    <xdr:sp fLocksText="0">
      <xdr:nvSpPr>
        <xdr:cNvPr id="5" name="CaixaDeTexto 6"/>
        <xdr:cNvSpPr txBox="1">
          <a:spLocks noChangeArrowheads="1"/>
        </xdr:cNvSpPr>
      </xdr:nvSpPr>
      <xdr:spPr>
        <a:xfrm>
          <a:off x="1362075" y="21116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83</xdr:row>
      <xdr:rowOff>0</xdr:rowOff>
    </xdr:from>
    <xdr:ext cx="180975" cy="257175"/>
    <xdr:sp fLocksText="0">
      <xdr:nvSpPr>
        <xdr:cNvPr id="6" name="CaixaDeTexto 7"/>
        <xdr:cNvSpPr txBox="1">
          <a:spLocks noChangeArrowheads="1"/>
        </xdr:cNvSpPr>
      </xdr:nvSpPr>
      <xdr:spPr>
        <a:xfrm>
          <a:off x="1362075" y="21116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83</xdr:row>
      <xdr:rowOff>0</xdr:rowOff>
    </xdr:from>
    <xdr:ext cx="180975" cy="257175"/>
    <xdr:sp fLocksText="0">
      <xdr:nvSpPr>
        <xdr:cNvPr id="7" name="CaixaDeTexto 8"/>
        <xdr:cNvSpPr txBox="1">
          <a:spLocks noChangeArrowheads="1"/>
        </xdr:cNvSpPr>
      </xdr:nvSpPr>
      <xdr:spPr>
        <a:xfrm>
          <a:off x="1362075" y="21116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83</xdr:row>
      <xdr:rowOff>0</xdr:rowOff>
    </xdr:from>
    <xdr:ext cx="180975" cy="257175"/>
    <xdr:sp fLocksText="0">
      <xdr:nvSpPr>
        <xdr:cNvPr id="8" name="CaixaDeTexto 9"/>
        <xdr:cNvSpPr txBox="1">
          <a:spLocks noChangeArrowheads="1"/>
        </xdr:cNvSpPr>
      </xdr:nvSpPr>
      <xdr:spPr>
        <a:xfrm>
          <a:off x="1362075" y="21116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111</xdr:row>
      <xdr:rowOff>0</xdr:rowOff>
    </xdr:from>
    <xdr:ext cx="180975" cy="257175"/>
    <xdr:sp fLocksText="0">
      <xdr:nvSpPr>
        <xdr:cNvPr id="9" name="CaixaDeTexto 10"/>
        <xdr:cNvSpPr txBox="1">
          <a:spLocks noChangeArrowheads="1"/>
        </xdr:cNvSpPr>
      </xdr:nvSpPr>
      <xdr:spPr>
        <a:xfrm>
          <a:off x="1362075" y="28765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111</xdr:row>
      <xdr:rowOff>0</xdr:rowOff>
    </xdr:from>
    <xdr:ext cx="180975" cy="257175"/>
    <xdr:sp fLocksText="0">
      <xdr:nvSpPr>
        <xdr:cNvPr id="10" name="CaixaDeTexto 11"/>
        <xdr:cNvSpPr txBox="1">
          <a:spLocks noChangeArrowheads="1"/>
        </xdr:cNvSpPr>
      </xdr:nvSpPr>
      <xdr:spPr>
        <a:xfrm>
          <a:off x="1362075" y="28765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0975" cy="257175"/>
    <xdr:sp fLocksText="0">
      <xdr:nvSpPr>
        <xdr:cNvPr id="11" name="CaixaDeTexto 12"/>
        <xdr:cNvSpPr txBox="1">
          <a:spLocks noChangeArrowheads="1"/>
        </xdr:cNvSpPr>
      </xdr:nvSpPr>
      <xdr:spPr>
        <a:xfrm>
          <a:off x="1362075" y="28584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110</xdr:row>
      <xdr:rowOff>0</xdr:rowOff>
    </xdr:from>
    <xdr:ext cx="180975" cy="257175"/>
    <xdr:sp fLocksText="0">
      <xdr:nvSpPr>
        <xdr:cNvPr id="12" name="CaixaDeTexto 13"/>
        <xdr:cNvSpPr txBox="1">
          <a:spLocks noChangeArrowheads="1"/>
        </xdr:cNvSpPr>
      </xdr:nvSpPr>
      <xdr:spPr>
        <a:xfrm>
          <a:off x="1362075" y="285845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111</xdr:row>
      <xdr:rowOff>0</xdr:rowOff>
    </xdr:from>
    <xdr:ext cx="180975" cy="257175"/>
    <xdr:sp fLocksText="0">
      <xdr:nvSpPr>
        <xdr:cNvPr id="13" name="CaixaDeTexto 14"/>
        <xdr:cNvSpPr txBox="1">
          <a:spLocks noChangeArrowheads="1"/>
        </xdr:cNvSpPr>
      </xdr:nvSpPr>
      <xdr:spPr>
        <a:xfrm>
          <a:off x="1362075" y="28765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111</xdr:row>
      <xdr:rowOff>0</xdr:rowOff>
    </xdr:from>
    <xdr:ext cx="180975" cy="257175"/>
    <xdr:sp fLocksText="0">
      <xdr:nvSpPr>
        <xdr:cNvPr id="14" name="CaixaDeTexto 15"/>
        <xdr:cNvSpPr txBox="1">
          <a:spLocks noChangeArrowheads="1"/>
        </xdr:cNvSpPr>
      </xdr:nvSpPr>
      <xdr:spPr>
        <a:xfrm>
          <a:off x="1362075" y="28765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15" name="CaixaDeTexto 16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16" name="CaixaDeTexto 17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140</xdr:row>
      <xdr:rowOff>0</xdr:rowOff>
    </xdr:from>
    <xdr:ext cx="180975" cy="257175"/>
    <xdr:sp fLocksText="0">
      <xdr:nvSpPr>
        <xdr:cNvPr id="17" name="CaixaDeTexto 18"/>
        <xdr:cNvSpPr txBox="1">
          <a:spLocks noChangeArrowheads="1"/>
        </xdr:cNvSpPr>
      </xdr:nvSpPr>
      <xdr:spPr>
        <a:xfrm>
          <a:off x="1362075" y="36642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140</xdr:row>
      <xdr:rowOff>0</xdr:rowOff>
    </xdr:from>
    <xdr:ext cx="180975" cy="257175"/>
    <xdr:sp fLocksText="0">
      <xdr:nvSpPr>
        <xdr:cNvPr id="18" name="CaixaDeTexto 19"/>
        <xdr:cNvSpPr txBox="1">
          <a:spLocks noChangeArrowheads="1"/>
        </xdr:cNvSpPr>
      </xdr:nvSpPr>
      <xdr:spPr>
        <a:xfrm>
          <a:off x="1362075" y="36642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19" name="CaixaDeTexto 20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20" name="CaixaDeTexto 21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21" name="CaixaDeTexto 22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22" name="CaixaDeTexto 23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23" name="CaixaDeTexto 24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24" name="CaixaDeTexto 25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25" name="CaixaDeTexto 26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26" name="CaixaDeTexto 27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27" name="CaixaDeTexto 28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28" name="CaixaDeTexto 29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29" name="CaixaDeTexto 30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30" name="CaixaDeTexto 31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31" name="CaixaDeTexto 32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32" name="CaixaDeTexto 33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188</xdr:row>
      <xdr:rowOff>0</xdr:rowOff>
    </xdr:from>
    <xdr:ext cx="180975" cy="257175"/>
    <xdr:sp fLocksText="0">
      <xdr:nvSpPr>
        <xdr:cNvPr id="33" name="CaixaDeTexto 34"/>
        <xdr:cNvSpPr txBox="1">
          <a:spLocks noChangeArrowheads="1"/>
        </xdr:cNvSpPr>
      </xdr:nvSpPr>
      <xdr:spPr>
        <a:xfrm>
          <a:off x="1362075" y="48920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188</xdr:row>
      <xdr:rowOff>0</xdr:rowOff>
    </xdr:from>
    <xdr:ext cx="180975" cy="257175"/>
    <xdr:sp fLocksText="0">
      <xdr:nvSpPr>
        <xdr:cNvPr id="34" name="CaixaDeTexto 35"/>
        <xdr:cNvSpPr txBox="1">
          <a:spLocks noChangeArrowheads="1"/>
        </xdr:cNvSpPr>
      </xdr:nvSpPr>
      <xdr:spPr>
        <a:xfrm>
          <a:off x="1362075" y="48920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35" name="CaixaDeTexto 36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36" name="CaixaDeTexto 37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37" name="CaixaDeTexto 38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38" name="CaixaDeTexto 39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39" name="CaixaDeTexto 40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40" name="CaixaDeTexto 41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1" name="CaixaDeTexto 42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2" name="CaixaDeTexto 43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3" name="CaixaDeTexto 44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4" name="CaixaDeTexto 45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5" name="CaixaDeTexto 46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6" name="CaixaDeTexto 47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7" name="CaixaDeTexto 48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8" name="CaixaDeTexto 49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49" name="CaixaDeTexto 50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50" name="CaixaDeTexto 51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1" name="CaixaDeTexto 52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2" name="CaixaDeTexto 53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3" name="CaixaDeTexto 54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4" name="CaixaDeTexto 55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5" name="CaixaDeTexto 56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6" name="CaixaDeTexto 57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7" name="CaixaDeTexto 58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8" name="CaixaDeTexto 59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59" name="CaixaDeTexto 60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60" name="CaixaDeTexto 61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61" name="CaixaDeTexto 62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62" name="CaixaDeTexto 63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63" name="CaixaDeTexto 64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64" name="CaixaDeTexto 65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65" name="CaixaDeTexto 66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66" name="CaixaDeTexto 67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329</xdr:row>
      <xdr:rowOff>0</xdr:rowOff>
    </xdr:from>
    <xdr:ext cx="180975" cy="257175"/>
    <xdr:sp fLocksText="0">
      <xdr:nvSpPr>
        <xdr:cNvPr id="67" name="CaixaDeTexto 68"/>
        <xdr:cNvSpPr txBox="1">
          <a:spLocks noChangeArrowheads="1"/>
        </xdr:cNvSpPr>
      </xdr:nvSpPr>
      <xdr:spPr>
        <a:xfrm>
          <a:off x="1362075" y="87553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329</xdr:row>
      <xdr:rowOff>0</xdr:rowOff>
    </xdr:from>
    <xdr:ext cx="180975" cy="257175"/>
    <xdr:sp fLocksText="0">
      <xdr:nvSpPr>
        <xdr:cNvPr id="68" name="CaixaDeTexto 69"/>
        <xdr:cNvSpPr txBox="1">
          <a:spLocks noChangeArrowheads="1"/>
        </xdr:cNvSpPr>
      </xdr:nvSpPr>
      <xdr:spPr>
        <a:xfrm>
          <a:off x="1362075" y="87553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329</xdr:row>
      <xdr:rowOff>0</xdr:rowOff>
    </xdr:from>
    <xdr:ext cx="180975" cy="257175"/>
    <xdr:sp fLocksText="0">
      <xdr:nvSpPr>
        <xdr:cNvPr id="69" name="CaixaDeTexto 70"/>
        <xdr:cNvSpPr txBox="1">
          <a:spLocks noChangeArrowheads="1"/>
        </xdr:cNvSpPr>
      </xdr:nvSpPr>
      <xdr:spPr>
        <a:xfrm>
          <a:off x="1362075" y="87553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329</xdr:row>
      <xdr:rowOff>0</xdr:rowOff>
    </xdr:from>
    <xdr:ext cx="180975" cy="257175"/>
    <xdr:sp fLocksText="0">
      <xdr:nvSpPr>
        <xdr:cNvPr id="70" name="CaixaDeTexto 71"/>
        <xdr:cNvSpPr txBox="1">
          <a:spLocks noChangeArrowheads="1"/>
        </xdr:cNvSpPr>
      </xdr:nvSpPr>
      <xdr:spPr>
        <a:xfrm>
          <a:off x="1362075" y="87553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329</xdr:row>
      <xdr:rowOff>0</xdr:rowOff>
    </xdr:from>
    <xdr:ext cx="180975" cy="257175"/>
    <xdr:sp fLocksText="0">
      <xdr:nvSpPr>
        <xdr:cNvPr id="71" name="CaixaDeTexto 72"/>
        <xdr:cNvSpPr txBox="1">
          <a:spLocks noChangeArrowheads="1"/>
        </xdr:cNvSpPr>
      </xdr:nvSpPr>
      <xdr:spPr>
        <a:xfrm>
          <a:off x="1362075" y="87553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329</xdr:row>
      <xdr:rowOff>0</xdr:rowOff>
    </xdr:from>
    <xdr:ext cx="180975" cy="257175"/>
    <xdr:sp fLocksText="0">
      <xdr:nvSpPr>
        <xdr:cNvPr id="72" name="CaixaDeTexto 73"/>
        <xdr:cNvSpPr txBox="1">
          <a:spLocks noChangeArrowheads="1"/>
        </xdr:cNvSpPr>
      </xdr:nvSpPr>
      <xdr:spPr>
        <a:xfrm>
          <a:off x="1362075" y="87553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329</xdr:row>
      <xdr:rowOff>0</xdr:rowOff>
    </xdr:from>
    <xdr:ext cx="180975" cy="257175"/>
    <xdr:sp fLocksText="0">
      <xdr:nvSpPr>
        <xdr:cNvPr id="73" name="CaixaDeTexto 74"/>
        <xdr:cNvSpPr txBox="1">
          <a:spLocks noChangeArrowheads="1"/>
        </xdr:cNvSpPr>
      </xdr:nvSpPr>
      <xdr:spPr>
        <a:xfrm>
          <a:off x="1362075" y="87553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329</xdr:row>
      <xdr:rowOff>0</xdr:rowOff>
    </xdr:from>
    <xdr:ext cx="180975" cy="257175"/>
    <xdr:sp fLocksText="0">
      <xdr:nvSpPr>
        <xdr:cNvPr id="74" name="CaixaDeTexto 75"/>
        <xdr:cNvSpPr txBox="1">
          <a:spLocks noChangeArrowheads="1"/>
        </xdr:cNvSpPr>
      </xdr:nvSpPr>
      <xdr:spPr>
        <a:xfrm>
          <a:off x="1362075" y="875538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83</xdr:row>
      <xdr:rowOff>0</xdr:rowOff>
    </xdr:from>
    <xdr:ext cx="180975" cy="257175"/>
    <xdr:sp fLocksText="0">
      <xdr:nvSpPr>
        <xdr:cNvPr id="75" name="CaixaDeTexto 76"/>
        <xdr:cNvSpPr txBox="1">
          <a:spLocks noChangeArrowheads="1"/>
        </xdr:cNvSpPr>
      </xdr:nvSpPr>
      <xdr:spPr>
        <a:xfrm>
          <a:off x="1362075" y="21116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83</xdr:row>
      <xdr:rowOff>0</xdr:rowOff>
    </xdr:from>
    <xdr:ext cx="180975" cy="257175"/>
    <xdr:sp fLocksText="0">
      <xdr:nvSpPr>
        <xdr:cNvPr id="76" name="CaixaDeTexto 77"/>
        <xdr:cNvSpPr txBox="1">
          <a:spLocks noChangeArrowheads="1"/>
        </xdr:cNvSpPr>
      </xdr:nvSpPr>
      <xdr:spPr>
        <a:xfrm>
          <a:off x="1362075" y="211169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111</xdr:row>
      <xdr:rowOff>0</xdr:rowOff>
    </xdr:from>
    <xdr:ext cx="180975" cy="257175"/>
    <xdr:sp fLocksText="0">
      <xdr:nvSpPr>
        <xdr:cNvPr id="77" name="CaixaDeTexto 78"/>
        <xdr:cNvSpPr txBox="1">
          <a:spLocks noChangeArrowheads="1"/>
        </xdr:cNvSpPr>
      </xdr:nvSpPr>
      <xdr:spPr>
        <a:xfrm>
          <a:off x="1362075" y="28765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111</xdr:row>
      <xdr:rowOff>0</xdr:rowOff>
    </xdr:from>
    <xdr:ext cx="180975" cy="257175"/>
    <xdr:sp fLocksText="0">
      <xdr:nvSpPr>
        <xdr:cNvPr id="78" name="CaixaDeTexto 79"/>
        <xdr:cNvSpPr txBox="1">
          <a:spLocks noChangeArrowheads="1"/>
        </xdr:cNvSpPr>
      </xdr:nvSpPr>
      <xdr:spPr>
        <a:xfrm>
          <a:off x="1362075" y="28765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111</xdr:row>
      <xdr:rowOff>0</xdr:rowOff>
    </xdr:from>
    <xdr:ext cx="180975" cy="257175"/>
    <xdr:sp fLocksText="0">
      <xdr:nvSpPr>
        <xdr:cNvPr id="79" name="CaixaDeTexto 80"/>
        <xdr:cNvSpPr txBox="1">
          <a:spLocks noChangeArrowheads="1"/>
        </xdr:cNvSpPr>
      </xdr:nvSpPr>
      <xdr:spPr>
        <a:xfrm>
          <a:off x="1362075" y="28765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111</xdr:row>
      <xdr:rowOff>0</xdr:rowOff>
    </xdr:from>
    <xdr:ext cx="180975" cy="257175"/>
    <xdr:sp fLocksText="0">
      <xdr:nvSpPr>
        <xdr:cNvPr id="80" name="CaixaDeTexto 81"/>
        <xdr:cNvSpPr txBox="1">
          <a:spLocks noChangeArrowheads="1"/>
        </xdr:cNvSpPr>
      </xdr:nvSpPr>
      <xdr:spPr>
        <a:xfrm>
          <a:off x="1362075" y="287655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81" name="CaixaDeTexto 82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82" name="CaixaDeTexto 83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83" name="CaixaDeTexto 84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84" name="CaixaDeTexto 85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85" name="CaixaDeTexto 86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86" name="CaixaDeTexto 87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87" name="CaixaDeTexto 88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141</xdr:row>
      <xdr:rowOff>0</xdr:rowOff>
    </xdr:from>
    <xdr:ext cx="180975" cy="257175"/>
    <xdr:sp fLocksText="0">
      <xdr:nvSpPr>
        <xdr:cNvPr id="88" name="CaixaDeTexto 89"/>
        <xdr:cNvSpPr txBox="1">
          <a:spLocks noChangeArrowheads="1"/>
        </xdr:cNvSpPr>
      </xdr:nvSpPr>
      <xdr:spPr>
        <a:xfrm>
          <a:off x="1362075" y="368236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89" name="CaixaDeTexto 90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0" name="CaixaDeTexto 91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1" name="CaixaDeTexto 92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2" name="CaixaDeTexto 93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3" name="CaixaDeTexto 94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4" name="CaixaDeTexto 95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5" name="CaixaDeTexto 96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6" name="CaixaDeTexto 97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7" name="CaixaDeTexto 98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8" name="CaixaDeTexto 99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99" name="CaixaDeTexto 100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100" name="CaixaDeTexto 101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101" name="CaixaDeTexto 102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159</xdr:row>
      <xdr:rowOff>0</xdr:rowOff>
    </xdr:from>
    <xdr:ext cx="180975" cy="257175"/>
    <xdr:sp fLocksText="0">
      <xdr:nvSpPr>
        <xdr:cNvPr id="102" name="CaixaDeTexto 103"/>
        <xdr:cNvSpPr txBox="1">
          <a:spLocks noChangeArrowheads="1"/>
        </xdr:cNvSpPr>
      </xdr:nvSpPr>
      <xdr:spPr>
        <a:xfrm>
          <a:off x="1362075" y="41043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03" name="CaixaDeTexto 104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04" name="CaixaDeTexto 105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05" name="CaixaDeTexto 106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06" name="CaixaDeTexto 107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07" name="CaixaDeTexto 108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08" name="CaixaDeTexto 109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09" name="CaixaDeTexto 110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0" name="CaixaDeTexto 111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1" name="CaixaDeTexto 112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2" name="CaixaDeTexto 113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3" name="CaixaDeTexto 114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4" name="CaixaDeTexto 115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5" name="CaixaDeTexto 116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6" name="CaixaDeTexto 117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7" name="CaixaDeTexto 118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8" name="CaixaDeTexto 119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19" name="CaixaDeTexto 120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20" name="CaixaDeTexto 121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21" name="CaixaDeTexto 122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22" name="CaixaDeTexto 123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23" name="CaixaDeTexto 124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189</xdr:row>
      <xdr:rowOff>0</xdr:rowOff>
    </xdr:from>
    <xdr:ext cx="180975" cy="257175"/>
    <xdr:sp fLocksText="0">
      <xdr:nvSpPr>
        <xdr:cNvPr id="124" name="CaixaDeTexto 125"/>
        <xdr:cNvSpPr txBox="1">
          <a:spLocks noChangeArrowheads="1"/>
        </xdr:cNvSpPr>
      </xdr:nvSpPr>
      <xdr:spPr>
        <a:xfrm>
          <a:off x="1362075" y="49101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25" name="CaixaDeTexto 126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26" name="CaixaDeTexto 127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27" name="CaixaDeTexto 128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28" name="CaixaDeTexto 129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29" name="CaixaDeTexto 130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0" name="CaixaDeTexto 131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1" name="CaixaDeTexto 132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2" name="CaixaDeTexto 133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3" name="CaixaDeTexto 134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4" name="CaixaDeTexto 135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5" name="CaixaDeTexto 136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6" name="CaixaDeTexto 137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7" name="CaixaDeTexto 138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8" name="CaixaDeTexto 139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39" name="CaixaDeTexto 140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0" name="CaixaDeTexto 141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1" name="CaixaDeTexto 142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2" name="CaixaDeTexto 143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3" name="CaixaDeTexto 144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4" name="CaixaDeTexto 145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5" name="CaixaDeTexto 146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6" name="CaixaDeTexto 147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7" name="CaixaDeTexto 148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8" name="CaixaDeTexto 149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49" name="CaixaDeTexto 150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50" name="CaixaDeTexto 151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51" name="CaixaDeTexto 152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52" name="CaixaDeTexto 153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53" name="CaixaDeTexto 154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191</xdr:row>
      <xdr:rowOff>0</xdr:rowOff>
    </xdr:from>
    <xdr:ext cx="180975" cy="257175"/>
    <xdr:sp fLocksText="0">
      <xdr:nvSpPr>
        <xdr:cNvPr id="154" name="CaixaDeTexto 155"/>
        <xdr:cNvSpPr txBox="1">
          <a:spLocks noChangeArrowheads="1"/>
        </xdr:cNvSpPr>
      </xdr:nvSpPr>
      <xdr:spPr>
        <a:xfrm>
          <a:off x="1362075" y="49482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55" name="CaixaDeTexto 156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56" name="CaixaDeTexto 157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57" name="CaixaDeTexto 158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58" name="CaixaDeTexto 159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59" name="CaixaDeTexto 160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0" name="CaixaDeTexto 161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1" name="CaixaDeTexto 162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2" name="CaixaDeTexto 163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3" name="CaixaDeTexto 164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4" name="CaixaDeTexto 165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5" name="CaixaDeTexto 166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6" name="CaixaDeTexto 167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7" name="CaixaDeTexto 168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8" name="CaixaDeTexto 169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69" name="CaixaDeTexto 170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0" name="CaixaDeTexto 171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1" name="CaixaDeTexto 172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2" name="CaixaDeTexto 173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3" name="CaixaDeTexto 174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4" name="CaixaDeTexto 175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5" name="CaixaDeTexto 176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6" name="CaixaDeTexto 177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7" name="CaixaDeTexto 178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8" name="CaixaDeTexto 179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79" name="CaixaDeTexto 180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0" name="CaixaDeTexto 181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1" name="CaixaDeTexto 182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2" name="CaixaDeTexto 183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3" name="CaixaDeTexto 184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4" name="CaixaDeTexto 185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5" name="CaixaDeTexto 186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6" name="CaixaDeTexto 187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7" name="CaixaDeTexto 188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8" name="CaixaDeTexto 189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89" name="CaixaDeTexto 190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90" name="CaixaDeTexto 191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91" name="CaixaDeTexto 192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752475</xdr:colOff>
      <xdr:row>216</xdr:row>
      <xdr:rowOff>0</xdr:rowOff>
    </xdr:from>
    <xdr:ext cx="180975" cy="257175"/>
    <xdr:sp fLocksText="0">
      <xdr:nvSpPr>
        <xdr:cNvPr id="192" name="CaixaDeTexto 193"/>
        <xdr:cNvSpPr txBox="1">
          <a:spLocks noChangeArrowheads="1"/>
        </xdr:cNvSpPr>
      </xdr:nvSpPr>
      <xdr:spPr>
        <a:xfrm>
          <a:off x="1362075" y="55559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showZeros="0" view="pageBreakPreview" zoomScaleNormal="90" zoomScaleSheetLayoutView="100" workbookViewId="0" topLeftCell="H1">
      <selection activeCell="Y29" sqref="Y29"/>
    </sheetView>
  </sheetViews>
  <sheetFormatPr defaultColWidth="11.421875" defaultRowHeight="15" customHeight="1"/>
  <cols>
    <col min="1" max="1" width="5.140625" style="103" customWidth="1"/>
    <col min="2" max="2" width="59.421875" style="107" customWidth="1"/>
    <col min="3" max="3" width="12.140625" style="92" customWidth="1"/>
    <col min="4" max="4" width="13.00390625" style="92" customWidth="1"/>
    <col min="5" max="5" width="12.8515625" style="92" customWidth="1"/>
    <col min="6" max="6" width="10.00390625" style="92" customWidth="1"/>
    <col min="7" max="7" width="10.57421875" style="92" customWidth="1"/>
    <col min="8" max="8" width="11.28125" style="92" customWidth="1"/>
    <col min="9" max="9" width="11.00390625" style="92" customWidth="1"/>
    <col min="10" max="10" width="12.00390625" style="92" customWidth="1"/>
    <col min="11" max="11" width="11.57421875" style="92" customWidth="1"/>
    <col min="12" max="12" width="11.00390625" style="92" customWidth="1"/>
    <col min="13" max="13" width="11.8515625" style="92" customWidth="1"/>
    <col min="14" max="14" width="11.28125" style="92" customWidth="1"/>
    <col min="15" max="15" width="12.00390625" style="92" customWidth="1"/>
    <col min="16" max="16" width="12.28125" style="92" customWidth="1"/>
    <col min="17" max="17" width="11.28125" style="92" customWidth="1"/>
    <col min="18" max="18" width="9.57421875" style="92" customWidth="1"/>
    <col min="19" max="19" width="19.57421875" style="104" customWidth="1"/>
    <col min="20" max="16384" width="11.421875" style="95" customWidth="1"/>
  </cols>
  <sheetData>
    <row r="1" spans="1:22" s="88" customFormat="1" ht="20.25" customHeight="1">
      <c r="A1" s="263" t="s">
        <v>18</v>
      </c>
      <c r="B1" s="257"/>
      <c r="C1" s="256" t="s">
        <v>11</v>
      </c>
      <c r="D1" s="256"/>
      <c r="E1" s="256"/>
      <c r="F1" s="257"/>
      <c r="G1" s="256" t="s">
        <v>12</v>
      </c>
      <c r="H1" s="256"/>
      <c r="I1" s="256"/>
      <c r="J1" s="257"/>
      <c r="K1" s="256" t="s">
        <v>23</v>
      </c>
      <c r="L1" s="256"/>
      <c r="M1" s="256"/>
      <c r="N1" s="257"/>
      <c r="O1" s="256" t="s">
        <v>72</v>
      </c>
      <c r="P1" s="256"/>
      <c r="Q1" s="256"/>
      <c r="R1" s="257"/>
      <c r="S1" s="121" t="s">
        <v>9</v>
      </c>
      <c r="T1" s="86"/>
      <c r="U1" s="86"/>
      <c r="V1" s="87"/>
    </row>
    <row r="2" s="280" customFormat="1" ht="9.75" customHeight="1"/>
    <row r="3" spans="1:19" ht="15" customHeight="1">
      <c r="A3" s="89">
        <v>1</v>
      </c>
      <c r="B3" s="266" t="s">
        <v>21</v>
      </c>
      <c r="C3" s="109">
        <f>S3/3</f>
        <v>3513.8933333333334</v>
      </c>
      <c r="D3" s="91"/>
      <c r="E3" s="91"/>
      <c r="F3" s="112"/>
      <c r="G3" s="101"/>
      <c r="H3" s="91"/>
      <c r="I3" s="91"/>
      <c r="J3" s="112"/>
      <c r="K3" s="101"/>
      <c r="L3" s="91"/>
      <c r="M3" s="91"/>
      <c r="N3" s="118"/>
      <c r="O3" s="108"/>
      <c r="P3" s="94"/>
      <c r="Q3" s="90">
        <f>S3/3</f>
        <v>3513.8933333333334</v>
      </c>
      <c r="R3" s="113">
        <f>S3/3</f>
        <v>3513.8933333333334</v>
      </c>
      <c r="S3" s="120">
        <f>'SP 139'!I8</f>
        <v>10541.68</v>
      </c>
    </row>
    <row r="4" spans="1:19" ht="15" customHeight="1">
      <c r="A4" s="89"/>
      <c r="B4" s="266"/>
      <c r="C4" s="101"/>
      <c r="D4" s="91"/>
      <c r="E4" s="91"/>
      <c r="F4" s="112"/>
      <c r="G4" s="101"/>
      <c r="H4" s="91"/>
      <c r="I4" s="91"/>
      <c r="J4" s="112"/>
      <c r="K4" s="101"/>
      <c r="L4" s="91"/>
      <c r="M4" s="91"/>
      <c r="N4" s="112"/>
      <c r="O4" s="101"/>
      <c r="P4" s="94"/>
      <c r="Q4" s="94"/>
      <c r="R4" s="115"/>
      <c r="S4" s="120"/>
    </row>
    <row r="5" spans="1:19" s="96" customFormat="1" ht="15" customHeight="1">
      <c r="A5" s="89">
        <v>2</v>
      </c>
      <c r="B5" s="264" t="s">
        <v>625</v>
      </c>
      <c r="C5" s="110"/>
      <c r="D5" s="90">
        <f>S5/3</f>
        <v>3584.5766666666673</v>
      </c>
      <c r="E5" s="90">
        <f>S5/3</f>
        <v>3584.5766666666673</v>
      </c>
      <c r="F5" s="113">
        <f>S5/3</f>
        <v>3584.5766666666673</v>
      </c>
      <c r="G5" s="108"/>
      <c r="H5" s="93"/>
      <c r="I5" s="93"/>
      <c r="J5" s="114"/>
      <c r="K5" s="108"/>
      <c r="L5" s="93"/>
      <c r="M5" s="93"/>
      <c r="N5" s="114"/>
      <c r="O5" s="108"/>
      <c r="P5" s="93"/>
      <c r="Q5" s="93"/>
      <c r="R5" s="114"/>
      <c r="S5" s="120">
        <f>'SP 139'!I26</f>
        <v>10753.730000000001</v>
      </c>
    </row>
    <row r="6" spans="1:19" s="96" customFormat="1" ht="15" customHeight="1">
      <c r="A6" s="89"/>
      <c r="B6" s="264"/>
      <c r="C6" s="110"/>
      <c r="D6" s="93"/>
      <c r="E6" s="93"/>
      <c r="F6" s="114"/>
      <c r="G6" s="108"/>
      <c r="H6" s="93"/>
      <c r="I6" s="93"/>
      <c r="J6" s="114"/>
      <c r="K6" s="108"/>
      <c r="L6" s="93"/>
      <c r="M6" s="93"/>
      <c r="N6" s="114"/>
      <c r="O6" s="108"/>
      <c r="P6" s="93"/>
      <c r="Q6" s="93"/>
      <c r="R6" s="114"/>
      <c r="S6" s="120"/>
    </row>
    <row r="7" spans="1:19" s="96" customFormat="1" ht="15" customHeight="1">
      <c r="A7" s="89">
        <v>3</v>
      </c>
      <c r="B7" s="265" t="s">
        <v>627</v>
      </c>
      <c r="C7" s="110"/>
      <c r="D7" s="90">
        <f>S7</f>
        <v>2659.21</v>
      </c>
      <c r="E7" s="93"/>
      <c r="F7" s="114"/>
      <c r="G7" s="108"/>
      <c r="H7" s="93"/>
      <c r="I7" s="93"/>
      <c r="J7" s="114"/>
      <c r="K7" s="108"/>
      <c r="L7" s="93"/>
      <c r="M7" s="93"/>
      <c r="N7" s="114"/>
      <c r="O7" s="108"/>
      <c r="P7" s="93"/>
      <c r="Q7" s="93"/>
      <c r="R7" s="114"/>
      <c r="S7" s="120">
        <f>'SP 139'!I36</f>
        <v>2659.21</v>
      </c>
    </row>
    <row r="8" spans="1:19" s="96" customFormat="1" ht="15" customHeight="1">
      <c r="A8" s="89"/>
      <c r="B8" s="265"/>
      <c r="C8" s="110"/>
      <c r="D8" s="93"/>
      <c r="E8" s="93"/>
      <c r="F8" s="114"/>
      <c r="G8" s="108"/>
      <c r="H8" s="93"/>
      <c r="I8" s="93"/>
      <c r="J8" s="114"/>
      <c r="K8" s="108"/>
      <c r="L8" s="93"/>
      <c r="M8" s="93"/>
      <c r="N8" s="114"/>
      <c r="O8" s="108"/>
      <c r="P8" s="93"/>
      <c r="Q8" s="93"/>
      <c r="R8" s="114"/>
      <c r="S8" s="120"/>
    </row>
    <row r="9" spans="1:19" s="96" customFormat="1" ht="15" customHeight="1">
      <c r="A9" s="89">
        <v>4</v>
      </c>
      <c r="B9" s="264" t="s">
        <v>626</v>
      </c>
      <c r="C9" s="110"/>
      <c r="D9" s="93"/>
      <c r="E9" s="93"/>
      <c r="F9" s="114"/>
      <c r="G9" s="109">
        <f>S9/4</f>
        <v>9541.246249999998</v>
      </c>
      <c r="H9" s="90">
        <f>S9/4</f>
        <v>9541.246249999998</v>
      </c>
      <c r="I9" s="90">
        <f>S9/4</f>
        <v>9541.246249999998</v>
      </c>
      <c r="J9" s="113">
        <f>S9/4</f>
        <v>9541.246249999998</v>
      </c>
      <c r="K9" s="108"/>
      <c r="L9" s="93"/>
      <c r="M9" s="93"/>
      <c r="N9" s="114"/>
      <c r="O9" s="108"/>
      <c r="P9" s="93"/>
      <c r="Q9" s="93"/>
      <c r="R9" s="114"/>
      <c r="S9" s="120">
        <f>'SP 139'!I52</f>
        <v>38164.98499999999</v>
      </c>
    </row>
    <row r="10" spans="1:19" s="96" customFormat="1" ht="15" customHeight="1">
      <c r="A10" s="89"/>
      <c r="B10" s="264"/>
      <c r="C10" s="110"/>
      <c r="D10" s="93"/>
      <c r="E10" s="93"/>
      <c r="F10" s="114"/>
      <c r="G10" s="108"/>
      <c r="H10" s="93"/>
      <c r="I10" s="93"/>
      <c r="J10" s="114"/>
      <c r="K10" s="108"/>
      <c r="L10" s="93"/>
      <c r="M10" s="93"/>
      <c r="N10" s="114"/>
      <c r="O10" s="108"/>
      <c r="P10" s="93"/>
      <c r="Q10" s="93"/>
      <c r="R10" s="114"/>
      <c r="S10" s="120"/>
    </row>
    <row r="11" spans="1:19" s="96" customFormat="1" ht="15" customHeight="1">
      <c r="A11" s="89">
        <v>5</v>
      </c>
      <c r="B11" s="264" t="s">
        <v>628</v>
      </c>
      <c r="C11" s="110"/>
      <c r="D11" s="93"/>
      <c r="E11" s="93"/>
      <c r="F11" s="114"/>
      <c r="G11" s="108"/>
      <c r="H11" s="93"/>
      <c r="I11" s="90">
        <f>S11/2</f>
        <v>10016.375000000002</v>
      </c>
      <c r="J11" s="113">
        <f>S11/2</f>
        <v>10016.375000000002</v>
      </c>
      <c r="K11" s="108"/>
      <c r="L11" s="93"/>
      <c r="M11" s="93"/>
      <c r="N11" s="114"/>
      <c r="O11" s="108"/>
      <c r="P11" s="93"/>
      <c r="Q11" s="93"/>
      <c r="R11" s="114"/>
      <c r="S11" s="120">
        <f>'SP 139'!I82</f>
        <v>20032.750000000004</v>
      </c>
    </row>
    <row r="12" spans="1:19" s="96" customFormat="1" ht="15" customHeight="1">
      <c r="A12" s="89"/>
      <c r="B12" s="264"/>
      <c r="C12" s="110"/>
      <c r="D12" s="93"/>
      <c r="E12" s="93"/>
      <c r="F12" s="114"/>
      <c r="G12" s="108"/>
      <c r="H12" s="93"/>
      <c r="I12" s="93"/>
      <c r="J12" s="114"/>
      <c r="K12" s="108"/>
      <c r="L12" s="93"/>
      <c r="M12" s="93"/>
      <c r="N12" s="114"/>
      <c r="O12" s="108"/>
      <c r="P12" s="93"/>
      <c r="Q12" s="93"/>
      <c r="R12" s="114"/>
      <c r="S12" s="120"/>
    </row>
    <row r="13" spans="1:19" s="96" customFormat="1" ht="15" customHeight="1">
      <c r="A13" s="89">
        <v>7</v>
      </c>
      <c r="B13" s="264" t="s">
        <v>629</v>
      </c>
      <c r="C13" s="110"/>
      <c r="D13" s="93"/>
      <c r="E13" s="93"/>
      <c r="F13" s="114"/>
      <c r="G13" s="108"/>
      <c r="H13" s="93"/>
      <c r="I13" s="93"/>
      <c r="J13" s="114"/>
      <c r="K13" s="109">
        <f>S13/2</f>
        <v>10869.046000000002</v>
      </c>
      <c r="L13" s="90">
        <f>S13/2</f>
        <v>10869.046000000002</v>
      </c>
      <c r="M13" s="93"/>
      <c r="N13" s="114"/>
      <c r="O13" s="108"/>
      <c r="P13" s="93"/>
      <c r="Q13" s="93"/>
      <c r="R13" s="114"/>
      <c r="S13" s="120">
        <f>'SP 139'!I112</f>
        <v>21738.092000000004</v>
      </c>
    </row>
    <row r="14" spans="1:19" s="96" customFormat="1" ht="15" customHeight="1">
      <c r="A14" s="89"/>
      <c r="B14" s="264"/>
      <c r="C14" s="110"/>
      <c r="D14" s="93"/>
      <c r="E14" s="93"/>
      <c r="F14" s="114"/>
      <c r="G14" s="108"/>
      <c r="H14" s="93"/>
      <c r="I14" s="93"/>
      <c r="J14" s="114"/>
      <c r="K14" s="108"/>
      <c r="L14" s="93"/>
      <c r="M14" s="93"/>
      <c r="N14" s="114"/>
      <c r="O14" s="108"/>
      <c r="P14" s="93"/>
      <c r="Q14" s="93"/>
      <c r="R14" s="114"/>
      <c r="S14" s="120"/>
    </row>
    <row r="15" spans="1:19" ht="15" customHeight="1">
      <c r="A15" s="89">
        <v>8</v>
      </c>
      <c r="B15" s="264" t="s">
        <v>630</v>
      </c>
      <c r="C15" s="110"/>
      <c r="D15" s="98"/>
      <c r="E15" s="91"/>
      <c r="F15" s="112"/>
      <c r="G15" s="101"/>
      <c r="H15" s="91"/>
      <c r="I15" s="91"/>
      <c r="J15" s="116"/>
      <c r="K15" s="108"/>
      <c r="L15" s="90">
        <f>S15/2</f>
        <v>10869.046000000002</v>
      </c>
      <c r="M15" s="90">
        <f>S15/2</f>
        <v>10869.046000000002</v>
      </c>
      <c r="N15" s="116"/>
      <c r="O15" s="117"/>
      <c r="P15" s="99"/>
      <c r="Q15" s="99"/>
      <c r="R15" s="116"/>
      <c r="S15" s="120">
        <f>'SP 139'!I142</f>
        <v>21738.092000000004</v>
      </c>
    </row>
    <row r="16" spans="1:19" ht="15" customHeight="1">
      <c r="A16" s="89"/>
      <c r="B16" s="264"/>
      <c r="C16" s="111"/>
      <c r="D16" s="100"/>
      <c r="E16" s="101"/>
      <c r="F16" s="112"/>
      <c r="G16" s="101"/>
      <c r="H16" s="91"/>
      <c r="I16" s="91"/>
      <c r="J16" s="116"/>
      <c r="K16" s="108"/>
      <c r="L16" s="93"/>
      <c r="M16" s="93"/>
      <c r="N16" s="116"/>
      <c r="O16" s="108"/>
      <c r="P16" s="93"/>
      <c r="Q16" s="93"/>
      <c r="R16" s="114"/>
      <c r="S16" s="120"/>
    </row>
    <row r="17" spans="1:19" s="96" customFormat="1" ht="15" customHeight="1">
      <c r="A17" s="89">
        <v>9</v>
      </c>
      <c r="B17" s="264" t="s">
        <v>631</v>
      </c>
      <c r="C17" s="110"/>
      <c r="D17" s="102"/>
      <c r="E17" s="94"/>
      <c r="F17" s="115"/>
      <c r="G17" s="110"/>
      <c r="H17" s="94"/>
      <c r="I17" s="94"/>
      <c r="J17" s="114"/>
      <c r="K17" s="108"/>
      <c r="L17" s="93"/>
      <c r="M17" s="90">
        <f>S17/2</f>
        <v>3784.5350000000003</v>
      </c>
      <c r="N17" s="113">
        <f>S17/2</f>
        <v>3784.5350000000003</v>
      </c>
      <c r="O17" s="108"/>
      <c r="P17" s="93"/>
      <c r="Q17" s="93"/>
      <c r="R17" s="114"/>
      <c r="S17" s="120">
        <f>'SP 139'!I160</f>
        <v>7569.070000000001</v>
      </c>
    </row>
    <row r="18" spans="1:19" s="96" customFormat="1" ht="15" customHeight="1">
      <c r="A18" s="89"/>
      <c r="B18" s="264"/>
      <c r="C18" s="110"/>
      <c r="D18" s="94"/>
      <c r="E18" s="94"/>
      <c r="F18" s="115"/>
      <c r="G18" s="110"/>
      <c r="H18" s="94"/>
      <c r="I18" s="94"/>
      <c r="J18" s="114"/>
      <c r="K18" s="108"/>
      <c r="L18" s="93"/>
      <c r="M18" s="93"/>
      <c r="N18" s="114"/>
      <c r="O18" s="108"/>
      <c r="P18" s="93"/>
      <c r="Q18" s="93"/>
      <c r="R18" s="114"/>
      <c r="S18" s="120"/>
    </row>
    <row r="19" spans="1:19" s="96" customFormat="1" ht="15" customHeight="1">
      <c r="A19" s="89">
        <v>10</v>
      </c>
      <c r="B19" s="264" t="s">
        <v>632</v>
      </c>
      <c r="C19" s="110"/>
      <c r="D19" s="94"/>
      <c r="E19" s="94"/>
      <c r="F19" s="115"/>
      <c r="G19" s="110"/>
      <c r="H19" s="94"/>
      <c r="I19" s="94"/>
      <c r="J19" s="114"/>
      <c r="K19" s="108"/>
      <c r="L19" s="97"/>
      <c r="M19" s="90">
        <f>S19/2</f>
        <v>10869.046000000002</v>
      </c>
      <c r="N19" s="113">
        <f>S19/2</f>
        <v>10869.046000000002</v>
      </c>
      <c r="O19" s="108"/>
      <c r="P19" s="93"/>
      <c r="Q19" s="93"/>
      <c r="R19" s="114"/>
      <c r="S19" s="120">
        <f>'SP 139'!I190</f>
        <v>21738.092000000004</v>
      </c>
    </row>
    <row r="20" spans="1:19" s="96" customFormat="1" ht="15" customHeight="1">
      <c r="A20" s="89"/>
      <c r="B20" s="264"/>
      <c r="C20" s="110"/>
      <c r="D20" s="94"/>
      <c r="E20" s="94"/>
      <c r="F20" s="115"/>
      <c r="G20" s="110"/>
      <c r="H20" s="94"/>
      <c r="I20" s="94"/>
      <c r="J20" s="114"/>
      <c r="K20" s="108"/>
      <c r="L20" s="93"/>
      <c r="M20" s="93"/>
      <c r="N20" s="114"/>
      <c r="O20" s="108"/>
      <c r="P20" s="93"/>
      <c r="Q20" s="93"/>
      <c r="R20" s="114"/>
      <c r="S20" s="120"/>
    </row>
    <row r="21" spans="1:19" s="96" customFormat="1" ht="15" customHeight="1">
      <c r="A21" s="89">
        <v>12</v>
      </c>
      <c r="B21" s="264" t="s">
        <v>633</v>
      </c>
      <c r="C21" s="110"/>
      <c r="D21" s="94"/>
      <c r="E21" s="94"/>
      <c r="F21" s="115"/>
      <c r="G21" s="110"/>
      <c r="H21" s="94"/>
      <c r="I21" s="94"/>
      <c r="J21" s="114"/>
      <c r="K21" s="108"/>
      <c r="L21" s="93"/>
      <c r="M21" s="93"/>
      <c r="N21" s="113">
        <f>S21/4</f>
        <v>3100.345</v>
      </c>
      <c r="O21" s="109">
        <f>S21/4</f>
        <v>3100.345</v>
      </c>
      <c r="P21" s="90">
        <f>S21/4</f>
        <v>3100.345</v>
      </c>
      <c r="Q21" s="90">
        <f>S21/4</f>
        <v>3100.345</v>
      </c>
      <c r="R21" s="114"/>
      <c r="S21" s="120">
        <f>'SP 139'!I217</f>
        <v>12401.38</v>
      </c>
    </row>
    <row r="22" spans="1:19" s="96" customFormat="1" ht="15" customHeight="1">
      <c r="A22" s="89"/>
      <c r="B22" s="264"/>
      <c r="C22" s="110"/>
      <c r="D22" s="94"/>
      <c r="E22" s="94"/>
      <c r="F22" s="115"/>
      <c r="G22" s="110"/>
      <c r="H22" s="94"/>
      <c r="I22" s="94"/>
      <c r="J22" s="114"/>
      <c r="K22" s="108"/>
      <c r="L22" s="93"/>
      <c r="M22" s="93"/>
      <c r="N22" s="114"/>
      <c r="O22" s="108"/>
      <c r="P22" s="93"/>
      <c r="Q22" s="93"/>
      <c r="R22" s="114"/>
      <c r="S22" s="120"/>
    </row>
    <row r="23" spans="1:19" s="96" customFormat="1" ht="15" customHeight="1">
      <c r="A23" s="89">
        <v>13</v>
      </c>
      <c r="B23" s="264" t="s">
        <v>634</v>
      </c>
      <c r="C23" s="110"/>
      <c r="D23" s="94"/>
      <c r="E23" s="94"/>
      <c r="F23" s="115"/>
      <c r="G23" s="110"/>
      <c r="H23" s="94"/>
      <c r="I23" s="94"/>
      <c r="J23" s="113">
        <f>S23/8</f>
        <v>14794.747312499994</v>
      </c>
      <c r="K23" s="109">
        <f>S23/8</f>
        <v>14794.747312499994</v>
      </c>
      <c r="L23" s="90">
        <f>S23/8</f>
        <v>14794.747312499994</v>
      </c>
      <c r="M23" s="90">
        <f>S23/8</f>
        <v>14794.747312499994</v>
      </c>
      <c r="N23" s="113">
        <f>S23/8</f>
        <v>14794.747312499994</v>
      </c>
      <c r="O23" s="109">
        <f>S23/8</f>
        <v>14794.747312499994</v>
      </c>
      <c r="P23" s="90">
        <f>S23/8</f>
        <v>14794.747312499994</v>
      </c>
      <c r="Q23" s="90">
        <f>S23/8</f>
        <v>14794.747312499994</v>
      </c>
      <c r="R23" s="114"/>
      <c r="S23" s="120">
        <f>'SP 139'!I330</f>
        <v>118357.97849999995</v>
      </c>
    </row>
    <row r="24" spans="1:19" s="96" customFormat="1" ht="15" customHeight="1">
      <c r="A24" s="89"/>
      <c r="B24" s="264"/>
      <c r="C24" s="110"/>
      <c r="D24" s="94"/>
      <c r="E24" s="94"/>
      <c r="F24" s="115"/>
      <c r="G24" s="110"/>
      <c r="H24" s="94"/>
      <c r="I24" s="94"/>
      <c r="J24" s="114"/>
      <c r="K24" s="108"/>
      <c r="L24" s="93"/>
      <c r="M24" s="93"/>
      <c r="N24" s="114"/>
      <c r="O24" s="108"/>
      <c r="P24" s="93"/>
      <c r="Q24" s="93"/>
      <c r="R24" s="114"/>
      <c r="S24" s="120"/>
    </row>
    <row r="25" s="279" customFormat="1" ht="9.75" customHeight="1"/>
    <row r="26" spans="1:19" s="96" customFormat="1" ht="15" customHeight="1">
      <c r="A26" s="261" t="s">
        <v>40</v>
      </c>
      <c r="B26" s="262"/>
      <c r="C26" s="274">
        <f>SUM(C3:F24)*1.3</f>
        <v>22004.88333333334</v>
      </c>
      <c r="D26" s="259"/>
      <c r="E26" s="259"/>
      <c r="F26" s="260"/>
      <c r="G26" s="258">
        <f>SUM(G3:J24)*1.3</f>
        <v>94890.22700624997</v>
      </c>
      <c r="H26" s="259"/>
      <c r="I26" s="259"/>
      <c r="J26" s="260"/>
      <c r="K26" s="258">
        <f>SUM(K3:N24)*1.3</f>
        <v>175581.48432500003</v>
      </c>
      <c r="L26" s="273"/>
      <c r="M26" s="273"/>
      <c r="N26" s="273"/>
      <c r="O26" s="259">
        <f>SUM(O3:R24)*1.3</f>
        <v>78926.98268541665</v>
      </c>
      <c r="P26" s="273"/>
      <c r="Q26" s="273"/>
      <c r="R26" s="275"/>
      <c r="S26" s="119"/>
    </row>
    <row r="27" spans="1:19" s="96" customFormat="1" ht="9.75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8"/>
    </row>
    <row r="28" spans="1:20" ht="1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67" t="s">
        <v>9</v>
      </c>
      <c r="P28" s="268"/>
      <c r="Q28" s="268"/>
      <c r="R28" s="268"/>
      <c r="S28" s="132">
        <f>SUM(S3:S25)</f>
        <v>285695.0595</v>
      </c>
      <c r="T28" s="127"/>
    </row>
    <row r="29" spans="1:20" ht="1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98" t="s">
        <v>676</v>
      </c>
      <c r="P29" s="299"/>
      <c r="Q29" s="299"/>
      <c r="R29" s="299"/>
      <c r="S29" s="300">
        <f>S28*0.1</f>
        <v>28569.50595</v>
      </c>
      <c r="T29" s="127"/>
    </row>
    <row r="30" spans="1:20" ht="15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69" t="s">
        <v>19</v>
      </c>
      <c r="P30" s="270"/>
      <c r="Q30" s="270"/>
      <c r="R30" s="270"/>
      <c r="S30" s="133">
        <f>(S29+S28)*0.3</f>
        <v>94279.369635</v>
      </c>
      <c r="T30" s="127"/>
    </row>
    <row r="31" spans="1:20" ht="19.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1" t="s">
        <v>20</v>
      </c>
      <c r="P31" s="272"/>
      <c r="Q31" s="272"/>
      <c r="R31" s="272"/>
      <c r="S31" s="134">
        <f>SUM(S28:S30)</f>
        <v>408543.935085</v>
      </c>
      <c r="T31" s="127"/>
    </row>
    <row r="32" spans="1:19" ht="15" customHeight="1">
      <c r="A32" s="128"/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1"/>
    </row>
    <row r="33" ht="15" customHeight="1">
      <c r="D33" s="105" t="s">
        <v>13</v>
      </c>
    </row>
    <row r="37" ht="15" customHeight="1">
      <c r="D37" s="106"/>
    </row>
    <row r="38" spans="4:13" ht="15" customHeight="1">
      <c r="D38" s="106"/>
      <c r="M38" s="90"/>
    </row>
    <row r="39" ht="15" customHeight="1">
      <c r="D39" s="106"/>
    </row>
    <row r="40" ht="15" customHeight="1">
      <c r="D40" s="106"/>
    </row>
    <row r="41" ht="15" customHeight="1">
      <c r="D41" s="106"/>
    </row>
    <row r="42" ht="15" customHeight="1">
      <c r="D42" s="106"/>
    </row>
    <row r="43" ht="15" customHeight="1">
      <c r="D43" s="106"/>
    </row>
  </sheetData>
  <sheetProtection/>
  <mergeCells count="28">
    <mergeCell ref="A28:N31"/>
    <mergeCell ref="A27:S27"/>
    <mergeCell ref="A25:IV25"/>
    <mergeCell ref="A2:IV2"/>
    <mergeCell ref="B23:B24"/>
    <mergeCell ref="B11:B12"/>
    <mergeCell ref="B13:B14"/>
    <mergeCell ref="B15:B16"/>
    <mergeCell ref="B17:B18"/>
    <mergeCell ref="B19:B20"/>
    <mergeCell ref="O28:R28"/>
    <mergeCell ref="O30:R30"/>
    <mergeCell ref="O31:R31"/>
    <mergeCell ref="K1:N1"/>
    <mergeCell ref="K26:N26"/>
    <mergeCell ref="C1:F1"/>
    <mergeCell ref="G1:J1"/>
    <mergeCell ref="C26:F26"/>
    <mergeCell ref="O26:R26"/>
    <mergeCell ref="O1:R1"/>
    <mergeCell ref="G26:J26"/>
    <mergeCell ref="A26:B26"/>
    <mergeCell ref="A1:B1"/>
    <mergeCell ref="B5:B6"/>
    <mergeCell ref="B7:B8"/>
    <mergeCell ref="B9:B10"/>
    <mergeCell ref="B3:B4"/>
    <mergeCell ref="B21:B22"/>
  </mergeCells>
  <printOptions gridLines="1" horizontalCentered="1"/>
  <pageMargins left="0.3937007874015748" right="0.4724409448818898" top="1.3779527559055118" bottom="0.3937007874015748" header="0.9448818897637796" footer="0.11811023622047245"/>
  <pageSetup fitToHeight="1" fitToWidth="1" horizontalDpi="300" verticalDpi="300" orientation="landscape" paperSize="9" scale="52" r:id="rId1"/>
  <headerFooter alignWithMargins="0">
    <oddHeader>&amp;LSECRETARIA DO MEIO AMBIENTE
FUNDAÇÃO FLORESTAL
SETOR DE ENGENHARIA E INFRAESTRUTURA&amp;CPARQUE ESTADUAL CARLOS BOTELHO
MANUTENÇÃO DE EQUIPAMENTOS NA SP 139&amp;RCRONOGRAMA FÍSICO FINANCEIRO
data base:CPOS 173 Julho/2018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S908"/>
  <sheetViews>
    <sheetView showZeros="0" view="pageBreakPreview" zoomScale="70" zoomScaleNormal="70" zoomScaleSheetLayoutView="70" zoomScalePageLayoutView="50" workbookViewId="0" topLeftCell="A284">
      <selection activeCell="N323" sqref="N323"/>
    </sheetView>
  </sheetViews>
  <sheetFormatPr defaultColWidth="11.421875" defaultRowHeight="12.75"/>
  <cols>
    <col min="1" max="1" width="9.140625" style="160" customWidth="1"/>
    <col min="2" max="2" width="20.7109375" style="161" customWidth="1"/>
    <col min="3" max="3" width="100.7109375" style="162" customWidth="1"/>
    <col min="4" max="4" width="8.7109375" style="163" customWidth="1"/>
    <col min="5" max="5" width="8.7109375" style="164" customWidth="1"/>
    <col min="6" max="8" width="15.7109375" style="165" customWidth="1"/>
    <col min="9" max="9" width="17.7109375" style="166" customWidth="1"/>
    <col min="10" max="10" width="20.00390625" style="141" customWidth="1"/>
    <col min="11" max="12" width="11.421875" style="141" customWidth="1"/>
    <col min="13" max="13" width="29.8515625" style="141" customWidth="1"/>
    <col min="14" max="16384" width="11.421875" style="141" customWidth="1"/>
  </cols>
  <sheetData>
    <row r="1" spans="1:36" ht="15">
      <c r="A1" s="292" t="s">
        <v>0</v>
      </c>
      <c r="B1" s="285" t="s">
        <v>22</v>
      </c>
      <c r="C1" s="285" t="s">
        <v>1</v>
      </c>
      <c r="D1" s="286" t="s">
        <v>10</v>
      </c>
      <c r="E1" s="286" t="s">
        <v>2</v>
      </c>
      <c r="F1" s="285" t="s">
        <v>675</v>
      </c>
      <c r="G1" s="285"/>
      <c r="H1" s="285"/>
      <c r="I1" s="285" t="s">
        <v>9</v>
      </c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1:36" s="142" customFormat="1" ht="15">
      <c r="A2" s="293"/>
      <c r="B2" s="285"/>
      <c r="C2" s="285"/>
      <c r="D2" s="286"/>
      <c r="E2" s="286"/>
      <c r="F2" s="202" t="s">
        <v>3</v>
      </c>
      <c r="G2" s="202" t="s">
        <v>4</v>
      </c>
      <c r="H2" s="202" t="s">
        <v>8</v>
      </c>
      <c r="I2" s="285"/>
      <c r="J2" s="140" t="s">
        <v>5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1:36" s="143" customFormat="1" ht="15.75">
      <c r="A3" s="54">
        <v>1</v>
      </c>
      <c r="B3" s="203"/>
      <c r="C3" s="171" t="s">
        <v>21</v>
      </c>
      <c r="D3" s="204"/>
      <c r="E3" s="204"/>
      <c r="F3" s="205"/>
      <c r="G3" s="205"/>
      <c r="H3" s="55"/>
      <c r="I3" s="56"/>
      <c r="J3" s="172"/>
      <c r="K3" s="172"/>
      <c r="L3" s="172"/>
      <c r="M3" s="172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</row>
    <row r="4" spans="1:36" s="145" customFormat="1" ht="15">
      <c r="A4" s="27" t="s">
        <v>16</v>
      </c>
      <c r="B4" s="24" t="s">
        <v>648</v>
      </c>
      <c r="C4" s="25" t="s">
        <v>649</v>
      </c>
      <c r="D4" s="135" t="s">
        <v>15</v>
      </c>
      <c r="E4" s="206">
        <v>10</v>
      </c>
      <c r="F4" s="207">
        <v>199.29</v>
      </c>
      <c r="G4" s="208">
        <v>88.44</v>
      </c>
      <c r="H4" s="208">
        <v>287.73</v>
      </c>
      <c r="I4" s="209">
        <f>H4*E4</f>
        <v>2877.3</v>
      </c>
      <c r="J4" s="172"/>
      <c r="K4" s="172"/>
      <c r="L4" s="172"/>
      <c r="M4" s="172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</row>
    <row r="5" spans="1:36" s="145" customFormat="1" ht="15">
      <c r="A5" s="27" t="s">
        <v>17</v>
      </c>
      <c r="B5" s="210" t="s">
        <v>650</v>
      </c>
      <c r="C5" s="211" t="s">
        <v>651</v>
      </c>
      <c r="D5" s="135" t="s">
        <v>15</v>
      </c>
      <c r="E5" s="206">
        <v>10</v>
      </c>
      <c r="F5" s="207">
        <v>8.92</v>
      </c>
      <c r="G5" s="208">
        <v>5.31</v>
      </c>
      <c r="H5" s="208">
        <v>14.23</v>
      </c>
      <c r="I5" s="209">
        <f>H5*E5</f>
        <v>142.3</v>
      </c>
      <c r="J5" s="172"/>
      <c r="K5" s="172"/>
      <c r="L5" s="172"/>
      <c r="M5" s="172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</row>
    <row r="6" spans="1:36" s="145" customFormat="1" ht="15">
      <c r="A6" s="35" t="s">
        <v>30</v>
      </c>
      <c r="B6" s="212" t="s">
        <v>41</v>
      </c>
      <c r="C6" s="213" t="s">
        <v>31</v>
      </c>
      <c r="D6" s="214" t="s">
        <v>15</v>
      </c>
      <c r="E6" s="214">
        <v>6</v>
      </c>
      <c r="F6" s="207">
        <v>299.19</v>
      </c>
      <c r="G6" s="208">
        <v>68.99</v>
      </c>
      <c r="H6" s="208">
        <v>368.18</v>
      </c>
      <c r="I6" s="26">
        <f>H6*E6</f>
        <v>2209.08</v>
      </c>
      <c r="J6" s="172"/>
      <c r="K6" s="172"/>
      <c r="L6" s="172"/>
      <c r="M6" s="172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</row>
    <row r="7" spans="1:36" s="145" customFormat="1" ht="30">
      <c r="A7" s="35" t="s">
        <v>69</v>
      </c>
      <c r="B7" s="215" t="s">
        <v>70</v>
      </c>
      <c r="C7" s="216" t="s">
        <v>71</v>
      </c>
      <c r="D7" s="217" t="s">
        <v>14</v>
      </c>
      <c r="E7" s="217">
        <v>60</v>
      </c>
      <c r="F7" s="207">
        <v>79.54</v>
      </c>
      <c r="G7" s="208">
        <v>9.01</v>
      </c>
      <c r="H7" s="208">
        <v>88.55</v>
      </c>
      <c r="I7" s="26">
        <f>H7*E7</f>
        <v>5313</v>
      </c>
      <c r="J7" s="172"/>
      <c r="K7" s="172"/>
      <c r="L7" s="172"/>
      <c r="M7" s="172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</row>
    <row r="8" spans="1:36" s="143" customFormat="1" ht="15.75">
      <c r="A8" s="283" t="s">
        <v>35</v>
      </c>
      <c r="B8" s="283"/>
      <c r="C8" s="283"/>
      <c r="D8" s="283"/>
      <c r="E8" s="283"/>
      <c r="F8" s="283"/>
      <c r="G8" s="283"/>
      <c r="H8" s="283"/>
      <c r="I8" s="56">
        <f>SUM(I3:I7)</f>
        <v>10541.68</v>
      </c>
      <c r="J8" s="172">
        <f>I8</f>
        <v>10541.68</v>
      </c>
      <c r="K8" s="172"/>
      <c r="L8" s="172"/>
      <c r="M8" s="172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</row>
    <row r="9" spans="1:36" s="2" customFormat="1" ht="15.75">
      <c r="A9" s="196"/>
      <c r="B9" s="218"/>
      <c r="C9" s="167"/>
      <c r="D9" s="219"/>
      <c r="E9" s="219"/>
      <c r="F9" s="220"/>
      <c r="G9" s="220"/>
      <c r="H9" s="221"/>
      <c r="I9" s="168"/>
      <c r="J9" s="172"/>
      <c r="K9" s="172"/>
      <c r="L9" s="172"/>
      <c r="M9" s="172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</row>
    <row r="10" spans="1:36" s="143" customFormat="1" ht="15.75">
      <c r="A10" s="54">
        <v>2</v>
      </c>
      <c r="B10" s="203"/>
      <c r="C10" s="171" t="s">
        <v>73</v>
      </c>
      <c r="D10" s="204"/>
      <c r="E10" s="204"/>
      <c r="F10" s="205"/>
      <c r="G10" s="205"/>
      <c r="H10" s="55">
        <f>SUM(G10,F10)</f>
        <v>0</v>
      </c>
      <c r="I10" s="56">
        <f aca="true" t="shared" si="0" ref="I10:I25">H10*E10</f>
        <v>0</v>
      </c>
      <c r="J10" s="172"/>
      <c r="K10" s="172"/>
      <c r="L10" s="172"/>
      <c r="M10" s="172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</row>
    <row r="11" spans="1:36" s="1" customFormat="1" ht="30">
      <c r="A11" s="222" t="s">
        <v>7</v>
      </c>
      <c r="B11" s="27" t="s">
        <v>74</v>
      </c>
      <c r="C11" s="39" t="s">
        <v>75</v>
      </c>
      <c r="D11" s="38" t="s">
        <v>194</v>
      </c>
      <c r="E11" s="38">
        <v>60</v>
      </c>
      <c r="F11" s="207">
        <v>11.77</v>
      </c>
      <c r="G11" s="208">
        <v>1.51</v>
      </c>
      <c r="H11" s="208">
        <f>SUM(F11:G11)</f>
        <v>13.28</v>
      </c>
      <c r="I11" s="26">
        <f t="shared" si="0"/>
        <v>796.8</v>
      </c>
      <c r="J11" s="172"/>
      <c r="K11" s="172"/>
      <c r="L11" s="172"/>
      <c r="M11" s="172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</row>
    <row r="12" spans="1:36" ht="15">
      <c r="A12" s="222" t="s">
        <v>24</v>
      </c>
      <c r="B12" s="27" t="s">
        <v>76</v>
      </c>
      <c r="C12" s="39" t="s">
        <v>77</v>
      </c>
      <c r="D12" s="38" t="s">
        <v>15</v>
      </c>
      <c r="E12" s="38">
        <v>60</v>
      </c>
      <c r="F12" s="207">
        <v>0</v>
      </c>
      <c r="G12" s="208">
        <v>9.17</v>
      </c>
      <c r="H12" s="208">
        <f aca="true" t="shared" si="1" ref="H12:H25">SUM(F12:G12)</f>
        <v>9.17</v>
      </c>
      <c r="I12" s="26">
        <f t="shared" si="0"/>
        <v>550.2</v>
      </c>
      <c r="J12" s="172"/>
      <c r="K12" s="172"/>
      <c r="L12" s="172"/>
      <c r="M12" s="172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</row>
    <row r="13" spans="1:36" ht="15">
      <c r="A13" s="222" t="s">
        <v>50</v>
      </c>
      <c r="B13" s="24" t="s">
        <v>78</v>
      </c>
      <c r="C13" s="60" t="s">
        <v>79</v>
      </c>
      <c r="D13" s="135" t="s">
        <v>644</v>
      </c>
      <c r="E13" s="38">
        <v>50</v>
      </c>
      <c r="F13" s="30"/>
      <c r="G13" s="30">
        <v>10.47</v>
      </c>
      <c r="H13" s="208">
        <f t="shared" si="1"/>
        <v>10.47</v>
      </c>
      <c r="I13" s="26">
        <f t="shared" si="0"/>
        <v>523.5</v>
      </c>
      <c r="J13" s="172"/>
      <c r="K13" s="172"/>
      <c r="L13" s="172"/>
      <c r="M13" s="172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</row>
    <row r="14" spans="1:36" ht="15">
      <c r="A14" s="222" t="s">
        <v>51</v>
      </c>
      <c r="B14" s="27" t="s">
        <v>80</v>
      </c>
      <c r="C14" s="39" t="s">
        <v>81</v>
      </c>
      <c r="D14" s="38" t="s">
        <v>15</v>
      </c>
      <c r="E14" s="38">
        <v>150</v>
      </c>
      <c r="F14" s="207">
        <v>2.15</v>
      </c>
      <c r="G14" s="208">
        <v>7.52</v>
      </c>
      <c r="H14" s="208">
        <f t="shared" si="1"/>
        <v>9.67</v>
      </c>
      <c r="I14" s="26">
        <f t="shared" si="0"/>
        <v>1450.5</v>
      </c>
      <c r="J14" s="172"/>
      <c r="K14" s="172"/>
      <c r="L14" s="172"/>
      <c r="M14" s="172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</row>
    <row r="15" spans="1:36" ht="30">
      <c r="A15" s="222" t="s">
        <v>52</v>
      </c>
      <c r="B15" s="27" t="s">
        <v>82</v>
      </c>
      <c r="C15" s="39" t="s">
        <v>83</v>
      </c>
      <c r="D15" s="38" t="s">
        <v>15</v>
      </c>
      <c r="E15" s="38">
        <v>150</v>
      </c>
      <c r="F15" s="207">
        <v>4.01</v>
      </c>
      <c r="G15" s="208">
        <v>5.64</v>
      </c>
      <c r="H15" s="208">
        <f t="shared" si="1"/>
        <v>9.649999999999999</v>
      </c>
      <c r="I15" s="26">
        <f t="shared" si="0"/>
        <v>1447.4999999999998</v>
      </c>
      <c r="J15" s="172"/>
      <c r="K15" s="172"/>
      <c r="L15" s="172"/>
      <c r="M15" s="172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</row>
    <row r="16" spans="1:36" ht="30">
      <c r="A16" s="222" t="s">
        <v>86</v>
      </c>
      <c r="B16" s="27" t="s">
        <v>84</v>
      </c>
      <c r="C16" s="39" t="s">
        <v>85</v>
      </c>
      <c r="D16" s="38" t="s">
        <v>15</v>
      </c>
      <c r="E16" s="38">
        <v>150</v>
      </c>
      <c r="F16" s="207">
        <v>4.64</v>
      </c>
      <c r="G16" s="208">
        <v>10.52</v>
      </c>
      <c r="H16" s="208">
        <f t="shared" si="1"/>
        <v>15.16</v>
      </c>
      <c r="I16" s="26">
        <f t="shared" si="0"/>
        <v>2274</v>
      </c>
      <c r="J16" s="172"/>
      <c r="K16" s="172"/>
      <c r="L16" s="172"/>
      <c r="M16" s="172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</row>
    <row r="17" spans="1:36" s="1" customFormat="1" ht="15">
      <c r="A17" s="222" t="s">
        <v>87</v>
      </c>
      <c r="B17" s="223" t="s">
        <v>93</v>
      </c>
      <c r="C17" s="224" t="s">
        <v>94</v>
      </c>
      <c r="D17" s="223" t="s">
        <v>15</v>
      </c>
      <c r="E17" s="223">
        <v>10</v>
      </c>
      <c r="F17" s="207">
        <v>0</v>
      </c>
      <c r="G17" s="208">
        <v>9.99</v>
      </c>
      <c r="H17" s="208">
        <f t="shared" si="1"/>
        <v>9.99</v>
      </c>
      <c r="I17" s="26">
        <f t="shared" si="0"/>
        <v>99.9</v>
      </c>
      <c r="J17" s="172"/>
      <c r="K17" s="172"/>
      <c r="L17" s="172"/>
      <c r="M17" s="172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</row>
    <row r="18" spans="1:36" ht="15">
      <c r="A18" s="222" t="s">
        <v>88</v>
      </c>
      <c r="B18" s="223" t="s">
        <v>95</v>
      </c>
      <c r="C18" s="224" t="s">
        <v>96</v>
      </c>
      <c r="D18" s="223" t="s">
        <v>15</v>
      </c>
      <c r="E18" s="223">
        <v>10</v>
      </c>
      <c r="F18" s="207">
        <v>0</v>
      </c>
      <c r="G18" s="208">
        <v>6.01</v>
      </c>
      <c r="H18" s="208">
        <f t="shared" si="1"/>
        <v>6.01</v>
      </c>
      <c r="I18" s="26">
        <f t="shared" si="0"/>
        <v>60.099999999999994</v>
      </c>
      <c r="J18" s="172"/>
      <c r="K18" s="172"/>
      <c r="L18" s="172"/>
      <c r="M18" s="172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</row>
    <row r="19" spans="1:36" ht="15">
      <c r="A19" s="222" t="s">
        <v>89</v>
      </c>
      <c r="B19" s="223" t="s">
        <v>97</v>
      </c>
      <c r="C19" s="224" t="s">
        <v>98</v>
      </c>
      <c r="D19" s="223" t="s">
        <v>15</v>
      </c>
      <c r="E19" s="223">
        <v>10</v>
      </c>
      <c r="F19" s="207">
        <v>40.57</v>
      </c>
      <c r="G19" s="208">
        <v>39.94</v>
      </c>
      <c r="H19" s="208">
        <f t="shared" si="1"/>
        <v>80.50999999999999</v>
      </c>
      <c r="I19" s="26">
        <f t="shared" si="0"/>
        <v>805.0999999999999</v>
      </c>
      <c r="J19" s="172"/>
      <c r="K19" s="172"/>
      <c r="L19" s="172"/>
      <c r="M19" s="172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</row>
    <row r="20" spans="1:36" ht="15">
      <c r="A20" s="222" t="s">
        <v>90</v>
      </c>
      <c r="B20" s="223" t="s">
        <v>68</v>
      </c>
      <c r="C20" s="224" t="s">
        <v>99</v>
      </c>
      <c r="D20" s="223" t="s">
        <v>15</v>
      </c>
      <c r="E20" s="223">
        <v>10</v>
      </c>
      <c r="F20" s="207">
        <v>20.16</v>
      </c>
      <c r="G20" s="208">
        <v>24.16</v>
      </c>
      <c r="H20" s="208">
        <f t="shared" si="1"/>
        <v>44.32</v>
      </c>
      <c r="I20" s="26">
        <f t="shared" si="0"/>
        <v>443.2</v>
      </c>
      <c r="J20" s="172"/>
      <c r="K20" s="172"/>
      <c r="L20" s="172"/>
      <c r="M20" s="172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</row>
    <row r="21" spans="1:36" ht="30">
      <c r="A21" s="222" t="s">
        <v>91</v>
      </c>
      <c r="B21" s="31" t="s">
        <v>100</v>
      </c>
      <c r="C21" s="60" t="s">
        <v>101</v>
      </c>
      <c r="D21" s="62" t="s">
        <v>34</v>
      </c>
      <c r="E21" s="62">
        <v>4</v>
      </c>
      <c r="F21" s="207">
        <v>148.35</v>
      </c>
      <c r="G21" s="208">
        <v>14.77</v>
      </c>
      <c r="H21" s="208">
        <f t="shared" si="1"/>
        <v>163.12</v>
      </c>
      <c r="I21" s="26">
        <f t="shared" si="0"/>
        <v>652.48</v>
      </c>
      <c r="J21" s="172"/>
      <c r="K21" s="172"/>
      <c r="L21" s="172"/>
      <c r="M21" s="172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</row>
    <row r="22" spans="1:36" ht="30">
      <c r="A22" s="222" t="s">
        <v>92</v>
      </c>
      <c r="B22" s="31" t="s">
        <v>102</v>
      </c>
      <c r="C22" s="60" t="s">
        <v>103</v>
      </c>
      <c r="D22" s="62" t="s">
        <v>34</v>
      </c>
      <c r="E22" s="62">
        <v>3</v>
      </c>
      <c r="F22" s="207">
        <v>59.06</v>
      </c>
      <c r="G22" s="208">
        <v>18.47</v>
      </c>
      <c r="H22" s="208">
        <f t="shared" si="1"/>
        <v>77.53</v>
      </c>
      <c r="I22" s="26">
        <f t="shared" si="0"/>
        <v>232.59</v>
      </c>
      <c r="J22" s="172"/>
      <c r="K22" s="172"/>
      <c r="L22" s="172"/>
      <c r="M22" s="172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</row>
    <row r="23" spans="1:36" ht="15">
      <c r="A23" s="222" t="s">
        <v>110</v>
      </c>
      <c r="B23" s="31" t="s">
        <v>104</v>
      </c>
      <c r="C23" s="60" t="s">
        <v>105</v>
      </c>
      <c r="D23" s="62" t="s">
        <v>34</v>
      </c>
      <c r="E23" s="62">
        <v>8</v>
      </c>
      <c r="F23" s="207">
        <v>70.32</v>
      </c>
      <c r="G23" s="208">
        <v>14.77</v>
      </c>
      <c r="H23" s="208">
        <f t="shared" si="1"/>
        <v>85.08999999999999</v>
      </c>
      <c r="I23" s="26">
        <f t="shared" si="0"/>
        <v>680.7199999999999</v>
      </c>
      <c r="J23" s="172"/>
      <c r="K23" s="172"/>
      <c r="L23" s="172"/>
      <c r="M23" s="172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</row>
    <row r="24" spans="1:36" ht="30">
      <c r="A24" s="222" t="s">
        <v>111</v>
      </c>
      <c r="B24" s="31" t="s">
        <v>106</v>
      </c>
      <c r="C24" s="60" t="s">
        <v>107</v>
      </c>
      <c r="D24" s="62" t="s">
        <v>34</v>
      </c>
      <c r="E24" s="62">
        <v>8</v>
      </c>
      <c r="F24" s="32">
        <v>63.07</v>
      </c>
      <c r="G24" s="32">
        <v>2.84</v>
      </c>
      <c r="H24" s="208">
        <f t="shared" si="1"/>
        <v>65.91</v>
      </c>
      <c r="I24" s="26">
        <f t="shared" si="0"/>
        <v>527.28</v>
      </c>
      <c r="J24" s="172"/>
      <c r="K24" s="172"/>
      <c r="L24" s="172"/>
      <c r="M24" s="172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</row>
    <row r="25" spans="1:36" ht="30">
      <c r="A25" s="222" t="s">
        <v>112</v>
      </c>
      <c r="B25" s="31" t="s">
        <v>108</v>
      </c>
      <c r="C25" s="60" t="s">
        <v>109</v>
      </c>
      <c r="D25" s="62" t="s">
        <v>34</v>
      </c>
      <c r="E25" s="62">
        <v>14</v>
      </c>
      <c r="F25" s="32">
        <v>12.15</v>
      </c>
      <c r="G25" s="32">
        <v>2.84</v>
      </c>
      <c r="H25" s="208">
        <f t="shared" si="1"/>
        <v>14.99</v>
      </c>
      <c r="I25" s="26">
        <f t="shared" si="0"/>
        <v>209.86</v>
      </c>
      <c r="J25" s="172"/>
      <c r="K25" s="172"/>
      <c r="L25" s="172"/>
      <c r="M25" s="172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</row>
    <row r="26" spans="1:36" s="143" customFormat="1" ht="15.75">
      <c r="A26" s="283" t="s">
        <v>36</v>
      </c>
      <c r="B26" s="283"/>
      <c r="C26" s="283"/>
      <c r="D26" s="283"/>
      <c r="E26" s="283"/>
      <c r="F26" s="283"/>
      <c r="G26" s="283"/>
      <c r="H26" s="283"/>
      <c r="I26" s="56">
        <f>SUM(I11:I25)</f>
        <v>10753.730000000001</v>
      </c>
      <c r="J26" s="172">
        <f>I26</f>
        <v>10753.730000000001</v>
      </c>
      <c r="K26" s="172"/>
      <c r="L26" s="172"/>
      <c r="M26" s="172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</row>
    <row r="27" spans="1:36" s="1" customFormat="1" ht="15">
      <c r="A27" s="33"/>
      <c r="B27" s="225"/>
      <c r="C27" s="167"/>
      <c r="D27" s="226"/>
      <c r="E27" s="226"/>
      <c r="F27" s="227"/>
      <c r="G27" s="227"/>
      <c r="H27" s="28"/>
      <c r="I27" s="168"/>
      <c r="J27" s="172"/>
      <c r="K27" s="172"/>
      <c r="L27" s="172"/>
      <c r="M27" s="172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</row>
    <row r="28" spans="1:36" s="143" customFormat="1" ht="15.75">
      <c r="A28" s="54">
        <v>3</v>
      </c>
      <c r="B28" s="203"/>
      <c r="C28" s="171" t="s">
        <v>354</v>
      </c>
      <c r="D28" s="204"/>
      <c r="E28" s="204"/>
      <c r="F28" s="205"/>
      <c r="G28" s="205"/>
      <c r="H28" s="55">
        <f>SUM(G28,F28)</f>
        <v>0</v>
      </c>
      <c r="I28" s="56">
        <f aca="true" t="shared" si="2" ref="I28:I35">H28*E28</f>
        <v>0</v>
      </c>
      <c r="J28" s="172"/>
      <c r="K28" s="172"/>
      <c r="L28" s="172"/>
      <c r="M28" s="172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</row>
    <row r="29" spans="1:36" ht="15">
      <c r="A29" s="35" t="s">
        <v>25</v>
      </c>
      <c r="B29" s="223" t="s">
        <v>113</v>
      </c>
      <c r="C29" s="224" t="s">
        <v>114</v>
      </c>
      <c r="D29" s="223" t="s">
        <v>34</v>
      </c>
      <c r="E29" s="223">
        <v>3</v>
      </c>
      <c r="F29" s="207">
        <v>0</v>
      </c>
      <c r="G29" s="208">
        <v>3.65</v>
      </c>
      <c r="H29" s="208">
        <f>SUM(F29:G29)</f>
        <v>3.65</v>
      </c>
      <c r="I29" s="26">
        <f t="shared" si="2"/>
        <v>10.95</v>
      </c>
      <c r="J29" s="172"/>
      <c r="K29" s="172"/>
      <c r="L29" s="172"/>
      <c r="M29" s="172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</row>
    <row r="30" spans="1:36" ht="30">
      <c r="A30" s="35" t="s">
        <v>26</v>
      </c>
      <c r="B30" s="223" t="s">
        <v>115</v>
      </c>
      <c r="C30" s="224" t="s">
        <v>116</v>
      </c>
      <c r="D30" s="223" t="s">
        <v>34</v>
      </c>
      <c r="E30" s="223">
        <v>2</v>
      </c>
      <c r="F30" s="207">
        <v>116.61</v>
      </c>
      <c r="G30" s="208">
        <v>9.99</v>
      </c>
      <c r="H30" s="208">
        <f aca="true" t="shared" si="3" ref="H30:H35">SUM(F30:G30)</f>
        <v>126.6</v>
      </c>
      <c r="I30" s="26">
        <f t="shared" si="2"/>
        <v>253.2</v>
      </c>
      <c r="J30" s="172"/>
      <c r="K30" s="172"/>
      <c r="L30" s="172"/>
      <c r="M30" s="172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</row>
    <row r="31" spans="1:36" ht="30">
      <c r="A31" s="35" t="s">
        <v>32</v>
      </c>
      <c r="B31" s="223" t="s">
        <v>117</v>
      </c>
      <c r="C31" s="224" t="s">
        <v>118</v>
      </c>
      <c r="D31" s="223" t="s">
        <v>34</v>
      </c>
      <c r="E31" s="223">
        <v>1</v>
      </c>
      <c r="F31" s="207">
        <v>237</v>
      </c>
      <c r="G31" s="208">
        <v>9.99</v>
      </c>
      <c r="H31" s="208">
        <f t="shared" si="3"/>
        <v>246.99</v>
      </c>
      <c r="I31" s="26">
        <f t="shared" si="2"/>
        <v>246.99</v>
      </c>
      <c r="J31" s="172"/>
      <c r="K31" s="172"/>
      <c r="L31" s="172"/>
      <c r="M31" s="172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</row>
    <row r="32" spans="1:36" ht="15">
      <c r="A32" s="35" t="s">
        <v>33</v>
      </c>
      <c r="B32" s="223" t="s">
        <v>119</v>
      </c>
      <c r="C32" s="224" t="s">
        <v>120</v>
      </c>
      <c r="D32" s="223" t="s">
        <v>34</v>
      </c>
      <c r="E32" s="223">
        <v>1</v>
      </c>
      <c r="F32" s="207">
        <v>199.14</v>
      </c>
      <c r="G32" s="208">
        <v>14.23</v>
      </c>
      <c r="H32" s="208">
        <f t="shared" si="3"/>
        <v>213.36999999999998</v>
      </c>
      <c r="I32" s="26">
        <f t="shared" si="2"/>
        <v>213.36999999999998</v>
      </c>
      <c r="J32" s="172"/>
      <c r="K32" s="172"/>
      <c r="L32" s="172"/>
      <c r="M32" s="172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</row>
    <row r="33" spans="1:36" s="1" customFormat="1" ht="15">
      <c r="A33" s="228" t="s">
        <v>42</v>
      </c>
      <c r="B33" s="223" t="s">
        <v>121</v>
      </c>
      <c r="C33" s="224" t="s">
        <v>122</v>
      </c>
      <c r="D33" s="223" t="s">
        <v>34</v>
      </c>
      <c r="E33" s="223">
        <v>2</v>
      </c>
      <c r="F33" s="207">
        <v>243.85</v>
      </c>
      <c r="G33" s="208">
        <v>13.11</v>
      </c>
      <c r="H33" s="208">
        <f t="shared" si="3"/>
        <v>256.96</v>
      </c>
      <c r="I33" s="26">
        <f t="shared" si="2"/>
        <v>513.92</v>
      </c>
      <c r="J33" s="172"/>
      <c r="K33" s="172"/>
      <c r="L33" s="172"/>
      <c r="M33" s="172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</row>
    <row r="34" spans="1:36" ht="15">
      <c r="A34" s="228" t="s">
        <v>47</v>
      </c>
      <c r="B34" s="223" t="s">
        <v>123</v>
      </c>
      <c r="C34" s="224" t="s">
        <v>124</v>
      </c>
      <c r="D34" s="223" t="s">
        <v>34</v>
      </c>
      <c r="E34" s="223">
        <v>1</v>
      </c>
      <c r="F34" s="207">
        <v>30.07</v>
      </c>
      <c r="G34" s="208">
        <v>22.44</v>
      </c>
      <c r="H34" s="208">
        <f t="shared" si="3"/>
        <v>52.510000000000005</v>
      </c>
      <c r="I34" s="26">
        <f t="shared" si="2"/>
        <v>52.510000000000005</v>
      </c>
      <c r="J34" s="172"/>
      <c r="K34" s="172"/>
      <c r="L34" s="172"/>
      <c r="M34" s="172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</row>
    <row r="35" spans="1:36" ht="15">
      <c r="A35" s="228" t="s">
        <v>55</v>
      </c>
      <c r="B35" s="223" t="s">
        <v>125</v>
      </c>
      <c r="C35" s="229" t="s">
        <v>652</v>
      </c>
      <c r="D35" s="223" t="s">
        <v>63</v>
      </c>
      <c r="E35" s="223">
        <v>3</v>
      </c>
      <c r="F35" s="207">
        <v>411.18</v>
      </c>
      <c r="G35" s="208">
        <v>44.91</v>
      </c>
      <c r="H35" s="208">
        <f t="shared" si="3"/>
        <v>456.09000000000003</v>
      </c>
      <c r="I35" s="26">
        <f t="shared" si="2"/>
        <v>1368.27</v>
      </c>
      <c r="J35" s="172"/>
      <c r="K35" s="172"/>
      <c r="L35" s="172"/>
      <c r="M35" s="172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</row>
    <row r="36" spans="1:36" s="143" customFormat="1" ht="15.75">
      <c r="A36" s="283" t="s">
        <v>37</v>
      </c>
      <c r="B36" s="283"/>
      <c r="C36" s="283"/>
      <c r="D36" s="283"/>
      <c r="E36" s="283"/>
      <c r="F36" s="283"/>
      <c r="G36" s="283"/>
      <c r="H36" s="283"/>
      <c r="I36" s="56">
        <f>SUM(I29:I35)</f>
        <v>2659.21</v>
      </c>
      <c r="J36" s="172">
        <f>I36</f>
        <v>2659.21</v>
      </c>
      <c r="K36" s="172"/>
      <c r="L36" s="172"/>
      <c r="M36" s="172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</row>
    <row r="37" spans="1:36" s="146" customFormat="1" ht="15.75">
      <c r="A37" s="284"/>
      <c r="B37" s="284"/>
      <c r="C37" s="284"/>
      <c r="D37" s="284"/>
      <c r="E37" s="284"/>
      <c r="F37" s="284"/>
      <c r="G37" s="284"/>
      <c r="H37" s="284"/>
      <c r="I37" s="284"/>
      <c r="J37" s="172"/>
      <c r="K37" s="172"/>
      <c r="L37" s="172"/>
      <c r="M37" s="172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</row>
    <row r="38" spans="1:36" s="143" customFormat="1" ht="15.75">
      <c r="A38" s="54">
        <v>4</v>
      </c>
      <c r="B38" s="203"/>
      <c r="C38" s="171" t="s">
        <v>126</v>
      </c>
      <c r="D38" s="204"/>
      <c r="E38" s="204"/>
      <c r="F38" s="205"/>
      <c r="G38" s="205"/>
      <c r="H38" s="55">
        <f>SUM(G38,F38)</f>
        <v>0</v>
      </c>
      <c r="I38" s="56">
        <f aca="true" t="shared" si="4" ref="I38:I51">H38*E38</f>
        <v>0</v>
      </c>
      <c r="J38" s="172"/>
      <c r="K38" s="172"/>
      <c r="L38" s="172"/>
      <c r="M38" s="172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</row>
    <row r="39" spans="1:36" s="1" customFormat="1" ht="15">
      <c r="A39" s="222" t="s">
        <v>27</v>
      </c>
      <c r="B39" s="223" t="s">
        <v>127</v>
      </c>
      <c r="C39" s="224" t="s">
        <v>128</v>
      </c>
      <c r="D39" s="223" t="s">
        <v>15</v>
      </c>
      <c r="E39" s="223">
        <v>95</v>
      </c>
      <c r="F39" s="207">
        <v>0</v>
      </c>
      <c r="G39" s="208">
        <v>11.65</v>
      </c>
      <c r="H39" s="208">
        <f>SUM(F39:G39)</f>
        <v>11.65</v>
      </c>
      <c r="I39" s="26">
        <f t="shared" si="4"/>
        <v>1106.75</v>
      </c>
      <c r="J39" s="172"/>
      <c r="K39" s="172"/>
      <c r="L39" s="172"/>
      <c r="M39" s="172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</row>
    <row r="40" spans="1:36" s="1" customFormat="1" ht="15">
      <c r="A40" s="222" t="s">
        <v>28</v>
      </c>
      <c r="B40" s="223" t="s">
        <v>129</v>
      </c>
      <c r="C40" s="224" t="s">
        <v>130</v>
      </c>
      <c r="D40" s="223" t="s">
        <v>15</v>
      </c>
      <c r="E40" s="223">
        <v>53</v>
      </c>
      <c r="F40" s="207">
        <v>0</v>
      </c>
      <c r="G40" s="208">
        <v>23.31</v>
      </c>
      <c r="H40" s="208">
        <f aca="true" t="shared" si="5" ref="H40:H50">SUM(F40:G40)</f>
        <v>23.31</v>
      </c>
      <c r="I40" s="26">
        <f t="shared" si="4"/>
        <v>1235.4299999999998</v>
      </c>
      <c r="J40" s="172"/>
      <c r="K40" s="172"/>
      <c r="L40" s="172"/>
      <c r="M40" s="172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</row>
    <row r="41" spans="1:36" s="1" customFormat="1" ht="30">
      <c r="A41" s="222" t="s">
        <v>48</v>
      </c>
      <c r="B41" s="223" t="s">
        <v>131</v>
      </c>
      <c r="C41" s="224" t="s">
        <v>639</v>
      </c>
      <c r="D41" s="223" t="s">
        <v>15</v>
      </c>
      <c r="E41" s="223">
        <v>95</v>
      </c>
      <c r="F41" s="207">
        <v>37.33</v>
      </c>
      <c r="G41" s="208">
        <v>21.65</v>
      </c>
      <c r="H41" s="208">
        <f t="shared" si="5"/>
        <v>58.98</v>
      </c>
      <c r="I41" s="26">
        <f t="shared" si="4"/>
        <v>5603.099999999999</v>
      </c>
      <c r="J41" s="172"/>
      <c r="K41" s="172"/>
      <c r="L41" s="172"/>
      <c r="M41" s="172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</row>
    <row r="42" spans="1:36" s="1" customFormat="1" ht="30">
      <c r="A42" s="222" t="s">
        <v>49</v>
      </c>
      <c r="B42" s="215" t="s">
        <v>132</v>
      </c>
      <c r="C42" s="216" t="s">
        <v>134</v>
      </c>
      <c r="D42" s="217" t="s">
        <v>15</v>
      </c>
      <c r="E42" s="217">
        <v>95</v>
      </c>
      <c r="F42" s="34">
        <v>107.3</v>
      </c>
      <c r="G42" s="34"/>
      <c r="H42" s="208">
        <f t="shared" si="5"/>
        <v>107.3</v>
      </c>
      <c r="I42" s="26">
        <f t="shared" si="4"/>
        <v>10193.5</v>
      </c>
      <c r="J42" s="172"/>
      <c r="K42" s="172"/>
      <c r="L42" s="172"/>
      <c r="M42" s="172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</row>
    <row r="43" spans="1:36" s="1" customFormat="1" ht="15">
      <c r="A43" s="222" t="s">
        <v>56</v>
      </c>
      <c r="B43" s="215" t="s">
        <v>132</v>
      </c>
      <c r="C43" s="216" t="s">
        <v>136</v>
      </c>
      <c r="D43" s="217" t="s">
        <v>133</v>
      </c>
      <c r="E43" s="217">
        <v>35</v>
      </c>
      <c r="F43" s="30">
        <v>14.9</v>
      </c>
      <c r="G43" s="30"/>
      <c r="H43" s="208">
        <f t="shared" si="5"/>
        <v>14.9</v>
      </c>
      <c r="I43" s="26">
        <f t="shared" si="4"/>
        <v>521.5</v>
      </c>
      <c r="J43" s="172"/>
      <c r="K43" s="172"/>
      <c r="L43" s="172"/>
      <c r="M43" s="172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</row>
    <row r="44" spans="1:36" s="1" customFormat="1" ht="15">
      <c r="A44" s="222" t="s">
        <v>57</v>
      </c>
      <c r="B44" s="215" t="s">
        <v>132</v>
      </c>
      <c r="C44" s="216" t="s">
        <v>135</v>
      </c>
      <c r="D44" s="217" t="s">
        <v>133</v>
      </c>
      <c r="E44" s="217">
        <v>35</v>
      </c>
      <c r="F44" s="30">
        <v>9.07</v>
      </c>
      <c r="G44" s="30"/>
      <c r="H44" s="208">
        <f t="shared" si="5"/>
        <v>9.07</v>
      </c>
      <c r="I44" s="26">
        <f t="shared" si="4"/>
        <v>317.45</v>
      </c>
      <c r="J44" s="172"/>
      <c r="K44" s="172"/>
      <c r="L44" s="172"/>
      <c r="M44" s="172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</row>
    <row r="45" spans="1:36" ht="30">
      <c r="A45" s="222" t="s">
        <v>58</v>
      </c>
      <c r="B45" s="27" t="s">
        <v>82</v>
      </c>
      <c r="C45" s="39" t="s">
        <v>83</v>
      </c>
      <c r="D45" s="38" t="s">
        <v>15</v>
      </c>
      <c r="E45" s="38">
        <v>150</v>
      </c>
      <c r="F45" s="207">
        <v>4.01</v>
      </c>
      <c r="G45" s="208">
        <v>5.64</v>
      </c>
      <c r="H45" s="208">
        <f t="shared" si="5"/>
        <v>9.649999999999999</v>
      </c>
      <c r="I45" s="26">
        <f t="shared" si="4"/>
        <v>1447.4999999999998</v>
      </c>
      <c r="J45" s="172"/>
      <c r="K45" s="172"/>
      <c r="L45" s="172"/>
      <c r="M45" s="172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</row>
    <row r="46" spans="1:36" s="1" customFormat="1" ht="15">
      <c r="A46" s="222" t="s">
        <v>59</v>
      </c>
      <c r="B46" s="215" t="s">
        <v>132</v>
      </c>
      <c r="C46" s="216" t="s">
        <v>635</v>
      </c>
      <c r="D46" s="217" t="s">
        <v>133</v>
      </c>
      <c r="E46" s="217">
        <v>19</v>
      </c>
      <c r="F46" s="30">
        <v>43.9</v>
      </c>
      <c r="G46" s="30"/>
      <c r="H46" s="208">
        <f t="shared" si="5"/>
        <v>43.9</v>
      </c>
      <c r="I46" s="26">
        <f t="shared" si="4"/>
        <v>834.1</v>
      </c>
      <c r="J46" s="172"/>
      <c r="K46" s="172"/>
      <c r="L46" s="172"/>
      <c r="M46" s="172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</row>
    <row r="47" spans="1:36" s="1" customFormat="1" ht="30">
      <c r="A47" s="222" t="s">
        <v>60</v>
      </c>
      <c r="B47" s="215" t="s">
        <v>132</v>
      </c>
      <c r="C47" s="216" t="s">
        <v>636</v>
      </c>
      <c r="D47" s="217" t="s">
        <v>133</v>
      </c>
      <c r="E47" s="217">
        <v>150</v>
      </c>
      <c r="F47" s="30">
        <v>21.6</v>
      </c>
      <c r="G47" s="30"/>
      <c r="H47" s="208">
        <f t="shared" si="5"/>
        <v>21.6</v>
      </c>
      <c r="I47" s="26">
        <f t="shared" si="4"/>
        <v>3240</v>
      </c>
      <c r="J47" s="172"/>
      <c r="K47" s="172"/>
      <c r="L47" s="172"/>
      <c r="M47" s="17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</row>
    <row r="48" spans="1:36" s="1" customFormat="1" ht="15">
      <c r="A48" s="222" t="s">
        <v>61</v>
      </c>
      <c r="B48" s="223" t="s">
        <v>637</v>
      </c>
      <c r="C48" s="224" t="s">
        <v>638</v>
      </c>
      <c r="D48" s="223" t="s">
        <v>15</v>
      </c>
      <c r="E48" s="223">
        <v>29.5</v>
      </c>
      <c r="F48" s="207">
        <v>37.58</v>
      </c>
      <c r="G48" s="208">
        <v>8.11</v>
      </c>
      <c r="H48" s="208">
        <f t="shared" si="5"/>
        <v>45.69</v>
      </c>
      <c r="I48" s="26">
        <f t="shared" si="4"/>
        <v>1347.855</v>
      </c>
      <c r="J48" s="172"/>
      <c r="K48" s="172"/>
      <c r="L48" s="172"/>
      <c r="M48" s="172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</row>
    <row r="49" spans="1:13" s="1" customFormat="1" ht="30">
      <c r="A49" s="222" t="s">
        <v>61</v>
      </c>
      <c r="B49" s="215" t="s">
        <v>137</v>
      </c>
      <c r="C49" s="216" t="s">
        <v>138</v>
      </c>
      <c r="D49" s="217" t="s">
        <v>644</v>
      </c>
      <c r="E49" s="217">
        <v>80</v>
      </c>
      <c r="F49" s="28"/>
      <c r="G49" s="30">
        <v>7.97</v>
      </c>
      <c r="H49" s="208">
        <f t="shared" si="5"/>
        <v>7.97</v>
      </c>
      <c r="I49" s="26">
        <f t="shared" si="4"/>
        <v>637.6</v>
      </c>
      <c r="J49" s="281" t="s">
        <v>657</v>
      </c>
      <c r="K49" s="281"/>
      <c r="L49" s="281"/>
      <c r="M49" s="281"/>
    </row>
    <row r="50" spans="1:13" s="1" customFormat="1" ht="30">
      <c r="A50" s="222" t="s">
        <v>62</v>
      </c>
      <c r="B50" s="215" t="s">
        <v>139</v>
      </c>
      <c r="C50" s="216" t="s">
        <v>140</v>
      </c>
      <c r="D50" s="217" t="s">
        <v>644</v>
      </c>
      <c r="E50" s="217">
        <v>80</v>
      </c>
      <c r="F50" s="28"/>
      <c r="G50" s="30">
        <v>6.55</v>
      </c>
      <c r="H50" s="208">
        <f t="shared" si="5"/>
        <v>6.55</v>
      </c>
      <c r="I50" s="26">
        <f t="shared" si="4"/>
        <v>524</v>
      </c>
      <c r="J50" s="281" t="s">
        <v>658</v>
      </c>
      <c r="K50" s="281"/>
      <c r="L50" s="281"/>
      <c r="M50" s="281"/>
    </row>
    <row r="51" spans="1:13" s="1" customFormat="1" ht="15">
      <c r="A51" s="222" t="s">
        <v>679</v>
      </c>
      <c r="B51" s="294" t="s">
        <v>677</v>
      </c>
      <c r="C51" s="295" t="s">
        <v>678</v>
      </c>
      <c r="D51" s="294" t="s">
        <v>6</v>
      </c>
      <c r="E51" s="294">
        <v>20</v>
      </c>
      <c r="F51" s="296">
        <v>524.52</v>
      </c>
      <c r="G51" s="297">
        <v>33.29</v>
      </c>
      <c r="H51" s="297">
        <v>557.81</v>
      </c>
      <c r="I51" s="26">
        <f t="shared" si="4"/>
        <v>11156.199999999999</v>
      </c>
      <c r="J51" s="255"/>
      <c r="K51" s="255"/>
      <c r="L51" s="255"/>
      <c r="M51" s="255"/>
    </row>
    <row r="52" spans="1:13" s="143" customFormat="1" ht="15.75">
      <c r="A52" s="283" t="s">
        <v>38</v>
      </c>
      <c r="B52" s="283"/>
      <c r="C52" s="283"/>
      <c r="D52" s="283"/>
      <c r="E52" s="283"/>
      <c r="F52" s="283"/>
      <c r="G52" s="283"/>
      <c r="H52" s="283"/>
      <c r="I52" s="56">
        <f>SUM(I39:I51)</f>
        <v>38164.98499999999</v>
      </c>
      <c r="J52" s="173">
        <f>I52</f>
        <v>38164.98499999999</v>
      </c>
      <c r="K52" s="174"/>
      <c r="L52" s="175"/>
      <c r="M52" s="176"/>
    </row>
    <row r="53" spans="1:13" s="169" customFormat="1" ht="15.75">
      <c r="A53" s="197"/>
      <c r="B53" s="197"/>
      <c r="C53" s="197"/>
      <c r="D53" s="197"/>
      <c r="E53" s="197"/>
      <c r="F53" s="197"/>
      <c r="G53" s="197"/>
      <c r="H53" s="197"/>
      <c r="I53" s="197"/>
      <c r="J53" s="177"/>
      <c r="K53" s="177"/>
      <c r="L53" s="177"/>
      <c r="M53" s="177"/>
    </row>
    <row r="54" spans="1:71" s="143" customFormat="1" ht="15.75">
      <c r="A54" s="54">
        <v>5</v>
      </c>
      <c r="B54" s="203"/>
      <c r="C54" s="171" t="s">
        <v>141</v>
      </c>
      <c r="D54" s="204"/>
      <c r="E54" s="204"/>
      <c r="F54" s="205"/>
      <c r="G54" s="205"/>
      <c r="H54" s="55">
        <f>SUM(G54,F54)</f>
        <v>0</v>
      </c>
      <c r="I54" s="56">
        <f>H54*E54</f>
        <v>0</v>
      </c>
      <c r="J54" s="172"/>
      <c r="K54" s="172"/>
      <c r="L54" s="172"/>
      <c r="M54" s="172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</row>
    <row r="55" spans="1:71" s="144" customFormat="1" ht="30">
      <c r="A55" s="35" t="s">
        <v>29</v>
      </c>
      <c r="B55" s="223" t="s">
        <v>154</v>
      </c>
      <c r="C55" s="224" t="s">
        <v>155</v>
      </c>
      <c r="D55" s="223" t="s">
        <v>15</v>
      </c>
      <c r="E55" s="230">
        <v>29</v>
      </c>
      <c r="F55" s="207">
        <v>12.78</v>
      </c>
      <c r="G55" s="208">
        <v>6.01</v>
      </c>
      <c r="H55" s="208">
        <f>SUM(F55:G55)</f>
        <v>18.79</v>
      </c>
      <c r="I55" s="36">
        <f>H55*E55</f>
        <v>544.91</v>
      </c>
      <c r="J55" s="172"/>
      <c r="K55" s="172"/>
      <c r="L55" s="172"/>
      <c r="M55" s="172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</row>
    <row r="56" spans="1:71" s="144" customFormat="1" ht="15">
      <c r="A56" s="35" t="s">
        <v>149</v>
      </c>
      <c r="B56" s="223" t="s">
        <v>156</v>
      </c>
      <c r="C56" s="224" t="s">
        <v>157</v>
      </c>
      <c r="D56" s="223" t="s">
        <v>15</v>
      </c>
      <c r="E56" s="230">
        <v>30</v>
      </c>
      <c r="F56" s="207">
        <v>0</v>
      </c>
      <c r="G56" s="208">
        <v>12.02</v>
      </c>
      <c r="H56" s="208">
        <f aca="true" t="shared" si="6" ref="H56:H80">SUM(F56:G56)</f>
        <v>12.02</v>
      </c>
      <c r="I56" s="36">
        <f aca="true" t="shared" si="7" ref="I56:I80">H56*E56</f>
        <v>360.59999999999997</v>
      </c>
      <c r="J56" s="172"/>
      <c r="K56" s="172"/>
      <c r="L56" s="172"/>
      <c r="M56" s="172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</row>
    <row r="57" spans="1:71" s="144" customFormat="1" ht="15">
      <c r="A57" s="35" t="s">
        <v>169</v>
      </c>
      <c r="B57" s="223" t="s">
        <v>158</v>
      </c>
      <c r="C57" s="224" t="s">
        <v>159</v>
      </c>
      <c r="D57" s="223" t="s">
        <v>6</v>
      </c>
      <c r="E57" s="230">
        <v>28</v>
      </c>
      <c r="F57" s="207">
        <v>0</v>
      </c>
      <c r="G57" s="208">
        <v>4.51</v>
      </c>
      <c r="H57" s="208">
        <f t="shared" si="6"/>
        <v>4.51</v>
      </c>
      <c r="I57" s="36">
        <f t="shared" si="7"/>
        <v>126.28</v>
      </c>
      <c r="J57" s="172"/>
      <c r="K57" s="172"/>
      <c r="L57" s="172"/>
      <c r="M57" s="172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</row>
    <row r="58" spans="1:71" s="144" customFormat="1" ht="16.5">
      <c r="A58" s="35" t="s">
        <v>170</v>
      </c>
      <c r="B58" s="223" t="s">
        <v>46</v>
      </c>
      <c r="C58" s="39" t="s">
        <v>143</v>
      </c>
      <c r="D58" s="38" t="s">
        <v>167</v>
      </c>
      <c r="E58" s="38">
        <v>8</v>
      </c>
      <c r="F58" s="207">
        <v>0</v>
      </c>
      <c r="G58" s="208">
        <v>45.06</v>
      </c>
      <c r="H58" s="208">
        <f t="shared" si="6"/>
        <v>45.06</v>
      </c>
      <c r="I58" s="36">
        <f t="shared" si="7"/>
        <v>360.48</v>
      </c>
      <c r="J58" s="172"/>
      <c r="K58" s="172"/>
      <c r="L58" s="172"/>
      <c r="M58" s="172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</row>
    <row r="59" spans="1:71" s="147" customFormat="1" ht="16.5">
      <c r="A59" s="35" t="s">
        <v>171</v>
      </c>
      <c r="B59" s="223" t="s">
        <v>145</v>
      </c>
      <c r="C59" s="39" t="s">
        <v>144</v>
      </c>
      <c r="D59" s="38" t="s">
        <v>167</v>
      </c>
      <c r="E59" s="38">
        <v>4</v>
      </c>
      <c r="F59" s="207">
        <v>0</v>
      </c>
      <c r="G59" s="208">
        <v>14.01</v>
      </c>
      <c r="H59" s="208">
        <f t="shared" si="6"/>
        <v>14.01</v>
      </c>
      <c r="I59" s="36">
        <f t="shared" si="7"/>
        <v>56.04</v>
      </c>
      <c r="J59" s="172"/>
      <c r="K59" s="172"/>
      <c r="L59" s="172"/>
      <c r="M59" s="172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</row>
    <row r="60" spans="1:71" s="148" customFormat="1" ht="15">
      <c r="A60" s="35" t="s">
        <v>172</v>
      </c>
      <c r="B60" s="223" t="s">
        <v>65</v>
      </c>
      <c r="C60" s="224" t="s">
        <v>201</v>
      </c>
      <c r="D60" s="136" t="s">
        <v>45</v>
      </c>
      <c r="E60" s="41">
        <v>6</v>
      </c>
      <c r="F60" s="207">
        <v>4.34</v>
      </c>
      <c r="G60" s="208">
        <v>1.93</v>
      </c>
      <c r="H60" s="208">
        <f t="shared" si="6"/>
        <v>6.27</v>
      </c>
      <c r="I60" s="36">
        <f t="shared" si="7"/>
        <v>37.62</v>
      </c>
      <c r="J60" s="172"/>
      <c r="K60" s="172"/>
      <c r="L60" s="172"/>
      <c r="M60" s="172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</row>
    <row r="61" spans="1:71" s="148" customFormat="1" ht="15">
      <c r="A61" s="35" t="s">
        <v>173</v>
      </c>
      <c r="B61" s="223" t="s">
        <v>66</v>
      </c>
      <c r="C61" s="40" t="s">
        <v>142</v>
      </c>
      <c r="D61" s="38" t="s">
        <v>14</v>
      </c>
      <c r="E61" s="38">
        <v>1</v>
      </c>
      <c r="F61" s="207">
        <v>221.28</v>
      </c>
      <c r="G61" s="208">
        <v>90.12</v>
      </c>
      <c r="H61" s="208">
        <f t="shared" si="6"/>
        <v>311.4</v>
      </c>
      <c r="I61" s="36">
        <f t="shared" si="7"/>
        <v>311.4</v>
      </c>
      <c r="J61" s="172"/>
      <c r="K61" s="172"/>
      <c r="L61" s="172"/>
      <c r="M61" s="172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</row>
    <row r="62" spans="1:71" s="148" customFormat="1" ht="15">
      <c r="A62" s="35" t="s">
        <v>174</v>
      </c>
      <c r="B62" s="223" t="s">
        <v>146</v>
      </c>
      <c r="C62" s="40" t="s">
        <v>147</v>
      </c>
      <c r="D62" s="38" t="s">
        <v>14</v>
      </c>
      <c r="E62" s="38">
        <v>0.15</v>
      </c>
      <c r="F62" s="207">
        <v>195.22</v>
      </c>
      <c r="G62" s="208">
        <v>37.56</v>
      </c>
      <c r="H62" s="208">
        <f t="shared" si="6"/>
        <v>232.78</v>
      </c>
      <c r="I62" s="36">
        <f t="shared" si="7"/>
        <v>34.917</v>
      </c>
      <c r="J62" s="172"/>
      <c r="K62" s="172"/>
      <c r="L62" s="172"/>
      <c r="M62" s="172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</row>
    <row r="63" spans="1:71" s="148" customFormat="1" ht="15">
      <c r="A63" s="35" t="s">
        <v>175</v>
      </c>
      <c r="B63" s="223" t="s">
        <v>67</v>
      </c>
      <c r="C63" s="122" t="s">
        <v>148</v>
      </c>
      <c r="D63" s="38" t="s">
        <v>14</v>
      </c>
      <c r="E63" s="38">
        <v>1.15</v>
      </c>
      <c r="F63" s="26">
        <v>0</v>
      </c>
      <c r="G63" s="26">
        <v>124.32</v>
      </c>
      <c r="H63" s="208">
        <f t="shared" si="6"/>
        <v>124.32</v>
      </c>
      <c r="I63" s="36">
        <f t="shared" si="7"/>
        <v>142.968</v>
      </c>
      <c r="J63" s="172"/>
      <c r="K63" s="172"/>
      <c r="L63" s="172"/>
      <c r="M63" s="172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</row>
    <row r="64" spans="1:71" s="149" customFormat="1" ht="15">
      <c r="A64" s="35" t="s">
        <v>176</v>
      </c>
      <c r="B64" s="223" t="s">
        <v>53</v>
      </c>
      <c r="C64" s="224" t="s">
        <v>54</v>
      </c>
      <c r="D64" s="223" t="s">
        <v>15</v>
      </c>
      <c r="E64" s="230">
        <v>30</v>
      </c>
      <c r="F64" s="207">
        <v>1.72</v>
      </c>
      <c r="G64" s="208">
        <v>4.37</v>
      </c>
      <c r="H64" s="208">
        <f t="shared" si="6"/>
        <v>6.09</v>
      </c>
      <c r="I64" s="36">
        <f t="shared" si="7"/>
        <v>182.7</v>
      </c>
      <c r="J64" s="172"/>
      <c r="K64" s="172"/>
      <c r="L64" s="172"/>
      <c r="M64" s="172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</row>
    <row r="65" spans="1:71" s="149" customFormat="1" ht="30">
      <c r="A65" s="35" t="s">
        <v>177</v>
      </c>
      <c r="B65" s="223" t="s">
        <v>161</v>
      </c>
      <c r="C65" s="224" t="s">
        <v>195</v>
      </c>
      <c r="D65" s="223" t="s">
        <v>15</v>
      </c>
      <c r="E65" s="230">
        <v>30</v>
      </c>
      <c r="F65" s="207">
        <v>15.03</v>
      </c>
      <c r="G65" s="208">
        <v>10.52</v>
      </c>
      <c r="H65" s="208">
        <f t="shared" si="6"/>
        <v>25.549999999999997</v>
      </c>
      <c r="I65" s="36">
        <f t="shared" si="7"/>
        <v>766.4999999999999</v>
      </c>
      <c r="J65" s="172"/>
      <c r="K65" s="172"/>
      <c r="L65" s="172"/>
      <c r="M65" s="172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</row>
    <row r="66" spans="1:71" s="149" customFormat="1" ht="15">
      <c r="A66" s="35" t="s">
        <v>178</v>
      </c>
      <c r="B66" s="223" t="s">
        <v>163</v>
      </c>
      <c r="C66" s="224" t="s">
        <v>164</v>
      </c>
      <c r="D66" s="223" t="s">
        <v>6</v>
      </c>
      <c r="E66" s="230">
        <v>28</v>
      </c>
      <c r="F66" s="207">
        <v>1.29</v>
      </c>
      <c r="G66" s="208">
        <v>13.32</v>
      </c>
      <c r="H66" s="208">
        <f t="shared" si="6"/>
        <v>14.61</v>
      </c>
      <c r="I66" s="36">
        <f t="shared" si="7"/>
        <v>409.08</v>
      </c>
      <c r="J66" s="172"/>
      <c r="K66" s="172"/>
      <c r="L66" s="172"/>
      <c r="M66" s="172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</row>
    <row r="67" spans="1:71" s="149" customFormat="1" ht="15">
      <c r="A67" s="35" t="s">
        <v>179</v>
      </c>
      <c r="B67" s="223" t="s">
        <v>165</v>
      </c>
      <c r="C67" s="224" t="s">
        <v>166</v>
      </c>
      <c r="D67" s="223" t="s">
        <v>15</v>
      </c>
      <c r="E67" s="230">
        <v>30</v>
      </c>
      <c r="F67" s="207">
        <v>0</v>
      </c>
      <c r="G67" s="208">
        <v>36.25</v>
      </c>
      <c r="H67" s="208">
        <f t="shared" si="6"/>
        <v>36.25</v>
      </c>
      <c r="I67" s="36">
        <f t="shared" si="7"/>
        <v>1087.5</v>
      </c>
      <c r="J67" s="172"/>
      <c r="K67" s="172"/>
      <c r="L67" s="172"/>
      <c r="M67" s="172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</row>
    <row r="68" spans="1:71" s="149" customFormat="1" ht="15">
      <c r="A68" s="35" t="s">
        <v>180</v>
      </c>
      <c r="B68" s="223" t="s">
        <v>43</v>
      </c>
      <c r="C68" s="224" t="s">
        <v>44</v>
      </c>
      <c r="D68" s="223" t="s">
        <v>6</v>
      </c>
      <c r="E68" s="230">
        <v>5</v>
      </c>
      <c r="F68" s="207">
        <v>7.2</v>
      </c>
      <c r="G68" s="208">
        <v>13.32</v>
      </c>
      <c r="H68" s="208">
        <f t="shared" si="6"/>
        <v>20.52</v>
      </c>
      <c r="I68" s="36">
        <f t="shared" si="7"/>
        <v>102.6</v>
      </c>
      <c r="J68" s="172"/>
      <c r="K68" s="172"/>
      <c r="L68" s="172"/>
      <c r="M68" s="172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</row>
    <row r="69" spans="1:71" s="149" customFormat="1" ht="16.5">
      <c r="A69" s="35" t="s">
        <v>181</v>
      </c>
      <c r="B69" s="223" t="s">
        <v>68</v>
      </c>
      <c r="C69" s="123" t="s">
        <v>162</v>
      </c>
      <c r="D69" s="53" t="s">
        <v>168</v>
      </c>
      <c r="E69" s="43">
        <v>5</v>
      </c>
      <c r="F69" s="207">
        <v>20.16</v>
      </c>
      <c r="G69" s="208">
        <v>24.16</v>
      </c>
      <c r="H69" s="208">
        <f t="shared" si="6"/>
        <v>44.32</v>
      </c>
      <c r="I69" s="36">
        <f t="shared" si="7"/>
        <v>221.6</v>
      </c>
      <c r="J69" s="172"/>
      <c r="K69" s="172"/>
      <c r="L69" s="172"/>
      <c r="M69" s="172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</row>
    <row r="70" spans="1:71" s="149" customFormat="1" ht="15">
      <c r="A70" s="35" t="s">
        <v>182</v>
      </c>
      <c r="B70" s="223" t="s">
        <v>150</v>
      </c>
      <c r="C70" s="124" t="s">
        <v>196</v>
      </c>
      <c r="D70" s="51" t="s">
        <v>15</v>
      </c>
      <c r="E70" s="44">
        <v>29</v>
      </c>
      <c r="F70" s="207">
        <v>5.62</v>
      </c>
      <c r="G70" s="208">
        <v>21.65</v>
      </c>
      <c r="H70" s="208">
        <f t="shared" si="6"/>
        <v>27.27</v>
      </c>
      <c r="I70" s="36">
        <f t="shared" si="7"/>
        <v>790.83</v>
      </c>
      <c r="J70" s="172"/>
      <c r="K70" s="172"/>
      <c r="L70" s="172"/>
      <c r="M70" s="172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</row>
    <row r="71" spans="1:71" s="149" customFormat="1" ht="15">
      <c r="A71" s="35" t="s">
        <v>183</v>
      </c>
      <c r="B71" s="24" t="s">
        <v>624</v>
      </c>
      <c r="C71" s="125" t="s">
        <v>160</v>
      </c>
      <c r="D71" s="53" t="s">
        <v>6</v>
      </c>
      <c r="E71" s="44">
        <v>54</v>
      </c>
      <c r="F71" s="46">
        <v>1.81</v>
      </c>
      <c r="G71" s="46"/>
      <c r="H71" s="208">
        <f t="shared" si="6"/>
        <v>1.81</v>
      </c>
      <c r="I71" s="36">
        <f t="shared" si="7"/>
        <v>97.74000000000001</v>
      </c>
      <c r="J71" s="172"/>
      <c r="K71" s="172"/>
      <c r="L71" s="172"/>
      <c r="M71" s="172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</row>
    <row r="72" spans="1:71" ht="30">
      <c r="A72" s="35" t="s">
        <v>184</v>
      </c>
      <c r="B72" s="45" t="s">
        <v>132</v>
      </c>
      <c r="C72" s="125" t="s">
        <v>197</v>
      </c>
      <c r="D72" s="53" t="s">
        <v>34</v>
      </c>
      <c r="E72" s="43">
        <v>8</v>
      </c>
      <c r="F72" s="47">
        <v>43.23</v>
      </c>
      <c r="G72" s="47"/>
      <c r="H72" s="208">
        <f t="shared" si="6"/>
        <v>43.23</v>
      </c>
      <c r="I72" s="36">
        <f t="shared" si="7"/>
        <v>345.84</v>
      </c>
      <c r="J72" s="172"/>
      <c r="K72" s="172"/>
      <c r="L72" s="172"/>
      <c r="M72" s="172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</row>
    <row r="73" spans="1:71" ht="30">
      <c r="A73" s="35" t="s">
        <v>185</v>
      </c>
      <c r="B73" s="45" t="s">
        <v>132</v>
      </c>
      <c r="C73" s="125" t="s">
        <v>198</v>
      </c>
      <c r="D73" s="53" t="s">
        <v>34</v>
      </c>
      <c r="E73" s="43">
        <v>8</v>
      </c>
      <c r="F73" s="47">
        <v>43.23</v>
      </c>
      <c r="G73" s="47"/>
      <c r="H73" s="208">
        <f t="shared" si="6"/>
        <v>43.23</v>
      </c>
      <c r="I73" s="36">
        <f t="shared" si="7"/>
        <v>345.84</v>
      </c>
      <c r="J73" s="172"/>
      <c r="K73" s="172"/>
      <c r="L73" s="172"/>
      <c r="M73" s="172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</row>
    <row r="74" spans="1:71" s="150" customFormat="1" ht="45">
      <c r="A74" s="48" t="s">
        <v>186</v>
      </c>
      <c r="B74" s="49" t="s">
        <v>132</v>
      </c>
      <c r="C74" s="125" t="s">
        <v>199</v>
      </c>
      <c r="D74" s="231" t="s">
        <v>34</v>
      </c>
      <c r="E74" s="232">
        <v>18</v>
      </c>
      <c r="F74" s="47">
        <v>43.23</v>
      </c>
      <c r="G74" s="50"/>
      <c r="H74" s="208">
        <f t="shared" si="6"/>
        <v>43.23</v>
      </c>
      <c r="I74" s="36">
        <f t="shared" si="7"/>
        <v>778.14</v>
      </c>
      <c r="J74" s="172"/>
      <c r="K74" s="172"/>
      <c r="L74" s="172"/>
      <c r="M74" s="172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</row>
    <row r="75" spans="1:71" s="1" customFormat="1" ht="15">
      <c r="A75" s="35" t="s">
        <v>187</v>
      </c>
      <c r="B75" s="24" t="s">
        <v>78</v>
      </c>
      <c r="C75" s="60" t="s">
        <v>79</v>
      </c>
      <c r="D75" s="135" t="s">
        <v>644</v>
      </c>
      <c r="E75" s="38">
        <v>50</v>
      </c>
      <c r="F75" s="30"/>
      <c r="G75" s="30">
        <v>10.47</v>
      </c>
      <c r="H75" s="208">
        <f t="shared" si="6"/>
        <v>10.47</v>
      </c>
      <c r="I75" s="36">
        <f t="shared" si="7"/>
        <v>523.5</v>
      </c>
      <c r="J75" s="172"/>
      <c r="K75" s="172"/>
      <c r="L75" s="172"/>
      <c r="M75" s="172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</row>
    <row r="76" spans="1:71" s="149" customFormat="1" ht="30">
      <c r="A76" s="35" t="s">
        <v>188</v>
      </c>
      <c r="B76" s="215" t="s">
        <v>137</v>
      </c>
      <c r="C76" s="216" t="s">
        <v>138</v>
      </c>
      <c r="D76" s="217" t="s">
        <v>644</v>
      </c>
      <c r="E76" s="217">
        <v>80</v>
      </c>
      <c r="F76" s="30">
        <v>7.97</v>
      </c>
      <c r="G76" s="30"/>
      <c r="H76" s="208">
        <f t="shared" si="6"/>
        <v>7.97</v>
      </c>
      <c r="I76" s="36">
        <f t="shared" si="7"/>
        <v>637.6</v>
      </c>
      <c r="J76" s="172" t="s">
        <v>657</v>
      </c>
      <c r="K76" s="172"/>
      <c r="L76" s="172"/>
      <c r="M76" s="172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</row>
    <row r="77" spans="1:71" s="151" customFormat="1" ht="30">
      <c r="A77" s="35" t="s">
        <v>189</v>
      </c>
      <c r="B77" s="215" t="s">
        <v>139</v>
      </c>
      <c r="C77" s="216" t="s">
        <v>140</v>
      </c>
      <c r="D77" s="217" t="s">
        <v>644</v>
      </c>
      <c r="E77" s="217">
        <v>80</v>
      </c>
      <c r="F77" s="30">
        <v>6.55</v>
      </c>
      <c r="G77" s="30"/>
      <c r="H77" s="208">
        <f t="shared" si="6"/>
        <v>6.55</v>
      </c>
      <c r="I77" s="36">
        <f t="shared" si="7"/>
        <v>524</v>
      </c>
      <c r="J77" s="172" t="s">
        <v>658</v>
      </c>
      <c r="K77" s="172"/>
      <c r="L77" s="172"/>
      <c r="M77" s="172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</row>
    <row r="78" spans="1:71" s="151" customFormat="1" ht="60">
      <c r="A78" s="35" t="s">
        <v>190</v>
      </c>
      <c r="B78" s="223" t="s">
        <v>84</v>
      </c>
      <c r="C78" s="126" t="s">
        <v>193</v>
      </c>
      <c r="D78" s="51" t="s">
        <v>15</v>
      </c>
      <c r="E78" s="43">
        <v>45</v>
      </c>
      <c r="F78" s="233">
        <v>4.56</v>
      </c>
      <c r="G78" s="233">
        <v>10.26</v>
      </c>
      <c r="H78" s="208">
        <f t="shared" si="6"/>
        <v>14.82</v>
      </c>
      <c r="I78" s="36">
        <f t="shared" si="7"/>
        <v>666.9</v>
      </c>
      <c r="J78" s="172"/>
      <c r="K78" s="172"/>
      <c r="L78" s="172"/>
      <c r="M78" s="172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</row>
    <row r="79" spans="1:71" s="1" customFormat="1" ht="15">
      <c r="A79" s="35" t="s">
        <v>191</v>
      </c>
      <c r="B79" s="223" t="s">
        <v>151</v>
      </c>
      <c r="C79" s="40" t="s">
        <v>152</v>
      </c>
      <c r="D79" s="38" t="s">
        <v>14</v>
      </c>
      <c r="E79" s="137">
        <v>5</v>
      </c>
      <c r="F79" s="52">
        <v>12.96</v>
      </c>
      <c r="G79" s="52">
        <v>79.71</v>
      </c>
      <c r="H79" s="208">
        <f t="shared" si="6"/>
        <v>92.66999999999999</v>
      </c>
      <c r="I79" s="36">
        <f t="shared" si="7"/>
        <v>463.3499999999999</v>
      </c>
      <c r="J79" s="172"/>
      <c r="K79" s="172"/>
      <c r="L79" s="172"/>
      <c r="M79" s="172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</row>
    <row r="80" spans="1:71" s="1" customFormat="1" ht="15">
      <c r="A80" s="35" t="s">
        <v>192</v>
      </c>
      <c r="B80" s="223" t="s">
        <v>64</v>
      </c>
      <c r="C80" s="40" t="s">
        <v>153</v>
      </c>
      <c r="D80" s="38" t="s">
        <v>15</v>
      </c>
      <c r="E80" s="137">
        <v>29</v>
      </c>
      <c r="F80" s="52">
        <v>0.41</v>
      </c>
      <c r="G80" s="52">
        <v>2.95</v>
      </c>
      <c r="H80" s="208">
        <f t="shared" si="6"/>
        <v>3.3600000000000003</v>
      </c>
      <c r="I80" s="36">
        <f t="shared" si="7"/>
        <v>97.44000000000001</v>
      </c>
      <c r="J80" s="172"/>
      <c r="K80" s="172"/>
      <c r="L80" s="172"/>
      <c r="M80" s="172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</row>
    <row r="81" spans="1:71" s="152" customFormat="1" ht="14.25">
      <c r="A81" s="283" t="s">
        <v>200</v>
      </c>
      <c r="B81" s="283"/>
      <c r="C81" s="283"/>
      <c r="D81" s="283"/>
      <c r="E81" s="283"/>
      <c r="F81" s="283"/>
      <c r="G81" s="283"/>
      <c r="H81" s="283"/>
      <c r="I81" s="56">
        <f>SUM(I54:I80)</f>
        <v>10016.375000000002</v>
      </c>
      <c r="J81" s="172"/>
      <c r="K81" s="172"/>
      <c r="L81" s="172"/>
      <c r="M81" s="172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</row>
    <row r="82" spans="1:13" s="143" customFormat="1" ht="15">
      <c r="A82" s="283" t="s">
        <v>39</v>
      </c>
      <c r="B82" s="283"/>
      <c r="C82" s="283"/>
      <c r="D82" s="283"/>
      <c r="E82" s="283"/>
      <c r="F82" s="283"/>
      <c r="G82" s="283"/>
      <c r="H82" s="283"/>
      <c r="I82" s="56">
        <f>I81*2</f>
        <v>20032.750000000004</v>
      </c>
      <c r="J82" s="173">
        <f>I82</f>
        <v>20032.750000000004</v>
      </c>
      <c r="K82" s="176"/>
      <c r="L82" s="176"/>
      <c r="M82" s="176"/>
    </row>
    <row r="83" spans="1:13" s="169" customFormat="1" ht="15">
      <c r="A83" s="197"/>
      <c r="B83" s="197"/>
      <c r="C83" s="197"/>
      <c r="D83" s="197"/>
      <c r="E83" s="197"/>
      <c r="F83" s="197"/>
      <c r="G83" s="197"/>
      <c r="H83" s="197"/>
      <c r="I83" s="197"/>
      <c r="J83" s="177"/>
      <c r="K83" s="177"/>
      <c r="L83" s="177"/>
      <c r="M83" s="177"/>
    </row>
    <row r="84" spans="1:52" s="143" customFormat="1" ht="15">
      <c r="A84" s="54">
        <v>7</v>
      </c>
      <c r="B84" s="203"/>
      <c r="C84" s="171" t="s">
        <v>203</v>
      </c>
      <c r="D84" s="204"/>
      <c r="E84" s="204"/>
      <c r="F84" s="205"/>
      <c r="G84" s="205"/>
      <c r="H84" s="55">
        <f>SUM(G84,F84)</f>
        <v>0</v>
      </c>
      <c r="I84" s="56">
        <f>H84*E84</f>
        <v>0</v>
      </c>
      <c r="J84" s="172"/>
      <c r="K84" s="172"/>
      <c r="L84" s="172"/>
      <c r="M84" s="172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</row>
    <row r="85" spans="1:52" s="144" customFormat="1" ht="28.5">
      <c r="A85" s="35" t="s">
        <v>204</v>
      </c>
      <c r="B85" s="223" t="s">
        <v>154</v>
      </c>
      <c r="C85" s="224" t="s">
        <v>155</v>
      </c>
      <c r="D85" s="223" t="s">
        <v>15</v>
      </c>
      <c r="E85" s="230">
        <v>29</v>
      </c>
      <c r="F85" s="207">
        <v>12.78</v>
      </c>
      <c r="G85" s="208">
        <v>6.01</v>
      </c>
      <c r="H85" s="208">
        <f>SUM(F85:G85)</f>
        <v>18.79</v>
      </c>
      <c r="I85" s="36">
        <f>H85*E85</f>
        <v>544.91</v>
      </c>
      <c r="J85" s="172"/>
      <c r="K85" s="172"/>
      <c r="L85" s="172"/>
      <c r="M85" s="172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</row>
    <row r="86" spans="1:52" s="144" customFormat="1" ht="15">
      <c r="A86" s="35" t="s">
        <v>205</v>
      </c>
      <c r="B86" s="223" t="s">
        <v>156</v>
      </c>
      <c r="C86" s="224" t="s">
        <v>157</v>
      </c>
      <c r="D86" s="223" t="s">
        <v>15</v>
      </c>
      <c r="E86" s="230">
        <v>30</v>
      </c>
      <c r="F86" s="207">
        <v>0</v>
      </c>
      <c r="G86" s="208">
        <v>12.02</v>
      </c>
      <c r="H86" s="208">
        <f aca="true" t="shared" si="8" ref="H86:H110">SUM(F86:G86)</f>
        <v>12.02</v>
      </c>
      <c r="I86" s="36">
        <f aca="true" t="shared" si="9" ref="I86:I110">H86*E86</f>
        <v>360.59999999999997</v>
      </c>
      <c r="J86" s="172"/>
      <c r="K86" s="172"/>
      <c r="L86" s="172"/>
      <c r="M86" s="172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</row>
    <row r="87" spans="1:52" s="144" customFormat="1" ht="15">
      <c r="A87" s="35" t="s">
        <v>206</v>
      </c>
      <c r="B87" s="223" t="s">
        <v>158</v>
      </c>
      <c r="C87" s="224" t="s">
        <v>159</v>
      </c>
      <c r="D87" s="223" t="s">
        <v>6</v>
      </c>
      <c r="E87" s="230">
        <v>28</v>
      </c>
      <c r="F87" s="207">
        <v>0</v>
      </c>
      <c r="G87" s="208">
        <v>4.51</v>
      </c>
      <c r="H87" s="208">
        <f t="shared" si="8"/>
        <v>4.51</v>
      </c>
      <c r="I87" s="36">
        <f t="shared" si="9"/>
        <v>126.28</v>
      </c>
      <c r="J87" s="172"/>
      <c r="K87" s="172"/>
      <c r="L87" s="172"/>
      <c r="M87" s="172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</row>
    <row r="88" spans="1:52" s="144" customFormat="1" ht="16.5">
      <c r="A88" s="35" t="s">
        <v>207</v>
      </c>
      <c r="B88" s="223" t="s">
        <v>46</v>
      </c>
      <c r="C88" s="39" t="s">
        <v>143</v>
      </c>
      <c r="D88" s="38" t="s">
        <v>167</v>
      </c>
      <c r="E88" s="38">
        <v>8</v>
      </c>
      <c r="F88" s="207">
        <v>0</v>
      </c>
      <c r="G88" s="208">
        <v>45.06</v>
      </c>
      <c r="H88" s="208">
        <f t="shared" si="8"/>
        <v>45.06</v>
      </c>
      <c r="I88" s="36">
        <f t="shared" si="9"/>
        <v>360.48</v>
      </c>
      <c r="J88" s="172"/>
      <c r="K88" s="172"/>
      <c r="L88" s="172"/>
      <c r="M88" s="172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</row>
    <row r="89" spans="1:52" s="147" customFormat="1" ht="16.5">
      <c r="A89" s="35" t="s">
        <v>208</v>
      </c>
      <c r="B89" s="223" t="s">
        <v>145</v>
      </c>
      <c r="C89" s="39" t="s">
        <v>144</v>
      </c>
      <c r="D89" s="38" t="s">
        <v>167</v>
      </c>
      <c r="E89" s="38">
        <v>4</v>
      </c>
      <c r="F89" s="207">
        <v>0</v>
      </c>
      <c r="G89" s="208">
        <v>14.01</v>
      </c>
      <c r="H89" s="208">
        <f t="shared" si="8"/>
        <v>14.01</v>
      </c>
      <c r="I89" s="36">
        <f t="shared" si="9"/>
        <v>56.04</v>
      </c>
      <c r="J89" s="172"/>
      <c r="K89" s="172"/>
      <c r="L89" s="172"/>
      <c r="M89" s="172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</row>
    <row r="90" spans="1:52" s="148" customFormat="1" ht="15">
      <c r="A90" s="35" t="s">
        <v>209</v>
      </c>
      <c r="B90" s="223" t="s">
        <v>65</v>
      </c>
      <c r="C90" s="224" t="s">
        <v>201</v>
      </c>
      <c r="D90" s="136" t="s">
        <v>45</v>
      </c>
      <c r="E90" s="41">
        <v>6</v>
      </c>
      <c r="F90" s="207">
        <v>4.34</v>
      </c>
      <c r="G90" s="208">
        <v>1.93</v>
      </c>
      <c r="H90" s="208">
        <f t="shared" si="8"/>
        <v>6.27</v>
      </c>
      <c r="I90" s="36">
        <f t="shared" si="9"/>
        <v>37.62</v>
      </c>
      <c r="J90" s="172"/>
      <c r="K90" s="172"/>
      <c r="L90" s="172"/>
      <c r="M90" s="172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</row>
    <row r="91" spans="1:52" s="148" customFormat="1" ht="15">
      <c r="A91" s="35" t="s">
        <v>210</v>
      </c>
      <c r="B91" s="223" t="s">
        <v>66</v>
      </c>
      <c r="C91" s="40" t="s">
        <v>142</v>
      </c>
      <c r="D91" s="38" t="s">
        <v>14</v>
      </c>
      <c r="E91" s="38">
        <v>1</v>
      </c>
      <c r="F91" s="207">
        <v>221.28</v>
      </c>
      <c r="G91" s="208">
        <v>90.12</v>
      </c>
      <c r="H91" s="208">
        <f t="shared" si="8"/>
        <v>311.4</v>
      </c>
      <c r="I91" s="36">
        <f t="shared" si="9"/>
        <v>311.4</v>
      </c>
      <c r="J91" s="172"/>
      <c r="K91" s="172"/>
      <c r="L91" s="172"/>
      <c r="M91" s="172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</row>
    <row r="92" spans="1:52" s="148" customFormat="1" ht="15">
      <c r="A92" s="35" t="s">
        <v>211</v>
      </c>
      <c r="B92" s="223" t="s">
        <v>146</v>
      </c>
      <c r="C92" s="40" t="s">
        <v>147</v>
      </c>
      <c r="D92" s="38" t="s">
        <v>14</v>
      </c>
      <c r="E92" s="38">
        <v>0.15</v>
      </c>
      <c r="F92" s="207">
        <v>195.22</v>
      </c>
      <c r="G92" s="208">
        <v>37.56</v>
      </c>
      <c r="H92" s="208">
        <f t="shared" si="8"/>
        <v>232.78</v>
      </c>
      <c r="I92" s="36">
        <f t="shared" si="9"/>
        <v>34.917</v>
      </c>
      <c r="J92" s="172"/>
      <c r="K92" s="172"/>
      <c r="L92" s="172"/>
      <c r="M92" s="172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</row>
    <row r="93" spans="1:52" s="148" customFormat="1" ht="15">
      <c r="A93" s="35" t="s">
        <v>212</v>
      </c>
      <c r="B93" s="223" t="s">
        <v>67</v>
      </c>
      <c r="C93" s="122" t="s">
        <v>148</v>
      </c>
      <c r="D93" s="38" t="s">
        <v>14</v>
      </c>
      <c r="E93" s="38">
        <v>1.15</v>
      </c>
      <c r="F93" s="207">
        <v>0</v>
      </c>
      <c r="G93" s="208">
        <v>126.66</v>
      </c>
      <c r="H93" s="208">
        <f t="shared" si="8"/>
        <v>126.66</v>
      </c>
      <c r="I93" s="36">
        <f t="shared" si="9"/>
        <v>145.659</v>
      </c>
      <c r="J93" s="172"/>
      <c r="K93" s="172"/>
      <c r="L93" s="172"/>
      <c r="M93" s="172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</row>
    <row r="94" spans="1:52" s="149" customFormat="1" ht="15">
      <c r="A94" s="35" t="s">
        <v>213</v>
      </c>
      <c r="B94" s="223" t="s">
        <v>53</v>
      </c>
      <c r="C94" s="224" t="s">
        <v>54</v>
      </c>
      <c r="D94" s="223" t="s">
        <v>15</v>
      </c>
      <c r="E94" s="230">
        <v>30</v>
      </c>
      <c r="F94" s="207">
        <v>1.72</v>
      </c>
      <c r="G94" s="208">
        <v>4.37</v>
      </c>
      <c r="H94" s="208">
        <f t="shared" si="8"/>
        <v>6.09</v>
      </c>
      <c r="I94" s="36">
        <f t="shared" si="9"/>
        <v>182.7</v>
      </c>
      <c r="J94" s="172"/>
      <c r="K94" s="172"/>
      <c r="L94" s="172"/>
      <c r="M94" s="172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</row>
    <row r="95" spans="1:52" s="149" customFormat="1" ht="30">
      <c r="A95" s="35" t="s">
        <v>214</v>
      </c>
      <c r="B95" s="223" t="s">
        <v>161</v>
      </c>
      <c r="C95" s="224" t="s">
        <v>195</v>
      </c>
      <c r="D95" s="223" t="s">
        <v>15</v>
      </c>
      <c r="E95" s="230">
        <v>30</v>
      </c>
      <c r="F95" s="207">
        <v>15.03</v>
      </c>
      <c r="G95" s="208">
        <v>10.52</v>
      </c>
      <c r="H95" s="208">
        <f t="shared" si="8"/>
        <v>25.549999999999997</v>
      </c>
      <c r="I95" s="36">
        <f t="shared" si="9"/>
        <v>766.4999999999999</v>
      </c>
      <c r="J95" s="172"/>
      <c r="K95" s="172"/>
      <c r="L95" s="172"/>
      <c r="M95" s="172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</row>
    <row r="96" spans="1:52" s="149" customFormat="1" ht="15">
      <c r="A96" s="35" t="s">
        <v>215</v>
      </c>
      <c r="B96" s="223" t="s">
        <v>163</v>
      </c>
      <c r="C96" s="224" t="s">
        <v>164</v>
      </c>
      <c r="D96" s="223" t="s">
        <v>6</v>
      </c>
      <c r="E96" s="230">
        <v>28</v>
      </c>
      <c r="F96" s="207">
        <v>1.29</v>
      </c>
      <c r="G96" s="208">
        <v>13.32</v>
      </c>
      <c r="H96" s="208">
        <f t="shared" si="8"/>
        <v>14.61</v>
      </c>
      <c r="I96" s="36">
        <f t="shared" si="9"/>
        <v>409.08</v>
      </c>
      <c r="J96" s="172"/>
      <c r="K96" s="172"/>
      <c r="L96" s="172"/>
      <c r="M96" s="172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</row>
    <row r="97" spans="1:52" s="149" customFormat="1" ht="15">
      <c r="A97" s="35" t="s">
        <v>216</v>
      </c>
      <c r="B97" s="223" t="s">
        <v>165</v>
      </c>
      <c r="C97" s="224" t="s">
        <v>166</v>
      </c>
      <c r="D97" s="223" t="s">
        <v>15</v>
      </c>
      <c r="E97" s="230">
        <v>30</v>
      </c>
      <c r="F97" s="207">
        <v>0</v>
      </c>
      <c r="G97" s="208">
        <v>36.25</v>
      </c>
      <c r="H97" s="208">
        <f t="shared" si="8"/>
        <v>36.25</v>
      </c>
      <c r="I97" s="36">
        <f t="shared" si="9"/>
        <v>1087.5</v>
      </c>
      <c r="J97" s="172"/>
      <c r="K97" s="172"/>
      <c r="L97" s="172"/>
      <c r="M97" s="172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</row>
    <row r="98" spans="1:52" s="149" customFormat="1" ht="15">
      <c r="A98" s="35" t="s">
        <v>217</v>
      </c>
      <c r="B98" s="223" t="s">
        <v>43</v>
      </c>
      <c r="C98" s="224" t="s">
        <v>44</v>
      </c>
      <c r="D98" s="223" t="s">
        <v>6</v>
      </c>
      <c r="E98" s="230">
        <v>5</v>
      </c>
      <c r="F98" s="207">
        <v>7.2</v>
      </c>
      <c r="G98" s="208">
        <v>13.32</v>
      </c>
      <c r="H98" s="208">
        <f t="shared" si="8"/>
        <v>20.52</v>
      </c>
      <c r="I98" s="36">
        <f t="shared" si="9"/>
        <v>102.6</v>
      </c>
      <c r="J98" s="172"/>
      <c r="K98" s="172"/>
      <c r="L98" s="172"/>
      <c r="M98" s="172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</row>
    <row r="99" spans="1:52" s="149" customFormat="1" ht="16.5">
      <c r="A99" s="35" t="s">
        <v>218</v>
      </c>
      <c r="B99" s="223" t="s">
        <v>68</v>
      </c>
      <c r="C99" s="123" t="s">
        <v>162</v>
      </c>
      <c r="D99" s="53" t="s">
        <v>168</v>
      </c>
      <c r="E99" s="43">
        <v>5</v>
      </c>
      <c r="F99" s="207">
        <v>20.16</v>
      </c>
      <c r="G99" s="208">
        <v>24.16</v>
      </c>
      <c r="H99" s="208">
        <f t="shared" si="8"/>
        <v>44.32</v>
      </c>
      <c r="I99" s="36">
        <f t="shared" si="9"/>
        <v>221.6</v>
      </c>
      <c r="J99" s="172"/>
      <c r="K99" s="172"/>
      <c r="L99" s="172"/>
      <c r="M99" s="172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</row>
    <row r="100" spans="1:52" s="149" customFormat="1" ht="15">
      <c r="A100" s="35" t="s">
        <v>219</v>
      </c>
      <c r="B100" s="223" t="s">
        <v>150</v>
      </c>
      <c r="C100" s="124" t="s">
        <v>196</v>
      </c>
      <c r="D100" s="51" t="s">
        <v>15</v>
      </c>
      <c r="E100" s="44">
        <v>29</v>
      </c>
      <c r="F100" s="207">
        <v>5.62</v>
      </c>
      <c r="G100" s="208">
        <v>21.65</v>
      </c>
      <c r="H100" s="208">
        <f t="shared" si="8"/>
        <v>27.27</v>
      </c>
      <c r="I100" s="36">
        <f t="shared" si="9"/>
        <v>790.83</v>
      </c>
      <c r="J100" s="172"/>
      <c r="K100" s="172"/>
      <c r="L100" s="172"/>
      <c r="M100" s="172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</row>
    <row r="101" spans="1:52" s="149" customFormat="1" ht="30">
      <c r="A101" s="35" t="s">
        <v>220</v>
      </c>
      <c r="B101" s="45" t="s">
        <v>624</v>
      </c>
      <c r="C101" s="125" t="s">
        <v>160</v>
      </c>
      <c r="D101" s="53" t="s">
        <v>6</v>
      </c>
      <c r="E101" s="44">
        <v>54</v>
      </c>
      <c r="F101" s="233">
        <v>0.39</v>
      </c>
      <c r="G101" s="46">
        <v>1.81</v>
      </c>
      <c r="H101" s="208">
        <f t="shared" si="8"/>
        <v>2.2</v>
      </c>
      <c r="I101" s="36">
        <f t="shared" si="9"/>
        <v>118.80000000000001</v>
      </c>
      <c r="J101" s="172"/>
      <c r="K101" s="172"/>
      <c r="L101" s="172"/>
      <c r="M101" s="172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</row>
    <row r="102" spans="1:52" ht="30">
      <c r="A102" s="35" t="s">
        <v>221</v>
      </c>
      <c r="B102" s="45" t="s">
        <v>132</v>
      </c>
      <c r="C102" s="125" t="s">
        <v>197</v>
      </c>
      <c r="D102" s="53" t="s">
        <v>34</v>
      </c>
      <c r="E102" s="43">
        <v>8</v>
      </c>
      <c r="F102" s="47">
        <v>43.23</v>
      </c>
      <c r="G102" s="47"/>
      <c r="H102" s="208">
        <f t="shared" si="8"/>
        <v>43.23</v>
      </c>
      <c r="I102" s="36">
        <f t="shared" si="9"/>
        <v>345.84</v>
      </c>
      <c r="J102" s="172"/>
      <c r="K102" s="172"/>
      <c r="L102" s="172"/>
      <c r="M102" s="172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</row>
    <row r="103" spans="1:52" ht="30">
      <c r="A103" s="35" t="s">
        <v>222</v>
      </c>
      <c r="B103" s="45" t="s">
        <v>132</v>
      </c>
      <c r="C103" s="125" t="s">
        <v>198</v>
      </c>
      <c r="D103" s="53" t="s">
        <v>34</v>
      </c>
      <c r="E103" s="43">
        <v>8</v>
      </c>
      <c r="F103" s="47">
        <v>74.13</v>
      </c>
      <c r="G103" s="47"/>
      <c r="H103" s="208">
        <f t="shared" si="8"/>
        <v>74.13</v>
      </c>
      <c r="I103" s="36">
        <f t="shared" si="9"/>
        <v>593.04</v>
      </c>
      <c r="J103" s="172"/>
      <c r="K103" s="172"/>
      <c r="L103" s="172"/>
      <c r="M103" s="172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</row>
    <row r="104" spans="1:52" s="150" customFormat="1" ht="45">
      <c r="A104" s="35" t="s">
        <v>223</v>
      </c>
      <c r="B104" s="49" t="s">
        <v>132</v>
      </c>
      <c r="C104" s="125" t="s">
        <v>199</v>
      </c>
      <c r="D104" s="231" t="s">
        <v>34</v>
      </c>
      <c r="E104" s="232">
        <v>18</v>
      </c>
      <c r="F104" s="50">
        <v>74.13</v>
      </c>
      <c r="G104" s="50"/>
      <c r="H104" s="208">
        <f t="shared" si="8"/>
        <v>74.13</v>
      </c>
      <c r="I104" s="36">
        <f t="shared" si="9"/>
        <v>1334.34</v>
      </c>
      <c r="J104" s="172"/>
      <c r="K104" s="172"/>
      <c r="L104" s="172"/>
      <c r="M104" s="172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</row>
    <row r="105" spans="1:52" s="1" customFormat="1" ht="15">
      <c r="A105" s="35" t="s">
        <v>224</v>
      </c>
      <c r="B105" s="24" t="s">
        <v>78</v>
      </c>
      <c r="C105" s="60" t="s">
        <v>79</v>
      </c>
      <c r="D105" s="135" t="s">
        <v>644</v>
      </c>
      <c r="E105" s="38">
        <v>50</v>
      </c>
      <c r="F105" s="30"/>
      <c r="G105" s="30">
        <v>10.47</v>
      </c>
      <c r="H105" s="208">
        <f t="shared" si="8"/>
        <v>10.47</v>
      </c>
      <c r="I105" s="36">
        <f t="shared" si="9"/>
        <v>523.5</v>
      </c>
      <c r="J105" s="172"/>
      <c r="K105" s="172"/>
      <c r="L105" s="172"/>
      <c r="M105" s="172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</row>
    <row r="106" spans="1:13" s="149" customFormat="1" ht="30">
      <c r="A106" s="35" t="s">
        <v>225</v>
      </c>
      <c r="B106" s="215" t="s">
        <v>137</v>
      </c>
      <c r="C106" s="216" t="s">
        <v>138</v>
      </c>
      <c r="D106" s="217" t="s">
        <v>644</v>
      </c>
      <c r="E106" s="217">
        <v>80</v>
      </c>
      <c r="F106" s="30"/>
      <c r="G106" s="30">
        <v>7.97</v>
      </c>
      <c r="H106" s="208">
        <f t="shared" si="8"/>
        <v>7.97</v>
      </c>
      <c r="I106" s="36">
        <f t="shared" si="9"/>
        <v>637.6</v>
      </c>
      <c r="J106" s="281" t="s">
        <v>657</v>
      </c>
      <c r="K106" s="281"/>
      <c r="L106" s="281"/>
      <c r="M106" s="281"/>
    </row>
    <row r="107" spans="1:13" s="151" customFormat="1" ht="30">
      <c r="A107" s="35" t="s">
        <v>226</v>
      </c>
      <c r="B107" s="215" t="s">
        <v>139</v>
      </c>
      <c r="C107" s="216" t="s">
        <v>140</v>
      </c>
      <c r="D107" s="217" t="s">
        <v>644</v>
      </c>
      <c r="E107" s="217">
        <v>80</v>
      </c>
      <c r="F107" s="30"/>
      <c r="G107" s="30">
        <v>6.55</v>
      </c>
      <c r="H107" s="208">
        <f t="shared" si="8"/>
        <v>6.55</v>
      </c>
      <c r="I107" s="36">
        <f t="shared" si="9"/>
        <v>524</v>
      </c>
      <c r="J107" s="281" t="s">
        <v>658</v>
      </c>
      <c r="K107" s="281"/>
      <c r="L107" s="281"/>
      <c r="M107" s="281"/>
    </row>
    <row r="108" spans="1:31" s="151" customFormat="1" ht="60">
      <c r="A108" s="35" t="s">
        <v>227</v>
      </c>
      <c r="B108" s="223" t="s">
        <v>84</v>
      </c>
      <c r="C108" s="126" t="s">
        <v>193</v>
      </c>
      <c r="D108" s="51" t="s">
        <v>15</v>
      </c>
      <c r="E108" s="43">
        <v>45</v>
      </c>
      <c r="F108" s="207">
        <v>4.64</v>
      </c>
      <c r="G108" s="208">
        <v>10.52</v>
      </c>
      <c r="H108" s="208">
        <f t="shared" si="8"/>
        <v>15.16</v>
      </c>
      <c r="I108" s="36">
        <f t="shared" si="9"/>
        <v>682.2</v>
      </c>
      <c r="J108" s="172"/>
      <c r="K108" s="172"/>
      <c r="L108" s="172"/>
      <c r="M108" s="172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</row>
    <row r="109" spans="1:31" s="1" customFormat="1" ht="15">
      <c r="A109" s="35" t="s">
        <v>228</v>
      </c>
      <c r="B109" s="223" t="s">
        <v>151</v>
      </c>
      <c r="C109" s="40" t="s">
        <v>152</v>
      </c>
      <c r="D109" s="38" t="s">
        <v>14</v>
      </c>
      <c r="E109" s="137">
        <v>5</v>
      </c>
      <c r="F109" s="207">
        <v>13.14</v>
      </c>
      <c r="G109" s="208">
        <v>81.11</v>
      </c>
      <c r="H109" s="208">
        <f t="shared" si="8"/>
        <v>94.25</v>
      </c>
      <c r="I109" s="36">
        <f t="shared" si="9"/>
        <v>471.25</v>
      </c>
      <c r="J109" s="172"/>
      <c r="K109" s="172"/>
      <c r="L109" s="172"/>
      <c r="M109" s="172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</row>
    <row r="110" spans="1:31" s="1" customFormat="1" ht="15">
      <c r="A110" s="35" t="s">
        <v>229</v>
      </c>
      <c r="B110" s="223" t="s">
        <v>64</v>
      </c>
      <c r="C110" s="40" t="s">
        <v>153</v>
      </c>
      <c r="D110" s="38" t="s">
        <v>15</v>
      </c>
      <c r="E110" s="137">
        <v>29</v>
      </c>
      <c r="F110" s="207">
        <v>0.44</v>
      </c>
      <c r="G110" s="208">
        <v>3</v>
      </c>
      <c r="H110" s="208">
        <f t="shared" si="8"/>
        <v>3.44</v>
      </c>
      <c r="I110" s="36">
        <f t="shared" si="9"/>
        <v>99.76</v>
      </c>
      <c r="J110" s="172"/>
      <c r="K110" s="172"/>
      <c r="L110" s="172"/>
      <c r="M110" s="172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</row>
    <row r="111" spans="1:31" s="152" customFormat="1" ht="14.25">
      <c r="A111" s="54"/>
      <c r="B111" s="203"/>
      <c r="C111" s="171" t="s">
        <v>200</v>
      </c>
      <c r="D111" s="204"/>
      <c r="E111" s="204"/>
      <c r="F111" s="234"/>
      <c r="G111" s="234"/>
      <c r="H111" s="55"/>
      <c r="I111" s="56">
        <f>SUM(I84:I110)</f>
        <v>10869.046000000002</v>
      </c>
      <c r="J111" s="172"/>
      <c r="K111" s="172"/>
      <c r="L111" s="172"/>
      <c r="M111" s="172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</row>
    <row r="112" spans="1:13" s="143" customFormat="1" ht="15">
      <c r="A112" s="54"/>
      <c r="B112" s="203"/>
      <c r="C112" s="171" t="s">
        <v>230</v>
      </c>
      <c r="D112" s="204"/>
      <c r="E112" s="204"/>
      <c r="F112" s="205"/>
      <c r="G112" s="205"/>
      <c r="H112" s="55"/>
      <c r="I112" s="56">
        <f>I111*2</f>
        <v>21738.092000000004</v>
      </c>
      <c r="J112" s="173">
        <f>I112</f>
        <v>21738.092000000004</v>
      </c>
      <c r="K112" s="176"/>
      <c r="L112" s="176"/>
      <c r="M112" s="176"/>
    </row>
    <row r="113" spans="1:13" s="169" customFormat="1" ht="15">
      <c r="A113" s="197"/>
      <c r="B113" s="197"/>
      <c r="C113" s="197"/>
      <c r="D113" s="197"/>
      <c r="E113" s="197"/>
      <c r="F113" s="197"/>
      <c r="G113" s="197"/>
      <c r="H113" s="197"/>
      <c r="I113" s="197"/>
      <c r="J113" s="177"/>
      <c r="K113" s="177"/>
      <c r="L113" s="177"/>
      <c r="M113" s="177"/>
    </row>
    <row r="114" spans="1:13" s="143" customFormat="1" ht="15.75">
      <c r="A114" s="54">
        <v>8</v>
      </c>
      <c r="B114" s="203"/>
      <c r="C114" s="171" t="s">
        <v>258</v>
      </c>
      <c r="D114" s="204"/>
      <c r="E114" s="204"/>
      <c r="F114" s="205"/>
      <c r="G114" s="205"/>
      <c r="H114" s="55">
        <f>SUM(G114,F114)</f>
        <v>0</v>
      </c>
      <c r="I114" s="56">
        <f>H114*E114</f>
        <v>0</v>
      </c>
      <c r="J114" s="176"/>
      <c r="K114" s="176"/>
      <c r="L114" s="176"/>
      <c r="M114" s="176"/>
    </row>
    <row r="115" spans="1:13" s="144" customFormat="1" ht="30">
      <c r="A115" s="35" t="s">
        <v>231</v>
      </c>
      <c r="B115" s="223" t="s">
        <v>154</v>
      </c>
      <c r="C115" s="224" t="s">
        <v>155</v>
      </c>
      <c r="D115" s="223" t="s">
        <v>15</v>
      </c>
      <c r="E115" s="230">
        <v>29</v>
      </c>
      <c r="F115" s="207">
        <v>12.78</v>
      </c>
      <c r="G115" s="208">
        <v>6.01</v>
      </c>
      <c r="H115" s="208">
        <f>SUM(F115:G115)</f>
        <v>18.79</v>
      </c>
      <c r="I115" s="36">
        <f>H115*E115</f>
        <v>544.91</v>
      </c>
      <c r="J115" s="180"/>
      <c r="K115" s="180"/>
      <c r="L115" s="181"/>
      <c r="M115" s="181"/>
    </row>
    <row r="116" spans="1:13" s="144" customFormat="1" ht="15">
      <c r="A116" s="35" t="s">
        <v>232</v>
      </c>
      <c r="B116" s="223" t="s">
        <v>156</v>
      </c>
      <c r="C116" s="224" t="s">
        <v>157</v>
      </c>
      <c r="D116" s="223" t="s">
        <v>15</v>
      </c>
      <c r="E116" s="230">
        <v>30</v>
      </c>
      <c r="F116" s="207">
        <v>0</v>
      </c>
      <c r="G116" s="208">
        <v>12.02</v>
      </c>
      <c r="H116" s="208">
        <f aca="true" t="shared" si="10" ref="H116:H140">SUM(F116:G116)</f>
        <v>12.02</v>
      </c>
      <c r="I116" s="36">
        <f aca="true" t="shared" si="11" ref="I116:I140">H116*E116</f>
        <v>360.59999999999997</v>
      </c>
      <c r="J116" s="180"/>
      <c r="K116" s="180"/>
      <c r="L116" s="181"/>
      <c r="M116" s="181"/>
    </row>
    <row r="117" spans="1:13" s="144" customFormat="1" ht="15">
      <c r="A117" s="35" t="s">
        <v>233</v>
      </c>
      <c r="B117" s="223" t="s">
        <v>158</v>
      </c>
      <c r="C117" s="224" t="s">
        <v>159</v>
      </c>
      <c r="D117" s="223" t="s">
        <v>6</v>
      </c>
      <c r="E117" s="230">
        <v>28</v>
      </c>
      <c r="F117" s="207">
        <v>0</v>
      </c>
      <c r="G117" s="208">
        <v>4.51</v>
      </c>
      <c r="H117" s="208">
        <f t="shared" si="10"/>
        <v>4.51</v>
      </c>
      <c r="I117" s="36">
        <f t="shared" si="11"/>
        <v>126.28</v>
      </c>
      <c r="J117" s="180"/>
      <c r="K117" s="180"/>
      <c r="L117" s="181"/>
      <c r="M117" s="181"/>
    </row>
    <row r="118" spans="1:13" s="144" customFormat="1" ht="16.5">
      <c r="A118" s="35" t="s">
        <v>234</v>
      </c>
      <c r="B118" s="223" t="s">
        <v>46</v>
      </c>
      <c r="C118" s="39" t="s">
        <v>143</v>
      </c>
      <c r="D118" s="38" t="s">
        <v>167</v>
      </c>
      <c r="E118" s="38">
        <v>8</v>
      </c>
      <c r="F118" s="207">
        <v>0</v>
      </c>
      <c r="G118" s="208">
        <v>45.06</v>
      </c>
      <c r="H118" s="208">
        <f t="shared" si="10"/>
        <v>45.06</v>
      </c>
      <c r="I118" s="36">
        <f t="shared" si="11"/>
        <v>360.48</v>
      </c>
      <c r="J118" s="180"/>
      <c r="K118" s="180"/>
      <c r="L118" s="181"/>
      <c r="M118" s="181"/>
    </row>
    <row r="119" spans="1:13" s="147" customFormat="1" ht="16.5">
      <c r="A119" s="35" t="s">
        <v>235</v>
      </c>
      <c r="B119" s="223" t="s">
        <v>145</v>
      </c>
      <c r="C119" s="39" t="s">
        <v>144</v>
      </c>
      <c r="D119" s="38" t="s">
        <v>167</v>
      </c>
      <c r="E119" s="38">
        <v>4</v>
      </c>
      <c r="F119" s="207">
        <v>0</v>
      </c>
      <c r="G119" s="208">
        <v>14.01</v>
      </c>
      <c r="H119" s="208">
        <f t="shared" si="10"/>
        <v>14.01</v>
      </c>
      <c r="I119" s="36">
        <f t="shared" si="11"/>
        <v>56.04</v>
      </c>
      <c r="J119" s="182"/>
      <c r="K119" s="182"/>
      <c r="L119" s="183"/>
      <c r="M119" s="183"/>
    </row>
    <row r="120" spans="1:13" s="148" customFormat="1" ht="15">
      <c r="A120" s="35" t="s">
        <v>236</v>
      </c>
      <c r="B120" s="223" t="s">
        <v>65</v>
      </c>
      <c r="C120" s="224" t="s">
        <v>201</v>
      </c>
      <c r="D120" s="136" t="s">
        <v>45</v>
      </c>
      <c r="E120" s="41">
        <v>6</v>
      </c>
      <c r="F120" s="207">
        <v>4.34</v>
      </c>
      <c r="G120" s="208">
        <v>1.93</v>
      </c>
      <c r="H120" s="208">
        <f t="shared" si="10"/>
        <v>6.27</v>
      </c>
      <c r="I120" s="36">
        <f t="shared" si="11"/>
        <v>37.62</v>
      </c>
      <c r="J120" s="184"/>
      <c r="K120" s="184"/>
      <c r="L120" s="184"/>
      <c r="M120" s="184"/>
    </row>
    <row r="121" spans="1:13" s="148" customFormat="1" ht="15">
      <c r="A121" s="35" t="s">
        <v>237</v>
      </c>
      <c r="B121" s="223" t="s">
        <v>66</v>
      </c>
      <c r="C121" s="40" t="s">
        <v>142</v>
      </c>
      <c r="D121" s="38" t="s">
        <v>14</v>
      </c>
      <c r="E121" s="38">
        <v>1</v>
      </c>
      <c r="F121" s="207">
        <v>221.28</v>
      </c>
      <c r="G121" s="208">
        <v>90.12</v>
      </c>
      <c r="H121" s="208">
        <f t="shared" si="10"/>
        <v>311.4</v>
      </c>
      <c r="I121" s="36">
        <f t="shared" si="11"/>
        <v>311.4</v>
      </c>
      <c r="J121" s="185"/>
      <c r="K121" s="185"/>
      <c r="L121" s="184"/>
      <c r="M121" s="184"/>
    </row>
    <row r="122" spans="1:13" s="148" customFormat="1" ht="15">
      <c r="A122" s="35" t="s">
        <v>238</v>
      </c>
      <c r="B122" s="223" t="s">
        <v>146</v>
      </c>
      <c r="C122" s="40" t="s">
        <v>147</v>
      </c>
      <c r="D122" s="38" t="s">
        <v>14</v>
      </c>
      <c r="E122" s="38">
        <v>0.15</v>
      </c>
      <c r="F122" s="207">
        <v>195.22</v>
      </c>
      <c r="G122" s="208">
        <v>37.56</v>
      </c>
      <c r="H122" s="208">
        <f t="shared" si="10"/>
        <v>232.78</v>
      </c>
      <c r="I122" s="36">
        <f t="shared" si="11"/>
        <v>34.917</v>
      </c>
      <c r="J122" s="185"/>
      <c r="K122" s="185"/>
      <c r="L122" s="184"/>
      <c r="M122" s="184"/>
    </row>
    <row r="123" spans="1:13" s="148" customFormat="1" ht="15">
      <c r="A123" s="35" t="s">
        <v>239</v>
      </c>
      <c r="B123" s="223" t="s">
        <v>67</v>
      </c>
      <c r="C123" s="122" t="s">
        <v>148</v>
      </c>
      <c r="D123" s="38" t="s">
        <v>14</v>
      </c>
      <c r="E123" s="38">
        <v>1.15</v>
      </c>
      <c r="F123" s="207">
        <v>0</v>
      </c>
      <c r="G123" s="208">
        <v>126.66</v>
      </c>
      <c r="H123" s="208">
        <f t="shared" si="10"/>
        <v>126.66</v>
      </c>
      <c r="I123" s="36">
        <f t="shared" si="11"/>
        <v>145.659</v>
      </c>
      <c r="J123" s="185"/>
      <c r="K123" s="185"/>
      <c r="L123" s="184"/>
      <c r="M123" s="184"/>
    </row>
    <row r="124" spans="1:15" s="149" customFormat="1" ht="15">
      <c r="A124" s="35" t="s">
        <v>240</v>
      </c>
      <c r="B124" s="223" t="s">
        <v>53</v>
      </c>
      <c r="C124" s="224" t="s">
        <v>54</v>
      </c>
      <c r="D124" s="223" t="s">
        <v>15</v>
      </c>
      <c r="E124" s="230">
        <v>30</v>
      </c>
      <c r="F124" s="207">
        <v>1.72</v>
      </c>
      <c r="G124" s="208">
        <v>4.37</v>
      </c>
      <c r="H124" s="208">
        <f t="shared" si="10"/>
        <v>6.09</v>
      </c>
      <c r="I124" s="36">
        <f t="shared" si="11"/>
        <v>182.7</v>
      </c>
      <c r="J124" s="186"/>
      <c r="K124" s="186"/>
      <c r="L124" s="187"/>
      <c r="M124" s="187"/>
      <c r="N124" s="153"/>
      <c r="O124" s="153"/>
    </row>
    <row r="125" spans="1:13" s="149" customFormat="1" ht="30">
      <c r="A125" s="35" t="s">
        <v>241</v>
      </c>
      <c r="B125" s="223" t="s">
        <v>161</v>
      </c>
      <c r="C125" s="224" t="s">
        <v>195</v>
      </c>
      <c r="D125" s="223" t="s">
        <v>15</v>
      </c>
      <c r="E125" s="230">
        <v>30</v>
      </c>
      <c r="F125" s="207">
        <v>15.03</v>
      </c>
      <c r="G125" s="208">
        <v>10.52</v>
      </c>
      <c r="H125" s="208">
        <f t="shared" si="10"/>
        <v>25.549999999999997</v>
      </c>
      <c r="I125" s="36">
        <f t="shared" si="11"/>
        <v>766.4999999999999</v>
      </c>
      <c r="J125" s="188"/>
      <c r="K125" s="188"/>
      <c r="L125" s="188"/>
      <c r="M125" s="188"/>
    </row>
    <row r="126" spans="1:15" s="149" customFormat="1" ht="15">
      <c r="A126" s="35" t="s">
        <v>242</v>
      </c>
      <c r="B126" s="223" t="s">
        <v>163</v>
      </c>
      <c r="C126" s="224" t="s">
        <v>164</v>
      </c>
      <c r="D126" s="223" t="s">
        <v>6</v>
      </c>
      <c r="E126" s="230">
        <v>28</v>
      </c>
      <c r="F126" s="207">
        <v>1.29</v>
      </c>
      <c r="G126" s="208">
        <v>13.32</v>
      </c>
      <c r="H126" s="208">
        <f t="shared" si="10"/>
        <v>14.61</v>
      </c>
      <c r="I126" s="36">
        <f t="shared" si="11"/>
        <v>409.08</v>
      </c>
      <c r="J126" s="186"/>
      <c r="K126" s="186"/>
      <c r="L126" s="187"/>
      <c r="M126" s="187"/>
      <c r="N126" s="153"/>
      <c r="O126" s="153"/>
    </row>
    <row r="127" spans="1:15" s="149" customFormat="1" ht="15">
      <c r="A127" s="35" t="s">
        <v>243</v>
      </c>
      <c r="B127" s="223" t="s">
        <v>165</v>
      </c>
      <c r="C127" s="224" t="s">
        <v>166</v>
      </c>
      <c r="D127" s="223" t="s">
        <v>15</v>
      </c>
      <c r="E127" s="230">
        <v>30</v>
      </c>
      <c r="F127" s="207">
        <v>0</v>
      </c>
      <c r="G127" s="208">
        <v>36.25</v>
      </c>
      <c r="H127" s="208">
        <f t="shared" si="10"/>
        <v>36.25</v>
      </c>
      <c r="I127" s="36">
        <f t="shared" si="11"/>
        <v>1087.5</v>
      </c>
      <c r="J127" s="186"/>
      <c r="K127" s="186"/>
      <c r="L127" s="187"/>
      <c r="M127" s="187"/>
      <c r="N127" s="153"/>
      <c r="O127" s="153"/>
    </row>
    <row r="128" spans="1:13" s="149" customFormat="1" ht="15">
      <c r="A128" s="35" t="s">
        <v>244</v>
      </c>
      <c r="B128" s="223" t="s">
        <v>43</v>
      </c>
      <c r="C128" s="224" t="s">
        <v>44</v>
      </c>
      <c r="D128" s="223" t="s">
        <v>6</v>
      </c>
      <c r="E128" s="230">
        <v>5</v>
      </c>
      <c r="F128" s="207">
        <v>7.2</v>
      </c>
      <c r="G128" s="208">
        <v>13.32</v>
      </c>
      <c r="H128" s="208">
        <f t="shared" si="10"/>
        <v>20.52</v>
      </c>
      <c r="I128" s="36">
        <f t="shared" si="11"/>
        <v>102.6</v>
      </c>
      <c r="J128" s="188"/>
      <c r="K128" s="188"/>
      <c r="L128" s="188"/>
      <c r="M128" s="188"/>
    </row>
    <row r="129" spans="1:13" s="149" customFormat="1" ht="16.5">
      <c r="A129" s="35" t="s">
        <v>245</v>
      </c>
      <c r="B129" s="223" t="s">
        <v>68</v>
      </c>
      <c r="C129" s="123" t="s">
        <v>162</v>
      </c>
      <c r="D129" s="53" t="s">
        <v>168</v>
      </c>
      <c r="E129" s="43">
        <v>5</v>
      </c>
      <c r="F129" s="207">
        <v>20.16</v>
      </c>
      <c r="G129" s="208">
        <v>24.16</v>
      </c>
      <c r="H129" s="208">
        <f t="shared" si="10"/>
        <v>44.32</v>
      </c>
      <c r="I129" s="36">
        <f t="shared" si="11"/>
        <v>221.6</v>
      </c>
      <c r="J129" s="188"/>
      <c r="K129" s="188"/>
      <c r="L129" s="188"/>
      <c r="M129" s="188"/>
    </row>
    <row r="130" spans="1:13" s="149" customFormat="1" ht="15">
      <c r="A130" s="35" t="s">
        <v>246</v>
      </c>
      <c r="B130" s="223" t="s">
        <v>150</v>
      </c>
      <c r="C130" s="124" t="s">
        <v>196</v>
      </c>
      <c r="D130" s="51" t="s">
        <v>15</v>
      </c>
      <c r="E130" s="44">
        <v>29</v>
      </c>
      <c r="F130" s="207">
        <v>5.62</v>
      </c>
      <c r="G130" s="208">
        <v>21.65</v>
      </c>
      <c r="H130" s="208">
        <f t="shared" si="10"/>
        <v>27.27</v>
      </c>
      <c r="I130" s="36">
        <f t="shared" si="11"/>
        <v>790.83</v>
      </c>
      <c r="J130" s="188"/>
      <c r="K130" s="188"/>
      <c r="L130" s="188"/>
      <c r="M130" s="188"/>
    </row>
    <row r="131" spans="1:13" s="149" customFormat="1" ht="30">
      <c r="A131" s="35" t="s">
        <v>247</v>
      </c>
      <c r="B131" s="45" t="s">
        <v>624</v>
      </c>
      <c r="C131" s="125" t="s">
        <v>160</v>
      </c>
      <c r="D131" s="53" t="s">
        <v>6</v>
      </c>
      <c r="E131" s="44">
        <v>54</v>
      </c>
      <c r="F131" s="46">
        <v>0.39</v>
      </c>
      <c r="G131" s="46">
        <v>1.81</v>
      </c>
      <c r="H131" s="208">
        <f t="shared" si="10"/>
        <v>2.2</v>
      </c>
      <c r="I131" s="36">
        <f t="shared" si="11"/>
        <v>118.80000000000001</v>
      </c>
      <c r="J131" s="188"/>
      <c r="K131" s="188"/>
      <c r="L131" s="188"/>
      <c r="M131" s="188"/>
    </row>
    <row r="132" spans="1:13" ht="30">
      <c r="A132" s="35" t="s">
        <v>248</v>
      </c>
      <c r="B132" s="45" t="s">
        <v>132</v>
      </c>
      <c r="C132" s="125" t="s">
        <v>197</v>
      </c>
      <c r="D132" s="53" t="s">
        <v>34</v>
      </c>
      <c r="E132" s="43">
        <v>8</v>
      </c>
      <c r="F132" s="47">
        <v>43.23</v>
      </c>
      <c r="G132" s="47"/>
      <c r="H132" s="208">
        <f t="shared" si="10"/>
        <v>43.23</v>
      </c>
      <c r="I132" s="36">
        <f t="shared" si="11"/>
        <v>345.84</v>
      </c>
      <c r="J132" s="179"/>
      <c r="K132" s="179"/>
      <c r="L132" s="179"/>
      <c r="M132" s="179"/>
    </row>
    <row r="133" spans="1:13" ht="30">
      <c r="A133" s="35" t="s">
        <v>249</v>
      </c>
      <c r="B133" s="45" t="s">
        <v>132</v>
      </c>
      <c r="C133" s="125" t="s">
        <v>198</v>
      </c>
      <c r="D133" s="53" t="s">
        <v>34</v>
      </c>
      <c r="E133" s="43">
        <v>8</v>
      </c>
      <c r="F133" s="47">
        <v>74.13</v>
      </c>
      <c r="G133" s="47"/>
      <c r="H133" s="208">
        <f t="shared" si="10"/>
        <v>74.13</v>
      </c>
      <c r="I133" s="36">
        <f t="shared" si="11"/>
        <v>593.04</v>
      </c>
      <c r="J133" s="179"/>
      <c r="K133" s="179"/>
      <c r="L133" s="179"/>
      <c r="M133" s="179"/>
    </row>
    <row r="134" spans="1:13" s="150" customFormat="1" ht="45">
      <c r="A134" s="35" t="s">
        <v>250</v>
      </c>
      <c r="B134" s="49" t="s">
        <v>132</v>
      </c>
      <c r="C134" s="125" t="s">
        <v>199</v>
      </c>
      <c r="D134" s="231" t="s">
        <v>34</v>
      </c>
      <c r="E134" s="232">
        <v>18</v>
      </c>
      <c r="F134" s="50">
        <v>74.13</v>
      </c>
      <c r="G134" s="50"/>
      <c r="H134" s="208">
        <f t="shared" si="10"/>
        <v>74.13</v>
      </c>
      <c r="I134" s="36">
        <f t="shared" si="11"/>
        <v>1334.34</v>
      </c>
      <c r="J134" s="188"/>
      <c r="K134" s="188"/>
      <c r="L134" s="188"/>
      <c r="M134" s="188"/>
    </row>
    <row r="135" spans="1:13" s="1" customFormat="1" ht="15">
      <c r="A135" s="35" t="s">
        <v>251</v>
      </c>
      <c r="B135" s="24" t="s">
        <v>78</v>
      </c>
      <c r="C135" s="60" t="s">
        <v>79</v>
      </c>
      <c r="D135" s="135" t="s">
        <v>644</v>
      </c>
      <c r="E135" s="38">
        <v>50</v>
      </c>
      <c r="F135" s="30"/>
      <c r="G135" s="30">
        <v>10.47</v>
      </c>
      <c r="H135" s="208">
        <f t="shared" si="10"/>
        <v>10.47</v>
      </c>
      <c r="I135" s="36">
        <f t="shared" si="11"/>
        <v>523.5</v>
      </c>
      <c r="J135" s="179"/>
      <c r="K135" s="179"/>
      <c r="L135" s="179"/>
      <c r="M135" s="179"/>
    </row>
    <row r="136" spans="1:13" s="149" customFormat="1" ht="30">
      <c r="A136" s="35" t="s">
        <v>252</v>
      </c>
      <c r="B136" s="215" t="s">
        <v>137</v>
      </c>
      <c r="C136" s="216" t="s">
        <v>138</v>
      </c>
      <c r="D136" s="217" t="s">
        <v>644</v>
      </c>
      <c r="E136" s="217">
        <v>80</v>
      </c>
      <c r="F136" s="30"/>
      <c r="G136" s="30">
        <v>7.97</v>
      </c>
      <c r="H136" s="208">
        <f t="shared" si="10"/>
        <v>7.97</v>
      </c>
      <c r="I136" s="36">
        <f t="shared" si="11"/>
        <v>637.6</v>
      </c>
      <c r="J136" s="281" t="s">
        <v>657</v>
      </c>
      <c r="K136" s="281"/>
      <c r="L136" s="281"/>
      <c r="M136" s="281"/>
    </row>
    <row r="137" spans="1:13" s="151" customFormat="1" ht="30">
      <c r="A137" s="35" t="s">
        <v>253</v>
      </c>
      <c r="B137" s="215" t="s">
        <v>139</v>
      </c>
      <c r="C137" s="216" t="s">
        <v>140</v>
      </c>
      <c r="D137" s="217" t="s">
        <v>644</v>
      </c>
      <c r="E137" s="217">
        <v>80</v>
      </c>
      <c r="F137" s="30"/>
      <c r="G137" s="30">
        <v>6.55</v>
      </c>
      <c r="H137" s="208">
        <f t="shared" si="10"/>
        <v>6.55</v>
      </c>
      <c r="I137" s="36">
        <f t="shared" si="11"/>
        <v>524</v>
      </c>
      <c r="J137" s="281" t="s">
        <v>658</v>
      </c>
      <c r="K137" s="281"/>
      <c r="L137" s="281"/>
      <c r="M137" s="281"/>
    </row>
    <row r="138" spans="1:13" s="151" customFormat="1" ht="60">
      <c r="A138" s="35" t="s">
        <v>254</v>
      </c>
      <c r="B138" s="223" t="s">
        <v>84</v>
      </c>
      <c r="C138" s="126" t="s">
        <v>193</v>
      </c>
      <c r="D138" s="51" t="s">
        <v>15</v>
      </c>
      <c r="E138" s="43">
        <v>45</v>
      </c>
      <c r="F138" s="207">
        <v>4.64</v>
      </c>
      <c r="G138" s="208">
        <v>10.52</v>
      </c>
      <c r="H138" s="208">
        <f t="shared" si="10"/>
        <v>15.16</v>
      </c>
      <c r="I138" s="36">
        <f t="shared" si="11"/>
        <v>682.2</v>
      </c>
      <c r="J138" s="178"/>
      <c r="K138" s="178"/>
      <c r="L138" s="178"/>
      <c r="M138" s="178"/>
    </row>
    <row r="139" spans="1:13" s="1" customFormat="1" ht="15">
      <c r="A139" s="35" t="s">
        <v>255</v>
      </c>
      <c r="B139" s="223" t="s">
        <v>151</v>
      </c>
      <c r="C139" s="40" t="s">
        <v>152</v>
      </c>
      <c r="D139" s="38" t="s">
        <v>14</v>
      </c>
      <c r="E139" s="137">
        <v>5</v>
      </c>
      <c r="F139" s="207">
        <v>13.14</v>
      </c>
      <c r="G139" s="208">
        <v>81.11</v>
      </c>
      <c r="H139" s="208">
        <f t="shared" si="10"/>
        <v>94.25</v>
      </c>
      <c r="I139" s="36">
        <f t="shared" si="11"/>
        <v>471.25</v>
      </c>
      <c r="J139" s="179"/>
      <c r="K139" s="179"/>
      <c r="L139" s="179"/>
      <c r="M139" s="179"/>
    </row>
    <row r="140" spans="1:13" s="1" customFormat="1" ht="15">
      <c r="A140" s="35" t="s">
        <v>256</v>
      </c>
      <c r="B140" s="223" t="s">
        <v>64</v>
      </c>
      <c r="C140" s="40" t="s">
        <v>153</v>
      </c>
      <c r="D140" s="38" t="s">
        <v>15</v>
      </c>
      <c r="E140" s="137">
        <v>29</v>
      </c>
      <c r="F140" s="207">
        <v>0.44</v>
      </c>
      <c r="G140" s="208">
        <v>3</v>
      </c>
      <c r="H140" s="208">
        <f t="shared" si="10"/>
        <v>3.44</v>
      </c>
      <c r="I140" s="36">
        <f t="shared" si="11"/>
        <v>99.76</v>
      </c>
      <c r="J140" s="179"/>
      <c r="K140" s="179"/>
      <c r="L140" s="179"/>
      <c r="M140" s="179"/>
    </row>
    <row r="141" spans="1:13" s="152" customFormat="1" ht="14.25">
      <c r="A141" s="54"/>
      <c r="B141" s="203"/>
      <c r="C141" s="171" t="s">
        <v>200</v>
      </c>
      <c r="D141" s="204"/>
      <c r="E141" s="204"/>
      <c r="F141" s="234"/>
      <c r="G141" s="234"/>
      <c r="H141" s="55"/>
      <c r="I141" s="56">
        <f>SUM(I114:I140)</f>
        <v>10869.046000000002</v>
      </c>
      <c r="J141" s="179"/>
      <c r="K141" s="179"/>
      <c r="L141" s="179"/>
      <c r="M141" s="179"/>
    </row>
    <row r="142" spans="1:13" s="143" customFormat="1" ht="15">
      <c r="A142" s="54"/>
      <c r="B142" s="203"/>
      <c r="C142" s="171" t="s">
        <v>257</v>
      </c>
      <c r="D142" s="204"/>
      <c r="E142" s="204"/>
      <c r="F142" s="205"/>
      <c r="G142" s="205"/>
      <c r="H142" s="55"/>
      <c r="I142" s="56">
        <f>I141*2</f>
        <v>21738.092000000004</v>
      </c>
      <c r="J142" s="173">
        <f>I142</f>
        <v>21738.092000000004</v>
      </c>
      <c r="K142" s="176"/>
      <c r="L142" s="176"/>
      <c r="M142" s="176"/>
    </row>
    <row r="143" spans="1:13" s="169" customFormat="1" ht="15">
      <c r="A143" s="197"/>
      <c r="B143" s="197"/>
      <c r="C143" s="197"/>
      <c r="D143" s="197"/>
      <c r="E143" s="197"/>
      <c r="F143" s="197"/>
      <c r="G143" s="197"/>
      <c r="H143" s="197"/>
      <c r="I143" s="197"/>
      <c r="J143" s="177"/>
      <c r="K143" s="177"/>
      <c r="L143" s="177"/>
      <c r="M143" s="177"/>
    </row>
    <row r="144" spans="1:13" s="143" customFormat="1" ht="15.75">
      <c r="A144" s="54">
        <v>9</v>
      </c>
      <c r="B144" s="203"/>
      <c r="C144" s="171" t="s">
        <v>274</v>
      </c>
      <c r="D144" s="204"/>
      <c r="E144" s="204"/>
      <c r="F144" s="205"/>
      <c r="G144" s="205"/>
      <c r="H144" s="55">
        <f>SUM(G144,F144)</f>
        <v>0</v>
      </c>
      <c r="I144" s="56">
        <f>H144*E144</f>
        <v>0</v>
      </c>
      <c r="J144" s="176"/>
      <c r="K144" s="176"/>
      <c r="L144" s="176"/>
      <c r="M144" s="176"/>
    </row>
    <row r="145" spans="1:13" s="144" customFormat="1" ht="15">
      <c r="A145" s="35" t="s">
        <v>259</v>
      </c>
      <c r="B145" s="223" t="s">
        <v>156</v>
      </c>
      <c r="C145" s="224" t="s">
        <v>157</v>
      </c>
      <c r="D145" s="223" t="s">
        <v>15</v>
      </c>
      <c r="E145" s="230">
        <v>30</v>
      </c>
      <c r="F145" s="207">
        <v>0</v>
      </c>
      <c r="G145" s="208">
        <v>12.02</v>
      </c>
      <c r="H145" s="208">
        <f>SUM(F145:G145)</f>
        <v>12.02</v>
      </c>
      <c r="I145" s="36">
        <f>H145*E145</f>
        <v>360.59999999999997</v>
      </c>
      <c r="J145" s="180"/>
      <c r="K145" s="180"/>
      <c r="L145" s="181"/>
      <c r="M145" s="181"/>
    </row>
    <row r="146" spans="1:13" s="144" customFormat="1" ht="15">
      <c r="A146" s="35" t="s">
        <v>260</v>
      </c>
      <c r="B146" s="223" t="s">
        <v>158</v>
      </c>
      <c r="C146" s="224" t="s">
        <v>159</v>
      </c>
      <c r="D146" s="223" t="s">
        <v>6</v>
      </c>
      <c r="E146" s="230">
        <v>7</v>
      </c>
      <c r="F146" s="207">
        <v>0</v>
      </c>
      <c r="G146" s="208">
        <v>4.51</v>
      </c>
      <c r="H146" s="208">
        <f aca="true" t="shared" si="12" ref="H146:H159">SUM(F146:G146)</f>
        <v>4.51</v>
      </c>
      <c r="I146" s="36">
        <f aca="true" t="shared" si="13" ref="I146:I159">H146*E146</f>
        <v>31.57</v>
      </c>
      <c r="J146" s="180"/>
      <c r="K146" s="180"/>
      <c r="L146" s="181"/>
      <c r="M146" s="181"/>
    </row>
    <row r="147" spans="1:15" s="149" customFormat="1" ht="15">
      <c r="A147" s="35" t="s">
        <v>261</v>
      </c>
      <c r="B147" s="223" t="s">
        <v>53</v>
      </c>
      <c r="C147" s="224" t="s">
        <v>54</v>
      </c>
      <c r="D147" s="223" t="s">
        <v>15</v>
      </c>
      <c r="E147" s="230">
        <v>30</v>
      </c>
      <c r="F147" s="207">
        <v>1.72</v>
      </c>
      <c r="G147" s="208">
        <v>4.37</v>
      </c>
      <c r="H147" s="208">
        <f t="shared" si="12"/>
        <v>6.09</v>
      </c>
      <c r="I147" s="36">
        <f t="shared" si="13"/>
        <v>182.7</v>
      </c>
      <c r="J147" s="186"/>
      <c r="K147" s="186"/>
      <c r="L147" s="187"/>
      <c r="M147" s="187"/>
      <c r="N147" s="153"/>
      <c r="O147" s="153"/>
    </row>
    <row r="148" spans="1:13" s="149" customFormat="1" ht="30">
      <c r="A148" s="35" t="s">
        <v>262</v>
      </c>
      <c r="B148" s="223" t="s">
        <v>161</v>
      </c>
      <c r="C148" s="224" t="s">
        <v>195</v>
      </c>
      <c r="D148" s="223" t="s">
        <v>15</v>
      </c>
      <c r="E148" s="230">
        <v>30</v>
      </c>
      <c r="F148" s="207">
        <v>15.03</v>
      </c>
      <c r="G148" s="208">
        <v>10.52</v>
      </c>
      <c r="H148" s="208">
        <f t="shared" si="12"/>
        <v>25.549999999999997</v>
      </c>
      <c r="I148" s="36">
        <f t="shared" si="13"/>
        <v>766.4999999999999</v>
      </c>
      <c r="J148" s="188"/>
      <c r="K148" s="188"/>
      <c r="L148" s="188"/>
      <c r="M148" s="188"/>
    </row>
    <row r="149" spans="1:15" s="149" customFormat="1" ht="15">
      <c r="A149" s="35" t="s">
        <v>263</v>
      </c>
      <c r="B149" s="223" t="s">
        <v>163</v>
      </c>
      <c r="C149" s="224" t="s">
        <v>164</v>
      </c>
      <c r="D149" s="223" t="s">
        <v>6</v>
      </c>
      <c r="E149" s="230">
        <v>7</v>
      </c>
      <c r="F149" s="207">
        <v>1.29</v>
      </c>
      <c r="G149" s="208">
        <v>13.32</v>
      </c>
      <c r="H149" s="208">
        <f t="shared" si="12"/>
        <v>14.61</v>
      </c>
      <c r="I149" s="36">
        <f t="shared" si="13"/>
        <v>102.27</v>
      </c>
      <c r="J149" s="186"/>
      <c r="K149" s="186"/>
      <c r="L149" s="187"/>
      <c r="M149" s="187"/>
      <c r="N149" s="153"/>
      <c r="O149" s="153"/>
    </row>
    <row r="150" spans="1:15" s="149" customFormat="1" ht="15">
      <c r="A150" s="35" t="s">
        <v>264</v>
      </c>
      <c r="B150" s="223" t="s">
        <v>165</v>
      </c>
      <c r="C150" s="224" t="s">
        <v>166</v>
      </c>
      <c r="D150" s="223" t="s">
        <v>15</v>
      </c>
      <c r="E150" s="230">
        <v>30</v>
      </c>
      <c r="F150" s="207">
        <v>0</v>
      </c>
      <c r="G150" s="208">
        <v>36.25</v>
      </c>
      <c r="H150" s="208">
        <f t="shared" si="12"/>
        <v>36.25</v>
      </c>
      <c r="I150" s="36">
        <f t="shared" si="13"/>
        <v>1087.5</v>
      </c>
      <c r="J150" s="186"/>
      <c r="K150" s="186"/>
      <c r="L150" s="187"/>
      <c r="M150" s="187"/>
      <c r="N150" s="153"/>
      <c r="O150" s="153"/>
    </row>
    <row r="151" spans="1:13" s="149" customFormat="1" ht="15">
      <c r="A151" s="35" t="s">
        <v>265</v>
      </c>
      <c r="B151" s="223" t="s">
        <v>43</v>
      </c>
      <c r="C151" s="224" t="s">
        <v>44</v>
      </c>
      <c r="D151" s="223" t="s">
        <v>6</v>
      </c>
      <c r="E151" s="230">
        <v>2</v>
      </c>
      <c r="F151" s="207">
        <v>7.2</v>
      </c>
      <c r="G151" s="208">
        <v>13.32</v>
      </c>
      <c r="H151" s="208">
        <f t="shared" si="12"/>
        <v>20.52</v>
      </c>
      <c r="I151" s="36">
        <f t="shared" si="13"/>
        <v>41.04</v>
      </c>
      <c r="J151" s="188"/>
      <c r="K151" s="188"/>
      <c r="L151" s="188"/>
      <c r="M151" s="188"/>
    </row>
    <row r="152" spans="1:13" s="149" customFormat="1" ht="16.5">
      <c r="A152" s="35" t="s">
        <v>266</v>
      </c>
      <c r="B152" s="223" t="s">
        <v>68</v>
      </c>
      <c r="C152" s="123" t="s">
        <v>162</v>
      </c>
      <c r="D152" s="53" t="s">
        <v>168</v>
      </c>
      <c r="E152" s="43">
        <v>5</v>
      </c>
      <c r="F152" s="207">
        <v>20.16</v>
      </c>
      <c r="G152" s="208">
        <v>24.16</v>
      </c>
      <c r="H152" s="208">
        <f t="shared" si="12"/>
        <v>44.32</v>
      </c>
      <c r="I152" s="36">
        <f t="shared" si="13"/>
        <v>221.6</v>
      </c>
      <c r="J152" s="188"/>
      <c r="K152" s="188"/>
      <c r="L152" s="188"/>
      <c r="M152" s="188"/>
    </row>
    <row r="153" spans="1:13" s="149" customFormat="1" ht="15">
      <c r="A153" s="35" t="s">
        <v>267</v>
      </c>
      <c r="B153" s="24" t="s">
        <v>275</v>
      </c>
      <c r="C153" s="60" t="s">
        <v>276</v>
      </c>
      <c r="D153" s="217" t="s">
        <v>644</v>
      </c>
      <c r="E153" s="235">
        <v>40</v>
      </c>
      <c r="F153" s="30">
        <v>0</v>
      </c>
      <c r="G153" s="30">
        <v>7.97</v>
      </c>
      <c r="H153" s="208">
        <f t="shared" si="12"/>
        <v>7.97</v>
      </c>
      <c r="I153" s="36">
        <f t="shared" si="13"/>
        <v>318.8</v>
      </c>
      <c r="J153" s="282" t="s">
        <v>646</v>
      </c>
      <c r="K153" s="282"/>
      <c r="L153" s="282"/>
      <c r="M153" s="282"/>
    </row>
    <row r="154" spans="1:13" s="151" customFormat="1" ht="15">
      <c r="A154" s="35" t="s">
        <v>268</v>
      </c>
      <c r="B154" s="24" t="s">
        <v>277</v>
      </c>
      <c r="C154" s="60" t="s">
        <v>278</v>
      </c>
      <c r="D154" s="217" t="s">
        <v>644</v>
      </c>
      <c r="E154" s="235">
        <v>40</v>
      </c>
      <c r="F154" s="30">
        <v>0</v>
      </c>
      <c r="G154" s="30">
        <v>6.55</v>
      </c>
      <c r="H154" s="208">
        <f t="shared" si="12"/>
        <v>6.55</v>
      </c>
      <c r="I154" s="36">
        <f t="shared" si="13"/>
        <v>262</v>
      </c>
      <c r="J154" s="282" t="s">
        <v>647</v>
      </c>
      <c r="K154" s="282"/>
      <c r="L154" s="282"/>
      <c r="M154" s="282"/>
    </row>
    <row r="155" spans="1:13" s="151" customFormat="1" ht="15">
      <c r="A155" s="35" t="s">
        <v>269</v>
      </c>
      <c r="B155" s="223" t="s">
        <v>279</v>
      </c>
      <c r="C155" s="224" t="s">
        <v>280</v>
      </c>
      <c r="D155" s="223" t="s">
        <v>15</v>
      </c>
      <c r="E155" s="223">
        <v>4</v>
      </c>
      <c r="F155" s="207">
        <v>114.82</v>
      </c>
      <c r="G155" s="208">
        <v>90.61</v>
      </c>
      <c r="H155" s="208">
        <f t="shared" si="12"/>
        <v>205.43</v>
      </c>
      <c r="I155" s="36">
        <f t="shared" si="13"/>
        <v>821.72</v>
      </c>
      <c r="J155" s="178"/>
      <c r="K155" s="178"/>
      <c r="L155" s="178"/>
      <c r="M155" s="178"/>
    </row>
    <row r="156" spans="1:13" s="151" customFormat="1" ht="15">
      <c r="A156" s="35" t="s">
        <v>270</v>
      </c>
      <c r="B156" s="223" t="s">
        <v>281</v>
      </c>
      <c r="C156" s="224" t="s">
        <v>282</v>
      </c>
      <c r="D156" s="223" t="s">
        <v>15</v>
      </c>
      <c r="E156" s="223">
        <v>102</v>
      </c>
      <c r="F156" s="207">
        <v>6.31</v>
      </c>
      <c r="G156" s="208">
        <v>14.47</v>
      </c>
      <c r="H156" s="208">
        <f t="shared" si="12"/>
        <v>20.78</v>
      </c>
      <c r="I156" s="36">
        <f t="shared" si="13"/>
        <v>2119.56</v>
      </c>
      <c r="J156" s="178"/>
      <c r="K156" s="178"/>
      <c r="L156" s="178"/>
      <c r="M156" s="178"/>
    </row>
    <row r="157" spans="1:13" s="151" customFormat="1" ht="60">
      <c r="A157" s="35" t="s">
        <v>271</v>
      </c>
      <c r="B157" s="223" t="s">
        <v>84</v>
      </c>
      <c r="C157" s="126" t="s">
        <v>193</v>
      </c>
      <c r="D157" s="51" t="s">
        <v>15</v>
      </c>
      <c r="E157" s="43">
        <v>45</v>
      </c>
      <c r="F157" s="207">
        <v>4.64</v>
      </c>
      <c r="G157" s="208">
        <v>10.52</v>
      </c>
      <c r="H157" s="208">
        <f t="shared" si="12"/>
        <v>15.16</v>
      </c>
      <c r="I157" s="36">
        <f t="shared" si="13"/>
        <v>682.2</v>
      </c>
      <c r="J157" s="178"/>
      <c r="K157" s="178"/>
      <c r="L157" s="178"/>
      <c r="M157" s="178"/>
    </row>
    <row r="158" spans="1:13" s="1" customFormat="1" ht="15">
      <c r="A158" s="35" t="s">
        <v>272</v>
      </c>
      <c r="B158" s="223" t="s">
        <v>151</v>
      </c>
      <c r="C158" s="40" t="s">
        <v>152</v>
      </c>
      <c r="D158" s="38" t="s">
        <v>14</v>
      </c>
      <c r="E158" s="137">
        <v>5</v>
      </c>
      <c r="F158" s="207">
        <v>13.14</v>
      </c>
      <c r="G158" s="208">
        <v>81.11</v>
      </c>
      <c r="H158" s="208">
        <f t="shared" si="12"/>
        <v>94.25</v>
      </c>
      <c r="I158" s="36">
        <f t="shared" si="13"/>
        <v>471.25</v>
      </c>
      <c r="J158" s="179"/>
      <c r="K158" s="179"/>
      <c r="L158" s="179"/>
      <c r="M158" s="179"/>
    </row>
    <row r="159" spans="1:13" s="1" customFormat="1" ht="15">
      <c r="A159" s="35" t="s">
        <v>273</v>
      </c>
      <c r="B159" s="223" t="s">
        <v>64</v>
      </c>
      <c r="C159" s="40" t="s">
        <v>153</v>
      </c>
      <c r="D159" s="38" t="s">
        <v>15</v>
      </c>
      <c r="E159" s="137">
        <v>29</v>
      </c>
      <c r="F159" s="207">
        <v>0.44</v>
      </c>
      <c r="G159" s="208">
        <v>3</v>
      </c>
      <c r="H159" s="208">
        <f t="shared" si="12"/>
        <v>3.44</v>
      </c>
      <c r="I159" s="36">
        <f t="shared" si="13"/>
        <v>99.76</v>
      </c>
      <c r="J159" s="179"/>
      <c r="K159" s="179"/>
      <c r="L159" s="179"/>
      <c r="M159" s="179"/>
    </row>
    <row r="160" spans="1:13" s="143" customFormat="1" ht="15">
      <c r="A160" s="54"/>
      <c r="B160" s="203"/>
      <c r="C160" s="171" t="s">
        <v>311</v>
      </c>
      <c r="D160" s="204"/>
      <c r="E160" s="204"/>
      <c r="F160" s="205"/>
      <c r="G160" s="205"/>
      <c r="H160" s="55"/>
      <c r="I160" s="56">
        <f>SUM(I145:I159)</f>
        <v>7569.070000000001</v>
      </c>
      <c r="J160" s="173">
        <f>I160</f>
        <v>7569.070000000001</v>
      </c>
      <c r="K160" s="176"/>
      <c r="L160" s="176"/>
      <c r="M160" s="176"/>
    </row>
    <row r="161" spans="1:13" s="169" customFormat="1" ht="15">
      <c r="A161" s="197"/>
      <c r="B161" s="197"/>
      <c r="C161" s="197"/>
      <c r="D161" s="197"/>
      <c r="E161" s="197"/>
      <c r="F161" s="197"/>
      <c r="G161" s="197"/>
      <c r="H161" s="197"/>
      <c r="I161" s="197"/>
      <c r="J161" s="177"/>
      <c r="K161" s="177"/>
      <c r="L161" s="177"/>
      <c r="M161" s="177"/>
    </row>
    <row r="162" spans="1:13" s="143" customFormat="1" ht="15.75">
      <c r="A162" s="54">
        <v>10</v>
      </c>
      <c r="B162" s="203"/>
      <c r="C162" s="171" t="s">
        <v>309</v>
      </c>
      <c r="D162" s="204"/>
      <c r="E162" s="204"/>
      <c r="F162" s="205"/>
      <c r="G162" s="205"/>
      <c r="H162" s="55">
        <f>SUM(G162,F162)</f>
        <v>0</v>
      </c>
      <c r="I162" s="56">
        <f>H162*E162</f>
        <v>0</v>
      </c>
      <c r="J162" s="176"/>
      <c r="K162" s="176"/>
      <c r="L162" s="176"/>
      <c r="M162" s="176"/>
    </row>
    <row r="163" spans="1:13" s="144" customFormat="1" ht="30">
      <c r="A163" s="35" t="s">
        <v>283</v>
      </c>
      <c r="B163" s="223" t="s">
        <v>154</v>
      </c>
      <c r="C163" s="224" t="s">
        <v>155</v>
      </c>
      <c r="D163" s="223" t="s">
        <v>15</v>
      </c>
      <c r="E163" s="230">
        <v>29</v>
      </c>
      <c r="F163" s="207">
        <v>12.78</v>
      </c>
      <c r="G163" s="208">
        <v>6.01</v>
      </c>
      <c r="H163" s="208">
        <f>SUM(F163:G163)</f>
        <v>18.79</v>
      </c>
      <c r="I163" s="36">
        <f>H163*E163</f>
        <v>544.91</v>
      </c>
      <c r="J163" s="180"/>
      <c r="K163" s="180"/>
      <c r="L163" s="181"/>
      <c r="M163" s="181"/>
    </row>
    <row r="164" spans="1:13" s="144" customFormat="1" ht="15">
      <c r="A164" s="35" t="s">
        <v>284</v>
      </c>
      <c r="B164" s="223" t="s">
        <v>156</v>
      </c>
      <c r="C164" s="224" t="s">
        <v>157</v>
      </c>
      <c r="D164" s="223" t="s">
        <v>15</v>
      </c>
      <c r="E164" s="230">
        <v>30</v>
      </c>
      <c r="F164" s="207">
        <v>0</v>
      </c>
      <c r="G164" s="208">
        <v>12.02</v>
      </c>
      <c r="H164" s="208">
        <f aca="true" t="shared" si="14" ref="H164:H188">SUM(F164:G164)</f>
        <v>12.02</v>
      </c>
      <c r="I164" s="36">
        <f aca="true" t="shared" si="15" ref="I164:I188">H164*E164</f>
        <v>360.59999999999997</v>
      </c>
      <c r="J164" s="180"/>
      <c r="K164" s="180"/>
      <c r="L164" s="181"/>
      <c r="M164" s="181"/>
    </row>
    <row r="165" spans="1:13" s="144" customFormat="1" ht="15">
      <c r="A165" s="35" t="s">
        <v>285</v>
      </c>
      <c r="B165" s="223" t="s">
        <v>158</v>
      </c>
      <c r="C165" s="224" t="s">
        <v>159</v>
      </c>
      <c r="D165" s="223" t="s">
        <v>6</v>
      </c>
      <c r="E165" s="230">
        <v>28</v>
      </c>
      <c r="F165" s="207">
        <v>0</v>
      </c>
      <c r="G165" s="208">
        <v>4.51</v>
      </c>
      <c r="H165" s="208">
        <f t="shared" si="14"/>
        <v>4.51</v>
      </c>
      <c r="I165" s="36">
        <f t="shared" si="15"/>
        <v>126.28</v>
      </c>
      <c r="J165" s="180"/>
      <c r="K165" s="180"/>
      <c r="L165" s="181"/>
      <c r="M165" s="181"/>
    </row>
    <row r="166" spans="1:13" s="144" customFormat="1" ht="16.5">
      <c r="A166" s="35" t="s">
        <v>286</v>
      </c>
      <c r="B166" s="223" t="s">
        <v>46</v>
      </c>
      <c r="C166" s="39" t="s">
        <v>143</v>
      </c>
      <c r="D166" s="38" t="s">
        <v>167</v>
      </c>
      <c r="E166" s="38">
        <v>8</v>
      </c>
      <c r="F166" s="207">
        <v>0</v>
      </c>
      <c r="G166" s="208">
        <v>45.06</v>
      </c>
      <c r="H166" s="208">
        <f t="shared" si="14"/>
        <v>45.06</v>
      </c>
      <c r="I166" s="36">
        <f t="shared" si="15"/>
        <v>360.48</v>
      </c>
      <c r="J166" s="180"/>
      <c r="K166" s="180"/>
      <c r="L166" s="181"/>
      <c r="M166" s="181"/>
    </row>
    <row r="167" spans="1:13" s="147" customFormat="1" ht="16.5">
      <c r="A167" s="35" t="s">
        <v>287</v>
      </c>
      <c r="B167" s="223" t="s">
        <v>145</v>
      </c>
      <c r="C167" s="39" t="s">
        <v>144</v>
      </c>
      <c r="D167" s="38" t="s">
        <v>167</v>
      </c>
      <c r="E167" s="38">
        <v>4</v>
      </c>
      <c r="F167" s="207">
        <v>0</v>
      </c>
      <c r="G167" s="208">
        <v>14.01</v>
      </c>
      <c r="H167" s="208">
        <f t="shared" si="14"/>
        <v>14.01</v>
      </c>
      <c r="I167" s="36">
        <f t="shared" si="15"/>
        <v>56.04</v>
      </c>
      <c r="J167" s="182"/>
      <c r="K167" s="182"/>
      <c r="L167" s="183"/>
      <c r="M167" s="183"/>
    </row>
    <row r="168" spans="1:13" s="148" customFormat="1" ht="15">
      <c r="A168" s="35" t="s">
        <v>288</v>
      </c>
      <c r="B168" s="223" t="s">
        <v>65</v>
      </c>
      <c r="C168" s="224" t="s">
        <v>201</v>
      </c>
      <c r="D168" s="136" t="s">
        <v>45</v>
      </c>
      <c r="E168" s="41">
        <v>6</v>
      </c>
      <c r="F168" s="207">
        <v>4.34</v>
      </c>
      <c r="G168" s="208">
        <v>1.93</v>
      </c>
      <c r="H168" s="208">
        <f t="shared" si="14"/>
        <v>6.27</v>
      </c>
      <c r="I168" s="36">
        <f t="shared" si="15"/>
        <v>37.62</v>
      </c>
      <c r="J168" s="184"/>
      <c r="K168" s="184"/>
      <c r="L168" s="184"/>
      <c r="M168" s="184"/>
    </row>
    <row r="169" spans="1:13" s="148" customFormat="1" ht="15">
      <c r="A169" s="35" t="s">
        <v>289</v>
      </c>
      <c r="B169" s="223" t="s">
        <v>66</v>
      </c>
      <c r="C169" s="40" t="s">
        <v>142</v>
      </c>
      <c r="D169" s="38" t="s">
        <v>14</v>
      </c>
      <c r="E169" s="38">
        <v>1</v>
      </c>
      <c r="F169" s="207">
        <v>221.28</v>
      </c>
      <c r="G169" s="208">
        <v>90.12</v>
      </c>
      <c r="H169" s="208">
        <f t="shared" si="14"/>
        <v>311.4</v>
      </c>
      <c r="I169" s="36">
        <f t="shared" si="15"/>
        <v>311.4</v>
      </c>
      <c r="J169" s="185"/>
      <c r="K169" s="185"/>
      <c r="L169" s="184"/>
      <c r="M169" s="184"/>
    </row>
    <row r="170" spans="1:13" s="148" customFormat="1" ht="15">
      <c r="A170" s="35" t="s">
        <v>290</v>
      </c>
      <c r="B170" s="223" t="s">
        <v>146</v>
      </c>
      <c r="C170" s="40" t="s">
        <v>147</v>
      </c>
      <c r="D170" s="38" t="s">
        <v>14</v>
      </c>
      <c r="E170" s="38">
        <v>0.15</v>
      </c>
      <c r="F170" s="207">
        <v>195.22</v>
      </c>
      <c r="G170" s="208">
        <v>37.56</v>
      </c>
      <c r="H170" s="208">
        <f t="shared" si="14"/>
        <v>232.78</v>
      </c>
      <c r="I170" s="36">
        <f t="shared" si="15"/>
        <v>34.917</v>
      </c>
      <c r="J170" s="185"/>
      <c r="K170" s="185"/>
      <c r="L170" s="184"/>
      <c r="M170" s="184"/>
    </row>
    <row r="171" spans="1:13" s="148" customFormat="1" ht="15">
      <c r="A171" s="35" t="s">
        <v>291</v>
      </c>
      <c r="B171" s="223" t="s">
        <v>67</v>
      </c>
      <c r="C171" s="122" t="s">
        <v>148</v>
      </c>
      <c r="D171" s="38" t="s">
        <v>14</v>
      </c>
      <c r="E171" s="38">
        <v>1.15</v>
      </c>
      <c r="F171" s="207">
        <v>0</v>
      </c>
      <c r="G171" s="208">
        <v>126.66</v>
      </c>
      <c r="H171" s="208">
        <f t="shared" si="14"/>
        <v>126.66</v>
      </c>
      <c r="I171" s="36">
        <f t="shared" si="15"/>
        <v>145.659</v>
      </c>
      <c r="J171" s="185"/>
      <c r="K171" s="185"/>
      <c r="L171" s="184"/>
      <c r="M171" s="184"/>
    </row>
    <row r="172" spans="1:15" s="149" customFormat="1" ht="15">
      <c r="A172" s="35" t="s">
        <v>292</v>
      </c>
      <c r="B172" s="223" t="s">
        <v>53</v>
      </c>
      <c r="C172" s="224" t="s">
        <v>54</v>
      </c>
      <c r="D172" s="223" t="s">
        <v>15</v>
      </c>
      <c r="E172" s="230">
        <v>30</v>
      </c>
      <c r="F172" s="207">
        <v>1.72</v>
      </c>
      <c r="G172" s="208">
        <v>4.37</v>
      </c>
      <c r="H172" s="208">
        <f t="shared" si="14"/>
        <v>6.09</v>
      </c>
      <c r="I172" s="36">
        <f t="shared" si="15"/>
        <v>182.7</v>
      </c>
      <c r="J172" s="186"/>
      <c r="K172" s="186"/>
      <c r="L172" s="187"/>
      <c r="M172" s="187"/>
      <c r="N172" s="153"/>
      <c r="O172" s="153"/>
    </row>
    <row r="173" spans="1:13" s="149" customFormat="1" ht="30">
      <c r="A173" s="35" t="s">
        <v>293</v>
      </c>
      <c r="B173" s="223" t="s">
        <v>161</v>
      </c>
      <c r="C173" s="224" t="s">
        <v>195</v>
      </c>
      <c r="D173" s="223" t="s">
        <v>15</v>
      </c>
      <c r="E173" s="230">
        <v>30</v>
      </c>
      <c r="F173" s="207">
        <v>15.03</v>
      </c>
      <c r="G173" s="208">
        <v>10.52</v>
      </c>
      <c r="H173" s="208">
        <f t="shared" si="14"/>
        <v>25.549999999999997</v>
      </c>
      <c r="I173" s="36">
        <f t="shared" si="15"/>
        <v>766.4999999999999</v>
      </c>
      <c r="J173" s="188"/>
      <c r="K173" s="188"/>
      <c r="L173" s="188"/>
      <c r="M173" s="188"/>
    </row>
    <row r="174" spans="1:15" s="149" customFormat="1" ht="15">
      <c r="A174" s="35" t="s">
        <v>294</v>
      </c>
      <c r="B174" s="223" t="s">
        <v>163</v>
      </c>
      <c r="C174" s="224" t="s">
        <v>164</v>
      </c>
      <c r="D174" s="223" t="s">
        <v>6</v>
      </c>
      <c r="E174" s="230">
        <v>28</v>
      </c>
      <c r="F174" s="207">
        <v>1.29</v>
      </c>
      <c r="G174" s="208">
        <v>13.32</v>
      </c>
      <c r="H174" s="208">
        <f t="shared" si="14"/>
        <v>14.61</v>
      </c>
      <c r="I174" s="36">
        <f t="shared" si="15"/>
        <v>409.08</v>
      </c>
      <c r="J174" s="186"/>
      <c r="K174" s="186"/>
      <c r="L174" s="187"/>
      <c r="M174" s="187"/>
      <c r="N174" s="153"/>
      <c r="O174" s="153"/>
    </row>
    <row r="175" spans="1:15" s="149" customFormat="1" ht="15">
      <c r="A175" s="35" t="s">
        <v>295</v>
      </c>
      <c r="B175" s="223" t="s">
        <v>165</v>
      </c>
      <c r="C175" s="224" t="s">
        <v>166</v>
      </c>
      <c r="D175" s="223" t="s">
        <v>15</v>
      </c>
      <c r="E175" s="230">
        <v>30</v>
      </c>
      <c r="F175" s="207">
        <v>0</v>
      </c>
      <c r="G175" s="208">
        <v>36.25</v>
      </c>
      <c r="H175" s="208">
        <f t="shared" si="14"/>
        <v>36.25</v>
      </c>
      <c r="I175" s="36">
        <f t="shared" si="15"/>
        <v>1087.5</v>
      </c>
      <c r="J175" s="186"/>
      <c r="K175" s="186"/>
      <c r="L175" s="187"/>
      <c r="M175" s="187"/>
      <c r="N175" s="153"/>
      <c r="O175" s="153"/>
    </row>
    <row r="176" spans="1:13" s="149" customFormat="1" ht="15">
      <c r="A176" s="35" t="s">
        <v>296</v>
      </c>
      <c r="B176" s="223" t="s">
        <v>43</v>
      </c>
      <c r="C176" s="224" t="s">
        <v>44</v>
      </c>
      <c r="D176" s="223" t="s">
        <v>6</v>
      </c>
      <c r="E176" s="230">
        <v>5</v>
      </c>
      <c r="F176" s="207">
        <v>7.2</v>
      </c>
      <c r="G176" s="208">
        <v>13.32</v>
      </c>
      <c r="H176" s="208">
        <f t="shared" si="14"/>
        <v>20.52</v>
      </c>
      <c r="I176" s="36">
        <f t="shared" si="15"/>
        <v>102.6</v>
      </c>
      <c r="J176" s="188"/>
      <c r="K176" s="188"/>
      <c r="L176" s="188"/>
      <c r="M176" s="188"/>
    </row>
    <row r="177" spans="1:13" s="149" customFormat="1" ht="16.5">
      <c r="A177" s="35" t="s">
        <v>297</v>
      </c>
      <c r="B177" s="223" t="s">
        <v>68</v>
      </c>
      <c r="C177" s="123" t="s">
        <v>162</v>
      </c>
      <c r="D177" s="53" t="s">
        <v>168</v>
      </c>
      <c r="E177" s="43">
        <v>5</v>
      </c>
      <c r="F177" s="207">
        <v>20.16</v>
      </c>
      <c r="G177" s="208">
        <v>24.16</v>
      </c>
      <c r="H177" s="208">
        <f t="shared" si="14"/>
        <v>44.32</v>
      </c>
      <c r="I177" s="36">
        <f t="shared" si="15"/>
        <v>221.6</v>
      </c>
      <c r="J177" s="188"/>
      <c r="K177" s="188"/>
      <c r="L177" s="188"/>
      <c r="M177" s="188"/>
    </row>
    <row r="178" spans="1:13" s="149" customFormat="1" ht="15">
      <c r="A178" s="35" t="s">
        <v>298</v>
      </c>
      <c r="B178" s="223" t="s">
        <v>150</v>
      </c>
      <c r="C178" s="124" t="s">
        <v>196</v>
      </c>
      <c r="D178" s="51" t="s">
        <v>15</v>
      </c>
      <c r="E178" s="44">
        <v>29</v>
      </c>
      <c r="F178" s="207">
        <v>5.62</v>
      </c>
      <c r="G178" s="208">
        <v>21.65</v>
      </c>
      <c r="H178" s="208">
        <f t="shared" si="14"/>
        <v>27.27</v>
      </c>
      <c r="I178" s="36">
        <f t="shared" si="15"/>
        <v>790.83</v>
      </c>
      <c r="J178" s="188"/>
      <c r="K178" s="188"/>
      <c r="L178" s="188"/>
      <c r="M178" s="188"/>
    </row>
    <row r="179" spans="1:13" s="149" customFormat="1" ht="30">
      <c r="A179" s="35" t="s">
        <v>299</v>
      </c>
      <c r="B179" s="45" t="s">
        <v>624</v>
      </c>
      <c r="C179" s="125" t="s">
        <v>160</v>
      </c>
      <c r="D179" s="53" t="s">
        <v>6</v>
      </c>
      <c r="E179" s="44">
        <v>54</v>
      </c>
      <c r="F179" s="46">
        <v>0.39</v>
      </c>
      <c r="G179" s="46">
        <v>1.81</v>
      </c>
      <c r="H179" s="208">
        <f t="shared" si="14"/>
        <v>2.2</v>
      </c>
      <c r="I179" s="36">
        <f t="shared" si="15"/>
        <v>118.80000000000001</v>
      </c>
      <c r="J179" s="188"/>
      <c r="K179" s="188"/>
      <c r="L179" s="188"/>
      <c r="M179" s="188"/>
    </row>
    <row r="180" spans="1:13" ht="30">
      <c r="A180" s="35" t="s">
        <v>300</v>
      </c>
      <c r="B180" s="45" t="s">
        <v>132</v>
      </c>
      <c r="C180" s="125" t="s">
        <v>197</v>
      </c>
      <c r="D180" s="53" t="s">
        <v>34</v>
      </c>
      <c r="E180" s="43">
        <v>8</v>
      </c>
      <c r="F180" s="47">
        <v>43.23</v>
      </c>
      <c r="G180" s="47"/>
      <c r="H180" s="208">
        <f t="shared" si="14"/>
        <v>43.23</v>
      </c>
      <c r="I180" s="36">
        <f t="shared" si="15"/>
        <v>345.84</v>
      </c>
      <c r="J180" s="179"/>
      <c r="K180" s="179"/>
      <c r="L180" s="179"/>
      <c r="M180" s="179"/>
    </row>
    <row r="181" spans="1:13" ht="30">
      <c r="A181" s="35" t="s">
        <v>301</v>
      </c>
      <c r="B181" s="45" t="s">
        <v>132</v>
      </c>
      <c r="C181" s="125" t="s">
        <v>198</v>
      </c>
      <c r="D181" s="53" t="s">
        <v>34</v>
      </c>
      <c r="E181" s="43">
        <v>8</v>
      </c>
      <c r="F181" s="47">
        <v>74.13</v>
      </c>
      <c r="G181" s="47"/>
      <c r="H181" s="208">
        <f t="shared" si="14"/>
        <v>74.13</v>
      </c>
      <c r="I181" s="36">
        <f t="shared" si="15"/>
        <v>593.04</v>
      </c>
      <c r="J181" s="179"/>
      <c r="K181" s="179"/>
      <c r="L181" s="179"/>
      <c r="M181" s="179"/>
    </row>
    <row r="182" spans="1:13" s="150" customFormat="1" ht="45">
      <c r="A182" s="35" t="s">
        <v>302</v>
      </c>
      <c r="B182" s="49" t="s">
        <v>132</v>
      </c>
      <c r="C182" s="125" t="s">
        <v>199</v>
      </c>
      <c r="D182" s="231" t="s">
        <v>34</v>
      </c>
      <c r="E182" s="232">
        <v>18</v>
      </c>
      <c r="F182" s="50">
        <v>74.13</v>
      </c>
      <c r="G182" s="50"/>
      <c r="H182" s="208">
        <f t="shared" si="14"/>
        <v>74.13</v>
      </c>
      <c r="I182" s="36">
        <f t="shared" si="15"/>
        <v>1334.34</v>
      </c>
      <c r="J182" s="188"/>
      <c r="K182" s="188"/>
      <c r="L182" s="188"/>
      <c r="M182" s="188"/>
    </row>
    <row r="183" spans="1:13" s="1" customFormat="1" ht="15">
      <c r="A183" s="35" t="s">
        <v>303</v>
      </c>
      <c r="B183" s="24" t="s">
        <v>78</v>
      </c>
      <c r="C183" s="60" t="s">
        <v>79</v>
      </c>
      <c r="D183" s="135" t="s">
        <v>644</v>
      </c>
      <c r="E183" s="38">
        <v>50</v>
      </c>
      <c r="F183" s="30"/>
      <c r="G183" s="30">
        <v>10.47</v>
      </c>
      <c r="H183" s="208">
        <f t="shared" si="14"/>
        <v>10.47</v>
      </c>
      <c r="I183" s="36">
        <f t="shared" si="15"/>
        <v>523.5</v>
      </c>
      <c r="J183" s="179"/>
      <c r="K183" s="179"/>
      <c r="L183" s="179"/>
      <c r="M183" s="179"/>
    </row>
    <row r="184" spans="1:13" s="149" customFormat="1" ht="30">
      <c r="A184" s="35" t="s">
        <v>304</v>
      </c>
      <c r="B184" s="215" t="s">
        <v>137</v>
      </c>
      <c r="C184" s="216" t="s">
        <v>138</v>
      </c>
      <c r="D184" s="217" t="s">
        <v>644</v>
      </c>
      <c r="E184" s="217">
        <v>80</v>
      </c>
      <c r="F184" s="30"/>
      <c r="G184" s="30">
        <v>7.97</v>
      </c>
      <c r="H184" s="208">
        <f t="shared" si="14"/>
        <v>7.97</v>
      </c>
      <c r="I184" s="36">
        <f t="shared" si="15"/>
        <v>637.6</v>
      </c>
      <c r="J184" s="281" t="s">
        <v>659</v>
      </c>
      <c r="K184" s="281"/>
      <c r="L184" s="281"/>
      <c r="M184" s="281"/>
    </row>
    <row r="185" spans="1:13" s="151" customFormat="1" ht="30">
      <c r="A185" s="35" t="s">
        <v>305</v>
      </c>
      <c r="B185" s="215" t="s">
        <v>139</v>
      </c>
      <c r="C185" s="216" t="s">
        <v>140</v>
      </c>
      <c r="D185" s="217" t="s">
        <v>644</v>
      </c>
      <c r="E185" s="217">
        <v>80</v>
      </c>
      <c r="F185" s="30"/>
      <c r="G185" s="30">
        <v>6.55</v>
      </c>
      <c r="H185" s="208">
        <f t="shared" si="14"/>
        <v>6.55</v>
      </c>
      <c r="I185" s="36">
        <f t="shared" si="15"/>
        <v>524</v>
      </c>
      <c r="J185" s="281" t="s">
        <v>660</v>
      </c>
      <c r="K185" s="281"/>
      <c r="L185" s="281"/>
      <c r="M185" s="281"/>
    </row>
    <row r="186" spans="1:13" s="151" customFormat="1" ht="60">
      <c r="A186" s="35" t="s">
        <v>306</v>
      </c>
      <c r="B186" s="223" t="s">
        <v>84</v>
      </c>
      <c r="C186" s="126" t="s">
        <v>193</v>
      </c>
      <c r="D186" s="51" t="s">
        <v>15</v>
      </c>
      <c r="E186" s="43">
        <v>45</v>
      </c>
      <c r="F186" s="207">
        <v>4.64</v>
      </c>
      <c r="G186" s="208">
        <v>10.52</v>
      </c>
      <c r="H186" s="208">
        <f t="shared" si="14"/>
        <v>15.16</v>
      </c>
      <c r="I186" s="36">
        <f t="shared" si="15"/>
        <v>682.2</v>
      </c>
      <c r="J186" s="178"/>
      <c r="K186" s="178"/>
      <c r="L186" s="178"/>
      <c r="M186" s="178"/>
    </row>
    <row r="187" spans="1:13" s="1" customFormat="1" ht="15">
      <c r="A187" s="35" t="s">
        <v>307</v>
      </c>
      <c r="B187" s="223" t="s">
        <v>151</v>
      </c>
      <c r="C187" s="40" t="s">
        <v>152</v>
      </c>
      <c r="D187" s="38" t="s">
        <v>14</v>
      </c>
      <c r="E187" s="137">
        <v>5</v>
      </c>
      <c r="F187" s="207">
        <v>13.14</v>
      </c>
      <c r="G187" s="208">
        <v>81.11</v>
      </c>
      <c r="H187" s="208">
        <f t="shared" si="14"/>
        <v>94.25</v>
      </c>
      <c r="I187" s="36">
        <f t="shared" si="15"/>
        <v>471.25</v>
      </c>
      <c r="J187" s="179"/>
      <c r="K187" s="179"/>
      <c r="L187" s="179"/>
      <c r="M187" s="179"/>
    </row>
    <row r="188" spans="1:13" s="1" customFormat="1" ht="15">
      <c r="A188" s="35" t="s">
        <v>308</v>
      </c>
      <c r="B188" s="223" t="s">
        <v>64</v>
      </c>
      <c r="C188" s="40" t="s">
        <v>153</v>
      </c>
      <c r="D188" s="38" t="s">
        <v>15</v>
      </c>
      <c r="E188" s="137">
        <v>29</v>
      </c>
      <c r="F188" s="207">
        <v>0.44</v>
      </c>
      <c r="G188" s="208">
        <v>3</v>
      </c>
      <c r="H188" s="208">
        <f t="shared" si="14"/>
        <v>3.44</v>
      </c>
      <c r="I188" s="36">
        <f t="shared" si="15"/>
        <v>99.76</v>
      </c>
      <c r="J188" s="179"/>
      <c r="K188" s="179"/>
      <c r="L188" s="179"/>
      <c r="M188" s="179"/>
    </row>
    <row r="189" spans="1:13" s="152" customFormat="1" ht="14.25">
      <c r="A189" s="54"/>
      <c r="B189" s="203"/>
      <c r="C189" s="171" t="s">
        <v>200</v>
      </c>
      <c r="D189" s="204"/>
      <c r="E189" s="204"/>
      <c r="F189" s="234"/>
      <c r="G189" s="234"/>
      <c r="H189" s="55"/>
      <c r="I189" s="56">
        <f>SUM(I162:I188)</f>
        <v>10869.046000000002</v>
      </c>
      <c r="J189" s="179"/>
      <c r="K189" s="179"/>
      <c r="L189" s="179"/>
      <c r="M189" s="179"/>
    </row>
    <row r="190" spans="1:13" s="143" customFormat="1" ht="15">
      <c r="A190" s="54"/>
      <c r="B190" s="203"/>
      <c r="C190" s="171" t="s">
        <v>310</v>
      </c>
      <c r="D190" s="204"/>
      <c r="E190" s="204"/>
      <c r="F190" s="205"/>
      <c r="G190" s="205"/>
      <c r="H190" s="55"/>
      <c r="I190" s="56">
        <f>I189*2</f>
        <v>21738.092000000004</v>
      </c>
      <c r="J190" s="173">
        <f>I190</f>
        <v>21738.092000000004</v>
      </c>
      <c r="K190" s="176"/>
      <c r="L190" s="176"/>
      <c r="M190" s="176"/>
    </row>
    <row r="191" spans="1:13" s="169" customFormat="1" ht="15">
      <c r="A191" s="197"/>
      <c r="B191" s="197"/>
      <c r="C191" s="197"/>
      <c r="D191" s="197"/>
      <c r="E191" s="197"/>
      <c r="F191" s="197"/>
      <c r="G191" s="197"/>
      <c r="H191" s="197"/>
      <c r="I191" s="197"/>
      <c r="J191" s="177"/>
      <c r="K191" s="177"/>
      <c r="L191" s="177"/>
      <c r="M191" s="177"/>
    </row>
    <row r="192" spans="1:13" s="143" customFormat="1" ht="15">
      <c r="A192" s="54">
        <v>12</v>
      </c>
      <c r="B192" s="203"/>
      <c r="C192" s="171" t="s">
        <v>312</v>
      </c>
      <c r="D192" s="204"/>
      <c r="E192" s="204"/>
      <c r="F192" s="205"/>
      <c r="G192" s="205"/>
      <c r="H192" s="55">
        <f>SUM(G192,F192)</f>
        <v>0</v>
      </c>
      <c r="I192" s="56">
        <f>H192*E192</f>
        <v>0</v>
      </c>
      <c r="J192" s="176"/>
      <c r="K192" s="176"/>
      <c r="L192" s="176"/>
      <c r="M192" s="176"/>
    </row>
    <row r="193" spans="1:13" s="144" customFormat="1" ht="28.5">
      <c r="A193" s="35" t="s">
        <v>313</v>
      </c>
      <c r="B193" s="37" t="s">
        <v>74</v>
      </c>
      <c r="C193" s="236" t="s">
        <v>75</v>
      </c>
      <c r="D193" s="38" t="s">
        <v>329</v>
      </c>
      <c r="E193" s="38">
        <v>80</v>
      </c>
      <c r="F193" s="207">
        <v>11.77</v>
      </c>
      <c r="G193" s="208">
        <v>1.51</v>
      </c>
      <c r="H193" s="208">
        <f>SUM(F193:G193)</f>
        <v>13.28</v>
      </c>
      <c r="I193" s="36">
        <f>H193*E193</f>
        <v>1062.3999999999999</v>
      </c>
      <c r="J193" s="180"/>
      <c r="K193" s="180"/>
      <c r="L193" s="181"/>
      <c r="M193" s="181"/>
    </row>
    <row r="194" spans="1:13" s="144" customFormat="1" ht="15">
      <c r="A194" s="35" t="s">
        <v>314</v>
      </c>
      <c r="B194" s="37" t="s">
        <v>76</v>
      </c>
      <c r="C194" s="236" t="s">
        <v>77</v>
      </c>
      <c r="D194" s="38" t="s">
        <v>15</v>
      </c>
      <c r="E194" s="38">
        <v>80</v>
      </c>
      <c r="F194" s="207">
        <v>0</v>
      </c>
      <c r="G194" s="208">
        <v>9.17</v>
      </c>
      <c r="H194" s="208">
        <f aca="true" t="shared" si="16" ref="H194:H216">SUM(F194:G194)</f>
        <v>9.17</v>
      </c>
      <c r="I194" s="36">
        <f aca="true" t="shared" si="17" ref="I194:I216">H194*E194</f>
        <v>733.6</v>
      </c>
      <c r="J194" s="180"/>
      <c r="K194" s="180"/>
      <c r="L194" s="181"/>
      <c r="M194" s="181"/>
    </row>
    <row r="195" spans="1:13" s="144" customFormat="1" ht="15">
      <c r="A195" s="35" t="s">
        <v>315</v>
      </c>
      <c r="B195" s="24" t="s">
        <v>78</v>
      </c>
      <c r="C195" s="25" t="s">
        <v>202</v>
      </c>
      <c r="D195" s="135" t="s">
        <v>644</v>
      </c>
      <c r="E195" s="38">
        <v>40</v>
      </c>
      <c r="F195" s="30"/>
      <c r="G195" s="30">
        <v>10.47</v>
      </c>
      <c r="H195" s="208">
        <f t="shared" si="16"/>
        <v>10.47</v>
      </c>
      <c r="I195" s="36">
        <f t="shared" si="17"/>
        <v>418.8</v>
      </c>
      <c r="J195" s="180"/>
      <c r="K195" s="180"/>
      <c r="L195" s="181"/>
      <c r="M195" s="181"/>
    </row>
    <row r="196" spans="1:13" s="144" customFormat="1" ht="30">
      <c r="A196" s="35" t="s">
        <v>316</v>
      </c>
      <c r="B196" s="215" t="s">
        <v>137</v>
      </c>
      <c r="C196" s="237" t="s">
        <v>138</v>
      </c>
      <c r="D196" s="217" t="s">
        <v>644</v>
      </c>
      <c r="E196" s="217">
        <v>80</v>
      </c>
      <c r="F196" s="30">
        <v>7.97</v>
      </c>
      <c r="G196" s="30"/>
      <c r="H196" s="208">
        <f t="shared" si="16"/>
        <v>7.97</v>
      </c>
      <c r="I196" s="36">
        <f t="shared" si="17"/>
        <v>637.6</v>
      </c>
      <c r="J196" s="180"/>
      <c r="K196" s="180"/>
      <c r="L196" s="181"/>
      <c r="M196" s="181"/>
    </row>
    <row r="197" spans="1:13" s="144" customFormat="1" ht="30">
      <c r="A197" s="35" t="s">
        <v>317</v>
      </c>
      <c r="B197" s="215" t="s">
        <v>139</v>
      </c>
      <c r="C197" s="237" t="s">
        <v>140</v>
      </c>
      <c r="D197" s="217" t="s">
        <v>644</v>
      </c>
      <c r="E197" s="217">
        <v>80</v>
      </c>
      <c r="F197" s="30">
        <v>6.55</v>
      </c>
      <c r="G197" s="30"/>
      <c r="H197" s="208">
        <f t="shared" si="16"/>
        <v>6.55</v>
      </c>
      <c r="I197" s="36">
        <f t="shared" si="17"/>
        <v>524</v>
      </c>
      <c r="J197" s="180"/>
      <c r="K197" s="180"/>
      <c r="L197" s="181"/>
      <c r="M197" s="181"/>
    </row>
    <row r="198" spans="1:15" ht="15">
      <c r="A198" s="35" t="s">
        <v>318</v>
      </c>
      <c r="B198" s="238"/>
      <c r="C198" s="239" t="s">
        <v>330</v>
      </c>
      <c r="D198" s="238"/>
      <c r="E198" s="226"/>
      <c r="F198" s="240"/>
      <c r="G198" s="240"/>
      <c r="H198" s="208">
        <f t="shared" si="16"/>
        <v>0</v>
      </c>
      <c r="I198" s="36">
        <f t="shared" si="17"/>
        <v>0</v>
      </c>
      <c r="J198" s="184"/>
      <c r="K198" s="184"/>
      <c r="L198" s="189"/>
      <c r="M198" s="189"/>
      <c r="N198" s="154"/>
      <c r="O198" s="154"/>
    </row>
    <row r="199" spans="1:13" ht="15">
      <c r="A199" s="35" t="s">
        <v>319</v>
      </c>
      <c r="B199" s="24" t="s">
        <v>338</v>
      </c>
      <c r="C199" s="60" t="s">
        <v>339</v>
      </c>
      <c r="D199" s="38" t="s">
        <v>331</v>
      </c>
      <c r="E199" s="38">
        <v>15</v>
      </c>
      <c r="F199" s="37">
        <v>101.1</v>
      </c>
      <c r="G199" s="37"/>
      <c r="H199" s="208">
        <f t="shared" si="16"/>
        <v>101.1</v>
      </c>
      <c r="I199" s="36">
        <f t="shared" si="17"/>
        <v>1516.5</v>
      </c>
      <c r="J199" s="179"/>
      <c r="K199" s="179"/>
      <c r="L199" s="179"/>
      <c r="M199" s="179"/>
    </row>
    <row r="200" spans="1:15" ht="15">
      <c r="A200" s="35"/>
      <c r="B200" s="37" t="s">
        <v>332</v>
      </c>
      <c r="C200" s="40" t="s">
        <v>333</v>
      </c>
      <c r="D200" s="38" t="s">
        <v>14</v>
      </c>
      <c r="E200" s="38">
        <v>10</v>
      </c>
      <c r="F200" s="207">
        <v>11.64</v>
      </c>
      <c r="G200" s="208">
        <v>24.16</v>
      </c>
      <c r="H200" s="208">
        <f t="shared" si="16"/>
        <v>35.8</v>
      </c>
      <c r="I200" s="36">
        <f t="shared" si="17"/>
        <v>358</v>
      </c>
      <c r="J200" s="184"/>
      <c r="K200" s="184"/>
      <c r="L200" s="189"/>
      <c r="M200" s="189"/>
      <c r="N200" s="154"/>
      <c r="O200" s="154"/>
    </row>
    <row r="201" spans="1:15" ht="15">
      <c r="A201" s="35" t="s">
        <v>320</v>
      </c>
      <c r="B201" s="37" t="s">
        <v>334</v>
      </c>
      <c r="C201" s="40" t="s">
        <v>335</v>
      </c>
      <c r="D201" s="38" t="s">
        <v>14</v>
      </c>
      <c r="E201" s="38">
        <v>2</v>
      </c>
      <c r="F201" s="207">
        <v>0</v>
      </c>
      <c r="G201" s="208">
        <v>165.22</v>
      </c>
      <c r="H201" s="208">
        <f t="shared" si="16"/>
        <v>165.22</v>
      </c>
      <c r="I201" s="36">
        <f t="shared" si="17"/>
        <v>330.44</v>
      </c>
      <c r="J201" s="184"/>
      <c r="K201" s="184"/>
      <c r="L201" s="189"/>
      <c r="M201" s="189"/>
      <c r="N201" s="154"/>
      <c r="O201" s="154"/>
    </row>
    <row r="202" spans="1:13" ht="15">
      <c r="A202" s="35" t="s">
        <v>321</v>
      </c>
      <c r="B202" s="37" t="s">
        <v>156</v>
      </c>
      <c r="C202" s="40" t="s">
        <v>157</v>
      </c>
      <c r="D202" s="38" t="s">
        <v>15</v>
      </c>
      <c r="E202" s="38">
        <v>4</v>
      </c>
      <c r="F202" s="207">
        <v>0</v>
      </c>
      <c r="G202" s="208">
        <v>12.02</v>
      </c>
      <c r="H202" s="208">
        <f t="shared" si="16"/>
        <v>12.02</v>
      </c>
      <c r="I202" s="36">
        <f t="shared" si="17"/>
        <v>48.08</v>
      </c>
      <c r="J202" s="179"/>
      <c r="K202" s="179"/>
      <c r="L202" s="179"/>
      <c r="M202" s="179"/>
    </row>
    <row r="203" spans="1:13" ht="15">
      <c r="A203" s="35" t="s">
        <v>322</v>
      </c>
      <c r="B203" s="37" t="s">
        <v>336</v>
      </c>
      <c r="C203" s="40" t="s">
        <v>337</v>
      </c>
      <c r="D203" s="38" t="s">
        <v>6</v>
      </c>
      <c r="E203" s="38">
        <v>20</v>
      </c>
      <c r="F203" s="207">
        <v>0</v>
      </c>
      <c r="G203" s="208">
        <v>1</v>
      </c>
      <c r="H203" s="208">
        <f t="shared" si="16"/>
        <v>1</v>
      </c>
      <c r="I203" s="36">
        <f t="shared" si="17"/>
        <v>20</v>
      </c>
      <c r="J203" s="179"/>
      <c r="K203" s="179"/>
      <c r="L203" s="179"/>
      <c r="M203" s="179"/>
    </row>
    <row r="204" spans="1:13" s="155" customFormat="1" ht="15">
      <c r="A204" s="35" t="s">
        <v>323</v>
      </c>
      <c r="B204" s="31"/>
      <c r="C204" s="239" t="s">
        <v>340</v>
      </c>
      <c r="D204" s="217"/>
      <c r="E204" s="235"/>
      <c r="F204" s="57"/>
      <c r="G204" s="57"/>
      <c r="H204" s="208"/>
      <c r="I204" s="36"/>
      <c r="J204" s="190"/>
      <c r="K204" s="190"/>
      <c r="L204" s="190"/>
      <c r="M204" s="190"/>
    </row>
    <row r="205" spans="1:13" s="155" customFormat="1" ht="30">
      <c r="A205" s="35" t="s">
        <v>324</v>
      </c>
      <c r="B205" s="37" t="s">
        <v>132</v>
      </c>
      <c r="C205" s="40" t="s">
        <v>341</v>
      </c>
      <c r="D205" s="38" t="s">
        <v>34</v>
      </c>
      <c r="E205" s="38">
        <v>1</v>
      </c>
      <c r="F205" s="37">
        <v>676</v>
      </c>
      <c r="G205" s="37"/>
      <c r="H205" s="208">
        <f t="shared" si="16"/>
        <v>676</v>
      </c>
      <c r="I205" s="36">
        <f t="shared" si="17"/>
        <v>676</v>
      </c>
      <c r="J205" s="190"/>
      <c r="K205" s="190"/>
      <c r="L205" s="190"/>
      <c r="M205" s="190"/>
    </row>
    <row r="206" spans="1:13" s="155" customFormat="1" ht="15">
      <c r="A206" s="35" t="s">
        <v>325</v>
      </c>
      <c r="B206" s="24" t="s">
        <v>349</v>
      </c>
      <c r="C206" s="40" t="s">
        <v>342</v>
      </c>
      <c r="D206" s="38" t="s">
        <v>34</v>
      </c>
      <c r="E206" s="38">
        <v>1</v>
      </c>
      <c r="F206" s="37">
        <v>0</v>
      </c>
      <c r="G206" s="233">
        <v>4.67</v>
      </c>
      <c r="H206" s="208">
        <f t="shared" si="16"/>
        <v>4.67</v>
      </c>
      <c r="I206" s="36">
        <f t="shared" si="17"/>
        <v>4.67</v>
      </c>
      <c r="J206" s="190"/>
      <c r="K206" s="190"/>
      <c r="L206" s="190"/>
      <c r="M206" s="190"/>
    </row>
    <row r="207" spans="1:13" s="155" customFormat="1" ht="30">
      <c r="A207" s="35" t="s">
        <v>326</v>
      </c>
      <c r="B207" s="37" t="s">
        <v>82</v>
      </c>
      <c r="C207" s="40" t="s">
        <v>343</v>
      </c>
      <c r="D207" s="38" t="s">
        <v>15</v>
      </c>
      <c r="E207" s="38">
        <v>1</v>
      </c>
      <c r="F207" s="207">
        <v>4.01</v>
      </c>
      <c r="G207" s="208">
        <v>5.64</v>
      </c>
      <c r="H207" s="208">
        <f t="shared" si="16"/>
        <v>9.649999999999999</v>
      </c>
      <c r="I207" s="36">
        <f t="shared" si="17"/>
        <v>9.649999999999999</v>
      </c>
      <c r="J207" s="190"/>
      <c r="K207" s="190"/>
      <c r="L207" s="190"/>
      <c r="M207" s="190"/>
    </row>
    <row r="208" spans="1:13" s="155" customFormat="1" ht="15">
      <c r="A208" s="35"/>
      <c r="B208" s="37" t="s">
        <v>84</v>
      </c>
      <c r="C208" s="40" t="s">
        <v>344</v>
      </c>
      <c r="D208" s="38" t="s">
        <v>15</v>
      </c>
      <c r="E208" s="38">
        <v>7</v>
      </c>
      <c r="F208" s="207">
        <v>4.64</v>
      </c>
      <c r="G208" s="208">
        <v>10.52</v>
      </c>
      <c r="H208" s="208">
        <f t="shared" si="16"/>
        <v>15.16</v>
      </c>
      <c r="I208" s="36">
        <f t="shared" si="17"/>
        <v>106.12</v>
      </c>
      <c r="J208" s="190"/>
      <c r="K208" s="190"/>
      <c r="L208" s="190"/>
      <c r="M208" s="190"/>
    </row>
    <row r="209" spans="1:13" s="1" customFormat="1" ht="15">
      <c r="A209" s="35" t="s">
        <v>327</v>
      </c>
      <c r="B209" s="37" t="s">
        <v>66</v>
      </c>
      <c r="C209" s="40" t="s">
        <v>345</v>
      </c>
      <c r="D209" s="38" t="s">
        <v>14</v>
      </c>
      <c r="E209" s="38">
        <v>1</v>
      </c>
      <c r="F209" s="207">
        <v>221.28</v>
      </c>
      <c r="G209" s="208">
        <v>90.12</v>
      </c>
      <c r="H209" s="208">
        <f t="shared" si="16"/>
        <v>311.4</v>
      </c>
      <c r="I209" s="36">
        <f t="shared" si="17"/>
        <v>311.4</v>
      </c>
      <c r="J209" s="179"/>
      <c r="K209" s="179"/>
      <c r="L209" s="179"/>
      <c r="M209" s="179"/>
    </row>
    <row r="210" spans="1:13" s="1" customFormat="1" ht="15">
      <c r="A210" s="35" t="s">
        <v>350</v>
      </c>
      <c r="B210" s="37" t="s">
        <v>68</v>
      </c>
      <c r="C210" s="40" t="s">
        <v>346</v>
      </c>
      <c r="D210" s="38" t="s">
        <v>15</v>
      </c>
      <c r="E210" s="38">
        <v>4</v>
      </c>
      <c r="F210" s="207">
        <v>20.16</v>
      </c>
      <c r="G210" s="208">
        <v>24.16</v>
      </c>
      <c r="H210" s="208">
        <f t="shared" si="16"/>
        <v>44.32</v>
      </c>
      <c r="I210" s="36">
        <f t="shared" si="17"/>
        <v>177.28</v>
      </c>
      <c r="J210" s="179"/>
      <c r="K210" s="179"/>
      <c r="L210" s="179"/>
      <c r="M210" s="179"/>
    </row>
    <row r="211" spans="1:13" s="155" customFormat="1" ht="15">
      <c r="A211" s="35" t="s">
        <v>351</v>
      </c>
      <c r="B211" s="37" t="s">
        <v>131</v>
      </c>
      <c r="C211" s="40" t="s">
        <v>347</v>
      </c>
      <c r="D211" s="38" t="s">
        <v>15</v>
      </c>
      <c r="E211" s="38">
        <v>4</v>
      </c>
      <c r="F211" s="207">
        <v>37.33</v>
      </c>
      <c r="G211" s="208">
        <v>21.65</v>
      </c>
      <c r="H211" s="208">
        <f t="shared" si="16"/>
        <v>58.98</v>
      </c>
      <c r="I211" s="36">
        <f t="shared" si="17"/>
        <v>235.92</v>
      </c>
      <c r="J211" s="190"/>
      <c r="K211" s="190"/>
      <c r="L211" s="190"/>
      <c r="M211" s="190"/>
    </row>
    <row r="212" spans="1:13" s="155" customFormat="1" ht="15">
      <c r="A212" s="35" t="s">
        <v>352</v>
      </c>
      <c r="B212" s="238"/>
      <c r="C212" s="241" t="s">
        <v>348</v>
      </c>
      <c r="D212" s="238"/>
      <c r="E212" s="238"/>
      <c r="F212" s="240"/>
      <c r="G212" s="240"/>
      <c r="H212" s="208">
        <f t="shared" si="16"/>
        <v>0</v>
      </c>
      <c r="I212" s="36">
        <f t="shared" si="17"/>
        <v>0</v>
      </c>
      <c r="J212" s="190"/>
      <c r="K212" s="190"/>
      <c r="L212" s="190"/>
      <c r="M212" s="190"/>
    </row>
    <row r="213" spans="1:13" s="155" customFormat="1" ht="15">
      <c r="A213" s="58" t="s">
        <v>661</v>
      </c>
      <c r="B213" s="24" t="s">
        <v>349</v>
      </c>
      <c r="C213" s="40" t="s">
        <v>342</v>
      </c>
      <c r="D213" s="38" t="s">
        <v>34</v>
      </c>
      <c r="E213" s="38">
        <v>20</v>
      </c>
      <c r="F213" s="37">
        <v>0</v>
      </c>
      <c r="G213" s="233">
        <v>4.67</v>
      </c>
      <c r="H213" s="208">
        <f t="shared" si="16"/>
        <v>4.67</v>
      </c>
      <c r="I213" s="36">
        <f t="shared" si="17"/>
        <v>93.4</v>
      </c>
      <c r="J213" s="190"/>
      <c r="K213" s="190"/>
      <c r="L213" s="190"/>
      <c r="M213" s="190"/>
    </row>
    <row r="214" spans="1:13" s="1" customFormat="1" ht="15">
      <c r="A214" s="28" t="s">
        <v>662</v>
      </c>
      <c r="B214" s="27" t="s">
        <v>80</v>
      </c>
      <c r="C214" s="39" t="s">
        <v>81</v>
      </c>
      <c r="D214" s="38" t="s">
        <v>15</v>
      </c>
      <c r="E214" s="38">
        <v>149</v>
      </c>
      <c r="F214" s="207">
        <v>2.15</v>
      </c>
      <c r="G214" s="208">
        <v>7.52</v>
      </c>
      <c r="H214" s="208">
        <f t="shared" si="16"/>
        <v>9.67</v>
      </c>
      <c r="I214" s="36">
        <f t="shared" si="17"/>
        <v>1440.83</v>
      </c>
      <c r="J214" s="179"/>
      <c r="K214" s="179"/>
      <c r="L214" s="179"/>
      <c r="M214" s="179"/>
    </row>
    <row r="215" spans="1:13" s="1" customFormat="1" ht="30">
      <c r="A215" s="28" t="s">
        <v>663</v>
      </c>
      <c r="B215" s="27" t="s">
        <v>82</v>
      </c>
      <c r="C215" s="39" t="s">
        <v>83</v>
      </c>
      <c r="D215" s="38" t="s">
        <v>15</v>
      </c>
      <c r="E215" s="38">
        <v>149</v>
      </c>
      <c r="F215" s="207">
        <v>4.01</v>
      </c>
      <c r="G215" s="208">
        <v>5.64</v>
      </c>
      <c r="H215" s="208">
        <f t="shared" si="16"/>
        <v>9.649999999999999</v>
      </c>
      <c r="I215" s="36">
        <f t="shared" si="17"/>
        <v>1437.8499999999997</v>
      </c>
      <c r="J215" s="179"/>
      <c r="K215" s="179"/>
      <c r="L215" s="179"/>
      <c r="M215" s="179"/>
    </row>
    <row r="216" spans="1:13" ht="30">
      <c r="A216" s="29" t="s">
        <v>664</v>
      </c>
      <c r="B216" s="27" t="s">
        <v>84</v>
      </c>
      <c r="C216" s="39" t="s">
        <v>85</v>
      </c>
      <c r="D216" s="38" t="s">
        <v>15</v>
      </c>
      <c r="E216" s="38">
        <v>149</v>
      </c>
      <c r="F216" s="207">
        <v>4.64</v>
      </c>
      <c r="G216" s="208">
        <v>10.52</v>
      </c>
      <c r="H216" s="208">
        <f t="shared" si="16"/>
        <v>15.16</v>
      </c>
      <c r="I216" s="36">
        <f t="shared" si="17"/>
        <v>2258.84</v>
      </c>
      <c r="J216" s="179"/>
      <c r="K216" s="179"/>
      <c r="L216" s="179"/>
      <c r="M216" s="179"/>
    </row>
    <row r="217" spans="1:13" s="143" customFormat="1" ht="15">
      <c r="A217" s="54"/>
      <c r="B217" s="203"/>
      <c r="C217" s="171" t="s">
        <v>328</v>
      </c>
      <c r="D217" s="204"/>
      <c r="E217" s="204"/>
      <c r="F217" s="205"/>
      <c r="G217" s="205"/>
      <c r="H217" s="55"/>
      <c r="I217" s="56">
        <f>SUM(I193:I216)</f>
        <v>12401.38</v>
      </c>
      <c r="J217" s="173">
        <f>I217</f>
        <v>12401.38</v>
      </c>
      <c r="K217" s="176"/>
      <c r="L217" s="176"/>
      <c r="M217" s="176"/>
    </row>
    <row r="218" spans="1:13" s="169" customFormat="1" ht="15">
      <c r="A218" s="197"/>
      <c r="B218" s="197"/>
      <c r="C218" s="197"/>
      <c r="D218" s="197"/>
      <c r="E218" s="197"/>
      <c r="F218" s="197"/>
      <c r="G218" s="197"/>
      <c r="H218" s="197"/>
      <c r="I218" s="197"/>
      <c r="J218" s="177"/>
      <c r="K218" s="177"/>
      <c r="L218" s="177"/>
      <c r="M218" s="177"/>
    </row>
    <row r="219" spans="1:13" s="143" customFormat="1" ht="15.75">
      <c r="A219" s="54">
        <v>13</v>
      </c>
      <c r="B219" s="203"/>
      <c r="C219" s="171" t="s">
        <v>353</v>
      </c>
      <c r="D219" s="204"/>
      <c r="E219" s="204"/>
      <c r="F219" s="205"/>
      <c r="G219" s="205"/>
      <c r="H219" s="55">
        <f>SUM(G219,F219)</f>
        <v>0</v>
      </c>
      <c r="I219" s="56">
        <f>H219*E219</f>
        <v>0</v>
      </c>
      <c r="J219" s="176"/>
      <c r="K219" s="176"/>
      <c r="L219" s="176"/>
      <c r="M219" s="176"/>
    </row>
    <row r="220" spans="1:13" s="144" customFormat="1" ht="15">
      <c r="A220" s="35"/>
      <c r="B220" s="37"/>
      <c r="C220" s="239" t="s">
        <v>377</v>
      </c>
      <c r="D220" s="38"/>
      <c r="E220" s="38"/>
      <c r="F220" s="37"/>
      <c r="G220" s="37"/>
      <c r="H220" s="59"/>
      <c r="I220" s="36"/>
      <c r="J220" s="180"/>
      <c r="K220" s="180"/>
      <c r="L220" s="181"/>
      <c r="M220" s="181"/>
    </row>
    <row r="221" spans="1:13" s="144" customFormat="1" ht="15">
      <c r="A221" s="35" t="s">
        <v>356</v>
      </c>
      <c r="B221" s="37" t="s">
        <v>378</v>
      </c>
      <c r="C221" s="40" t="s">
        <v>379</v>
      </c>
      <c r="D221" s="38" t="s">
        <v>15</v>
      </c>
      <c r="E221" s="138">
        <v>200</v>
      </c>
      <c r="F221" s="207">
        <v>4.55</v>
      </c>
      <c r="G221" s="208">
        <v>4.33</v>
      </c>
      <c r="H221" s="208">
        <f>SUM(F221:G221)</f>
        <v>8.879999999999999</v>
      </c>
      <c r="I221" s="36">
        <f>H221*E221</f>
        <v>1775.9999999999998</v>
      </c>
      <c r="J221" s="180"/>
      <c r="K221" s="180"/>
      <c r="L221" s="181"/>
      <c r="M221" s="181"/>
    </row>
    <row r="222" spans="1:13" s="144" customFormat="1" ht="15">
      <c r="A222" s="35" t="s">
        <v>357</v>
      </c>
      <c r="B222" s="24" t="s">
        <v>380</v>
      </c>
      <c r="C222" s="40" t="s">
        <v>381</v>
      </c>
      <c r="D222" s="38" t="s">
        <v>6</v>
      </c>
      <c r="E222" s="138">
        <v>25</v>
      </c>
      <c r="F222" s="207">
        <v>8.06</v>
      </c>
      <c r="G222" s="208">
        <v>18.71</v>
      </c>
      <c r="H222" s="208">
        <f aca="true" t="shared" si="18" ref="H222:H266">SUM(F222:G222)</f>
        <v>26.770000000000003</v>
      </c>
      <c r="I222" s="36">
        <f aca="true" t="shared" si="19" ref="I222:I285">H222*E222</f>
        <v>669.2500000000001</v>
      </c>
      <c r="J222" s="180"/>
      <c r="K222" s="180"/>
      <c r="L222" s="181"/>
      <c r="M222" s="181"/>
    </row>
    <row r="223" spans="1:13" s="144" customFormat="1" ht="15">
      <c r="A223" s="35"/>
      <c r="B223" s="37"/>
      <c r="C223" s="239" t="s">
        <v>382</v>
      </c>
      <c r="D223" s="38"/>
      <c r="E223" s="38"/>
      <c r="F223" s="37"/>
      <c r="G223" s="37"/>
      <c r="H223" s="208">
        <f t="shared" si="18"/>
        <v>0</v>
      </c>
      <c r="I223" s="36">
        <f t="shared" si="19"/>
        <v>0</v>
      </c>
      <c r="J223" s="180"/>
      <c r="K223" s="180"/>
      <c r="L223" s="181"/>
      <c r="M223" s="181"/>
    </row>
    <row r="224" spans="1:15" ht="15">
      <c r="A224" s="35" t="s">
        <v>358</v>
      </c>
      <c r="B224" s="24" t="s">
        <v>383</v>
      </c>
      <c r="C224" s="60" t="s">
        <v>384</v>
      </c>
      <c r="D224" s="62" t="s">
        <v>15</v>
      </c>
      <c r="E224" s="62">
        <v>50</v>
      </c>
      <c r="F224" s="207">
        <v>2.1</v>
      </c>
      <c r="G224" s="208">
        <v>0.12</v>
      </c>
      <c r="H224" s="208">
        <f t="shared" si="18"/>
        <v>2.22</v>
      </c>
      <c r="I224" s="36">
        <f t="shared" si="19"/>
        <v>111.00000000000001</v>
      </c>
      <c r="J224" s="184"/>
      <c r="K224" s="184"/>
      <c r="L224" s="189"/>
      <c r="M224" s="189"/>
      <c r="N224" s="154"/>
      <c r="O224" s="154"/>
    </row>
    <row r="225" spans="1:13" ht="30">
      <c r="A225" s="35" t="s">
        <v>359</v>
      </c>
      <c r="B225" s="24" t="s">
        <v>385</v>
      </c>
      <c r="C225" s="61" t="s">
        <v>386</v>
      </c>
      <c r="D225" s="62" t="s">
        <v>14</v>
      </c>
      <c r="E225" s="62">
        <v>5</v>
      </c>
      <c r="F225" s="207">
        <v>79.82</v>
      </c>
      <c r="G225" s="208">
        <v>9.01</v>
      </c>
      <c r="H225" s="208">
        <f t="shared" si="18"/>
        <v>88.83</v>
      </c>
      <c r="I225" s="36">
        <f t="shared" si="19"/>
        <v>444.15</v>
      </c>
      <c r="J225" s="179"/>
      <c r="K225" s="179"/>
      <c r="L225" s="179"/>
      <c r="M225" s="179"/>
    </row>
    <row r="226" spans="1:15" ht="15">
      <c r="A226" s="35" t="s">
        <v>360</v>
      </c>
      <c r="B226" s="24" t="s">
        <v>46</v>
      </c>
      <c r="C226" s="61" t="s">
        <v>387</v>
      </c>
      <c r="D226" s="62" t="s">
        <v>14</v>
      </c>
      <c r="E226" s="62">
        <v>10</v>
      </c>
      <c r="F226" s="207">
        <v>0</v>
      </c>
      <c r="G226" s="208">
        <v>45.06</v>
      </c>
      <c r="H226" s="208">
        <f t="shared" si="18"/>
        <v>45.06</v>
      </c>
      <c r="I226" s="36">
        <f t="shared" si="19"/>
        <v>450.6</v>
      </c>
      <c r="J226" s="184"/>
      <c r="K226" s="184"/>
      <c r="L226" s="189"/>
      <c r="M226" s="189"/>
      <c r="N226" s="154"/>
      <c r="O226" s="154"/>
    </row>
    <row r="227" spans="1:15" ht="15">
      <c r="A227" s="35" t="s">
        <v>361</v>
      </c>
      <c r="B227" s="24" t="s">
        <v>145</v>
      </c>
      <c r="C227" s="61" t="s">
        <v>388</v>
      </c>
      <c r="D227" s="62" t="s">
        <v>14</v>
      </c>
      <c r="E227" s="62">
        <v>10</v>
      </c>
      <c r="F227" s="207">
        <v>0</v>
      </c>
      <c r="G227" s="208">
        <v>14.01</v>
      </c>
      <c r="H227" s="208">
        <f t="shared" si="18"/>
        <v>14.01</v>
      </c>
      <c r="I227" s="36">
        <f t="shared" si="19"/>
        <v>140.1</v>
      </c>
      <c r="J227" s="184"/>
      <c r="K227" s="184"/>
      <c r="L227" s="189"/>
      <c r="M227" s="189"/>
      <c r="N227" s="154"/>
      <c r="O227" s="154"/>
    </row>
    <row r="228" spans="1:13" ht="15">
      <c r="A228" s="35" t="s">
        <v>362</v>
      </c>
      <c r="B228" s="24" t="s">
        <v>65</v>
      </c>
      <c r="C228" s="63" t="s">
        <v>389</v>
      </c>
      <c r="D228" s="139" t="s">
        <v>45</v>
      </c>
      <c r="E228" s="64">
        <v>122</v>
      </c>
      <c r="F228" s="207">
        <v>4.34</v>
      </c>
      <c r="G228" s="208">
        <v>1.93</v>
      </c>
      <c r="H228" s="208">
        <f t="shared" si="18"/>
        <v>6.27</v>
      </c>
      <c r="I228" s="36">
        <f t="shared" si="19"/>
        <v>764.9399999999999</v>
      </c>
      <c r="J228" s="179"/>
      <c r="K228" s="179"/>
      <c r="L228" s="179"/>
      <c r="M228" s="179"/>
    </row>
    <row r="229" spans="1:13" ht="15">
      <c r="A229" s="35" t="s">
        <v>363</v>
      </c>
      <c r="B229" s="24" t="s">
        <v>65</v>
      </c>
      <c r="C229" s="63" t="s">
        <v>390</v>
      </c>
      <c r="D229" s="139" t="s">
        <v>45</v>
      </c>
      <c r="E229" s="64">
        <v>115</v>
      </c>
      <c r="F229" s="207">
        <v>4.34</v>
      </c>
      <c r="G229" s="208">
        <v>1.93</v>
      </c>
      <c r="H229" s="208">
        <f t="shared" si="18"/>
        <v>6.27</v>
      </c>
      <c r="I229" s="36">
        <f t="shared" si="19"/>
        <v>721.05</v>
      </c>
      <c r="J229" s="179"/>
      <c r="K229" s="179"/>
      <c r="L229" s="179"/>
      <c r="M229" s="179"/>
    </row>
    <row r="230" spans="1:13" s="155" customFormat="1" ht="15">
      <c r="A230" s="35" t="s">
        <v>364</v>
      </c>
      <c r="B230" s="24" t="s">
        <v>66</v>
      </c>
      <c r="C230" s="65" t="s">
        <v>142</v>
      </c>
      <c r="D230" s="62" t="s">
        <v>14</v>
      </c>
      <c r="E230" s="62">
        <v>7</v>
      </c>
      <c r="F230" s="207">
        <v>221.28</v>
      </c>
      <c r="G230" s="208">
        <v>90.12</v>
      </c>
      <c r="H230" s="208">
        <f t="shared" si="18"/>
        <v>311.4</v>
      </c>
      <c r="I230" s="36">
        <f t="shared" si="19"/>
        <v>2179.7999999999997</v>
      </c>
      <c r="J230" s="190"/>
      <c r="K230" s="190"/>
      <c r="L230" s="190"/>
      <c r="M230" s="190"/>
    </row>
    <row r="231" spans="1:13" s="155" customFormat="1" ht="15">
      <c r="A231" s="35" t="s">
        <v>365</v>
      </c>
      <c r="B231" s="24" t="s">
        <v>67</v>
      </c>
      <c r="C231" s="66" t="s">
        <v>391</v>
      </c>
      <c r="D231" s="62" t="s">
        <v>14</v>
      </c>
      <c r="E231" s="62">
        <v>7</v>
      </c>
      <c r="F231" s="207">
        <v>0</v>
      </c>
      <c r="G231" s="208">
        <v>126.66</v>
      </c>
      <c r="H231" s="208">
        <f t="shared" si="18"/>
        <v>126.66</v>
      </c>
      <c r="I231" s="36">
        <f t="shared" si="19"/>
        <v>886.62</v>
      </c>
      <c r="J231" s="190"/>
      <c r="K231" s="190"/>
      <c r="L231" s="190"/>
      <c r="M231" s="190"/>
    </row>
    <row r="232" spans="1:13" s="155" customFormat="1" ht="16.5">
      <c r="A232" s="35" t="s">
        <v>366</v>
      </c>
      <c r="B232" s="24" t="s">
        <v>392</v>
      </c>
      <c r="C232" s="65" t="s">
        <v>393</v>
      </c>
      <c r="D232" s="62" t="s">
        <v>168</v>
      </c>
      <c r="E232" s="38">
        <v>42</v>
      </c>
      <c r="F232" s="207">
        <v>47.43</v>
      </c>
      <c r="G232" s="208">
        <v>27.08</v>
      </c>
      <c r="H232" s="208">
        <f t="shared" si="18"/>
        <v>74.50999999999999</v>
      </c>
      <c r="I232" s="36">
        <f t="shared" si="19"/>
        <v>3129.4199999999996</v>
      </c>
      <c r="J232" s="190"/>
      <c r="K232" s="190"/>
      <c r="L232" s="190"/>
      <c r="M232" s="190"/>
    </row>
    <row r="233" spans="1:13" s="155" customFormat="1" ht="30">
      <c r="A233" s="35" t="s">
        <v>367</v>
      </c>
      <c r="B233" s="24" t="s">
        <v>394</v>
      </c>
      <c r="C233" s="65" t="s">
        <v>395</v>
      </c>
      <c r="D233" s="62" t="s">
        <v>14</v>
      </c>
      <c r="E233" s="62">
        <v>2.55</v>
      </c>
      <c r="F233" s="207">
        <v>278.85</v>
      </c>
      <c r="G233" s="208">
        <v>259.82</v>
      </c>
      <c r="H233" s="208">
        <f t="shared" si="18"/>
        <v>538.6700000000001</v>
      </c>
      <c r="I233" s="36">
        <f t="shared" si="19"/>
        <v>1373.6085</v>
      </c>
      <c r="J233" s="190"/>
      <c r="K233" s="190"/>
      <c r="L233" s="190"/>
      <c r="M233" s="190"/>
    </row>
    <row r="234" spans="1:13" s="155" customFormat="1" ht="15">
      <c r="A234" s="35" t="s">
        <v>368</v>
      </c>
      <c r="B234" s="24" t="s">
        <v>396</v>
      </c>
      <c r="C234" s="67" t="s">
        <v>397</v>
      </c>
      <c r="D234" s="62" t="s">
        <v>15</v>
      </c>
      <c r="E234" s="62">
        <v>33</v>
      </c>
      <c r="F234" s="207">
        <v>19.34</v>
      </c>
      <c r="G234" s="208">
        <v>43.28</v>
      </c>
      <c r="H234" s="208">
        <f t="shared" si="18"/>
        <v>62.620000000000005</v>
      </c>
      <c r="I234" s="36">
        <f t="shared" si="19"/>
        <v>2066.46</v>
      </c>
      <c r="J234" s="190"/>
      <c r="K234" s="190"/>
      <c r="L234" s="190"/>
      <c r="M234" s="190"/>
    </row>
    <row r="235" spans="1:13" s="144" customFormat="1" ht="15">
      <c r="A235" s="35"/>
      <c r="B235" s="37"/>
      <c r="C235" s="239" t="s">
        <v>398</v>
      </c>
      <c r="D235" s="38"/>
      <c r="E235" s="38"/>
      <c r="F235" s="37"/>
      <c r="G235" s="37"/>
      <c r="H235" s="208">
        <f t="shared" si="18"/>
        <v>0</v>
      </c>
      <c r="I235" s="36">
        <f t="shared" si="19"/>
        <v>0</v>
      </c>
      <c r="J235" s="180"/>
      <c r="K235" s="180"/>
      <c r="L235" s="181"/>
      <c r="M235" s="181"/>
    </row>
    <row r="236" spans="1:13" s="1" customFormat="1" ht="15">
      <c r="A236" s="35" t="s">
        <v>369</v>
      </c>
      <c r="B236" s="24" t="s">
        <v>399</v>
      </c>
      <c r="C236" s="40" t="s">
        <v>400</v>
      </c>
      <c r="D236" s="38" t="s">
        <v>15</v>
      </c>
      <c r="E236" s="38">
        <v>52</v>
      </c>
      <c r="F236" s="207">
        <v>20.9</v>
      </c>
      <c r="G236" s="208">
        <v>24.39</v>
      </c>
      <c r="H236" s="208">
        <f t="shared" si="18"/>
        <v>45.29</v>
      </c>
      <c r="I236" s="36">
        <f t="shared" si="19"/>
        <v>2355.08</v>
      </c>
      <c r="J236" s="179"/>
      <c r="K236" s="179"/>
      <c r="L236" s="179"/>
      <c r="M236" s="179"/>
    </row>
    <row r="237" spans="1:13" s="1" customFormat="1" ht="15">
      <c r="A237" s="35" t="s">
        <v>370</v>
      </c>
      <c r="B237" s="24" t="s">
        <v>401</v>
      </c>
      <c r="C237" s="40" t="s">
        <v>402</v>
      </c>
      <c r="D237" s="38" t="s">
        <v>15</v>
      </c>
      <c r="E237" s="38">
        <v>23</v>
      </c>
      <c r="F237" s="207">
        <v>26.49</v>
      </c>
      <c r="G237" s="208">
        <v>26.48</v>
      </c>
      <c r="H237" s="208">
        <f t="shared" si="18"/>
        <v>52.97</v>
      </c>
      <c r="I237" s="36">
        <f t="shared" si="19"/>
        <v>1218.31</v>
      </c>
      <c r="J237" s="179"/>
      <c r="K237" s="179"/>
      <c r="L237" s="179"/>
      <c r="M237" s="179"/>
    </row>
    <row r="238" spans="1:13" s="155" customFormat="1" ht="30">
      <c r="A238" s="35" t="s">
        <v>371</v>
      </c>
      <c r="B238" s="24" t="s">
        <v>403</v>
      </c>
      <c r="C238" s="40" t="s">
        <v>404</v>
      </c>
      <c r="D238" s="38" t="s">
        <v>15</v>
      </c>
      <c r="E238" s="38">
        <v>150</v>
      </c>
      <c r="F238" s="207">
        <v>1.31</v>
      </c>
      <c r="G238" s="208">
        <v>3.52</v>
      </c>
      <c r="H238" s="208">
        <f t="shared" si="18"/>
        <v>4.83</v>
      </c>
      <c r="I238" s="36">
        <f t="shared" si="19"/>
        <v>724.5</v>
      </c>
      <c r="J238" s="190"/>
      <c r="K238" s="190"/>
      <c r="L238" s="190"/>
      <c r="M238" s="190"/>
    </row>
    <row r="239" spans="1:13" s="155" customFormat="1" ht="15">
      <c r="A239" s="35" t="s">
        <v>372</v>
      </c>
      <c r="B239" s="24" t="s">
        <v>405</v>
      </c>
      <c r="C239" s="40" t="s">
        <v>406</v>
      </c>
      <c r="D239" s="38" t="s">
        <v>15</v>
      </c>
      <c r="E239" s="38">
        <v>59</v>
      </c>
      <c r="F239" s="207">
        <v>5.08</v>
      </c>
      <c r="G239" s="208">
        <v>9.66</v>
      </c>
      <c r="H239" s="208">
        <f t="shared" si="18"/>
        <v>14.74</v>
      </c>
      <c r="I239" s="36">
        <f t="shared" si="19"/>
        <v>869.66</v>
      </c>
      <c r="J239" s="190"/>
      <c r="K239" s="190"/>
      <c r="L239" s="190"/>
      <c r="M239" s="190"/>
    </row>
    <row r="240" spans="1:13" s="155" customFormat="1" ht="45">
      <c r="A240" s="35" t="s">
        <v>373</v>
      </c>
      <c r="B240" s="242" t="s">
        <v>653</v>
      </c>
      <c r="C240" s="229" t="s">
        <v>654</v>
      </c>
      <c r="D240" s="38" t="s">
        <v>15</v>
      </c>
      <c r="E240" s="38">
        <v>59</v>
      </c>
      <c r="F240" s="207">
        <v>50.53</v>
      </c>
      <c r="G240" s="208">
        <v>16.97</v>
      </c>
      <c r="H240" s="208">
        <f t="shared" si="18"/>
        <v>67.5</v>
      </c>
      <c r="I240" s="36">
        <f t="shared" si="19"/>
        <v>3982.5</v>
      </c>
      <c r="J240" s="190"/>
      <c r="K240" s="190"/>
      <c r="L240" s="190"/>
      <c r="M240" s="190"/>
    </row>
    <row r="241" spans="1:13" s="1" customFormat="1" ht="45">
      <c r="A241" s="35" t="s">
        <v>374</v>
      </c>
      <c r="B241" s="24" t="s">
        <v>407</v>
      </c>
      <c r="C241" s="39" t="s">
        <v>408</v>
      </c>
      <c r="D241" s="38" t="s">
        <v>15</v>
      </c>
      <c r="E241" s="38">
        <v>91</v>
      </c>
      <c r="F241" s="207">
        <v>20.09</v>
      </c>
      <c r="G241" s="208">
        <v>34.07</v>
      </c>
      <c r="H241" s="208">
        <f t="shared" si="18"/>
        <v>54.16</v>
      </c>
      <c r="I241" s="36">
        <f t="shared" si="19"/>
        <v>4928.5599999999995</v>
      </c>
      <c r="J241" s="179"/>
      <c r="K241" s="179"/>
      <c r="L241" s="179"/>
      <c r="M241" s="179"/>
    </row>
    <row r="242" spans="1:13" ht="60">
      <c r="A242" s="35" t="s">
        <v>375</v>
      </c>
      <c r="B242" s="24" t="s">
        <v>409</v>
      </c>
      <c r="C242" s="40" t="s">
        <v>410</v>
      </c>
      <c r="D242" s="38" t="s">
        <v>167</v>
      </c>
      <c r="E242" s="137">
        <v>8.2</v>
      </c>
      <c r="F242" s="207">
        <v>714.58</v>
      </c>
      <c r="G242" s="208">
        <v>237.3</v>
      </c>
      <c r="H242" s="208">
        <f t="shared" si="18"/>
        <v>951.8800000000001</v>
      </c>
      <c r="I242" s="36">
        <f t="shared" si="19"/>
        <v>7805.416</v>
      </c>
      <c r="J242" s="179"/>
      <c r="K242" s="179"/>
      <c r="L242" s="179"/>
      <c r="M242" s="179"/>
    </row>
    <row r="243" spans="1:13" ht="30">
      <c r="A243" s="35" t="s">
        <v>376</v>
      </c>
      <c r="B243" s="24" t="s">
        <v>411</v>
      </c>
      <c r="C243" s="40" t="s">
        <v>412</v>
      </c>
      <c r="D243" s="38" t="s">
        <v>15</v>
      </c>
      <c r="E243" s="137">
        <v>35</v>
      </c>
      <c r="F243" s="207">
        <v>61.94</v>
      </c>
      <c r="G243" s="208">
        <v>19.33</v>
      </c>
      <c r="H243" s="208">
        <f t="shared" si="18"/>
        <v>81.27</v>
      </c>
      <c r="I243" s="36">
        <f t="shared" si="19"/>
        <v>2844.45</v>
      </c>
      <c r="J243" s="179"/>
      <c r="K243" s="179"/>
      <c r="L243" s="179"/>
      <c r="M243" s="179"/>
    </row>
    <row r="244" spans="1:13" ht="30">
      <c r="A244" s="35" t="s">
        <v>419</v>
      </c>
      <c r="B244" s="24" t="s">
        <v>413</v>
      </c>
      <c r="C244" s="40" t="s">
        <v>414</v>
      </c>
      <c r="D244" s="38" t="s">
        <v>15</v>
      </c>
      <c r="E244" s="38">
        <v>8.4</v>
      </c>
      <c r="F244" s="207">
        <v>57.97</v>
      </c>
      <c r="G244" s="208">
        <v>18.86</v>
      </c>
      <c r="H244" s="208">
        <f t="shared" si="18"/>
        <v>76.83</v>
      </c>
      <c r="I244" s="36">
        <f t="shared" si="19"/>
        <v>645.372</v>
      </c>
      <c r="J244" s="179"/>
      <c r="K244" s="179"/>
      <c r="L244" s="179"/>
      <c r="M244" s="179"/>
    </row>
    <row r="245" spans="1:13" ht="15">
      <c r="A245" s="35" t="s">
        <v>420</v>
      </c>
      <c r="B245" s="24" t="s">
        <v>413</v>
      </c>
      <c r="C245" s="40" t="s">
        <v>415</v>
      </c>
      <c r="D245" s="38" t="s">
        <v>15</v>
      </c>
      <c r="E245" s="137">
        <v>6</v>
      </c>
      <c r="F245" s="207">
        <v>57.97</v>
      </c>
      <c r="G245" s="208">
        <v>18.86</v>
      </c>
      <c r="H245" s="208">
        <f t="shared" si="18"/>
        <v>76.83</v>
      </c>
      <c r="I245" s="36">
        <f t="shared" si="19"/>
        <v>460.98</v>
      </c>
      <c r="J245" s="179"/>
      <c r="K245" s="179"/>
      <c r="L245" s="179"/>
      <c r="M245" s="179"/>
    </row>
    <row r="246" spans="1:13" ht="15">
      <c r="A246" s="35" t="s">
        <v>421</v>
      </c>
      <c r="B246" s="24" t="s">
        <v>413</v>
      </c>
      <c r="C246" s="68" t="s">
        <v>550</v>
      </c>
      <c r="D246" s="51" t="s">
        <v>15</v>
      </c>
      <c r="E246" s="51">
        <v>20</v>
      </c>
      <c r="F246" s="207">
        <v>57.97</v>
      </c>
      <c r="G246" s="208">
        <v>18.86</v>
      </c>
      <c r="H246" s="208">
        <f t="shared" si="18"/>
        <v>76.83</v>
      </c>
      <c r="I246" s="36">
        <f t="shared" si="19"/>
        <v>1536.6</v>
      </c>
      <c r="J246" s="179"/>
      <c r="K246" s="179"/>
      <c r="L246" s="179"/>
      <c r="M246" s="179"/>
    </row>
    <row r="247" spans="1:13" ht="45">
      <c r="A247" s="35" t="s">
        <v>422</v>
      </c>
      <c r="B247" s="24" t="s">
        <v>416</v>
      </c>
      <c r="C247" s="70" t="s">
        <v>417</v>
      </c>
      <c r="D247" s="43" t="s">
        <v>418</v>
      </c>
      <c r="E247" s="43">
        <v>40</v>
      </c>
      <c r="F247" s="207">
        <v>8.37</v>
      </c>
      <c r="G247" s="208">
        <v>5.16</v>
      </c>
      <c r="H247" s="208">
        <f t="shared" si="18"/>
        <v>13.53</v>
      </c>
      <c r="I247" s="36">
        <f t="shared" si="19"/>
        <v>541.1999999999999</v>
      </c>
      <c r="J247" s="179"/>
      <c r="K247" s="179"/>
      <c r="L247" s="179"/>
      <c r="M247" s="179"/>
    </row>
    <row r="248" spans="1:13" ht="15">
      <c r="A248" s="35" t="s">
        <v>423</v>
      </c>
      <c r="B248" s="242" t="s">
        <v>655</v>
      </c>
      <c r="C248" s="229" t="s">
        <v>656</v>
      </c>
      <c r="D248" s="38" t="s">
        <v>34</v>
      </c>
      <c r="E248" s="137">
        <v>4</v>
      </c>
      <c r="F248" s="207">
        <v>259.58</v>
      </c>
      <c r="G248" s="208">
        <v>44.91</v>
      </c>
      <c r="H248" s="208">
        <f t="shared" si="18"/>
        <v>304.49</v>
      </c>
      <c r="I248" s="36">
        <f t="shared" si="19"/>
        <v>1217.96</v>
      </c>
      <c r="J248" s="179"/>
      <c r="K248" s="179"/>
      <c r="L248" s="179"/>
      <c r="M248" s="179"/>
    </row>
    <row r="249" spans="1:13" ht="30">
      <c r="A249" s="35" t="s">
        <v>424</v>
      </c>
      <c r="B249" s="24" t="s">
        <v>495</v>
      </c>
      <c r="C249" s="40" t="s">
        <v>496</v>
      </c>
      <c r="D249" s="38" t="s">
        <v>34</v>
      </c>
      <c r="E249" s="137">
        <v>1</v>
      </c>
      <c r="F249" s="207">
        <v>487.85</v>
      </c>
      <c r="G249" s="208">
        <v>44.91</v>
      </c>
      <c r="H249" s="208">
        <f t="shared" si="18"/>
        <v>532.76</v>
      </c>
      <c r="I249" s="36">
        <f t="shared" si="19"/>
        <v>532.76</v>
      </c>
      <c r="J249" s="179"/>
      <c r="K249" s="179"/>
      <c r="L249" s="179"/>
      <c r="M249" s="179"/>
    </row>
    <row r="250" spans="1:13" ht="15">
      <c r="A250" s="35" t="s">
        <v>425</v>
      </c>
      <c r="B250" s="24" t="s">
        <v>497</v>
      </c>
      <c r="C250" s="40" t="s">
        <v>498</v>
      </c>
      <c r="D250" s="38" t="s">
        <v>34</v>
      </c>
      <c r="E250" s="137">
        <v>4</v>
      </c>
      <c r="F250" s="207">
        <v>79.17</v>
      </c>
      <c r="G250" s="208">
        <v>18.71</v>
      </c>
      <c r="H250" s="208">
        <f t="shared" si="18"/>
        <v>97.88</v>
      </c>
      <c r="I250" s="36">
        <f t="shared" si="19"/>
        <v>391.52</v>
      </c>
      <c r="J250" s="179"/>
      <c r="K250" s="179"/>
      <c r="L250" s="179"/>
      <c r="M250" s="179"/>
    </row>
    <row r="251" spans="1:13" ht="15">
      <c r="A251" s="35" t="s">
        <v>426</v>
      </c>
      <c r="B251" s="24" t="s">
        <v>499</v>
      </c>
      <c r="C251" s="40" t="s">
        <v>500</v>
      </c>
      <c r="D251" s="38" t="s">
        <v>34</v>
      </c>
      <c r="E251" s="137">
        <v>5</v>
      </c>
      <c r="F251" s="207">
        <v>37.3</v>
      </c>
      <c r="G251" s="208">
        <v>4.57</v>
      </c>
      <c r="H251" s="208">
        <f t="shared" si="18"/>
        <v>41.87</v>
      </c>
      <c r="I251" s="36">
        <f t="shared" si="19"/>
        <v>209.35</v>
      </c>
      <c r="J251" s="179"/>
      <c r="K251" s="179"/>
      <c r="L251" s="179"/>
      <c r="M251" s="179"/>
    </row>
    <row r="252" spans="1:13" ht="30">
      <c r="A252" s="35" t="s">
        <v>427</v>
      </c>
      <c r="B252" s="24" t="s">
        <v>501</v>
      </c>
      <c r="C252" s="40" t="s">
        <v>502</v>
      </c>
      <c r="D252" s="38" t="s">
        <v>34</v>
      </c>
      <c r="E252" s="137">
        <v>2</v>
      </c>
      <c r="F252" s="207">
        <v>20.48</v>
      </c>
      <c r="G252" s="208">
        <v>4.57</v>
      </c>
      <c r="H252" s="208">
        <f t="shared" si="18"/>
        <v>25.05</v>
      </c>
      <c r="I252" s="36">
        <f t="shared" si="19"/>
        <v>50.1</v>
      </c>
      <c r="J252" s="179"/>
      <c r="K252" s="179"/>
      <c r="L252" s="179"/>
      <c r="M252" s="179"/>
    </row>
    <row r="253" spans="1:13" ht="30">
      <c r="A253" s="35" t="s">
        <v>428</v>
      </c>
      <c r="B253" s="24" t="s">
        <v>503</v>
      </c>
      <c r="C253" s="40" t="s">
        <v>504</v>
      </c>
      <c r="D253" s="38" t="s">
        <v>34</v>
      </c>
      <c r="E253" s="137">
        <v>2</v>
      </c>
      <c r="F253" s="207">
        <v>28.46</v>
      </c>
      <c r="G253" s="208">
        <v>10.99</v>
      </c>
      <c r="H253" s="208">
        <f t="shared" si="18"/>
        <v>39.45</v>
      </c>
      <c r="I253" s="36">
        <f t="shared" si="19"/>
        <v>78.9</v>
      </c>
      <c r="J253" s="179"/>
      <c r="K253" s="179"/>
      <c r="L253" s="179"/>
      <c r="M253" s="179"/>
    </row>
    <row r="254" spans="1:13" ht="15">
      <c r="A254" s="35" t="s">
        <v>429</v>
      </c>
      <c r="B254" s="24" t="s">
        <v>505</v>
      </c>
      <c r="C254" s="40" t="s">
        <v>506</v>
      </c>
      <c r="D254" s="38" t="s">
        <v>34</v>
      </c>
      <c r="E254" s="137">
        <v>4</v>
      </c>
      <c r="F254" s="207">
        <v>498.31</v>
      </c>
      <c r="G254" s="208">
        <v>14.23</v>
      </c>
      <c r="H254" s="208">
        <f t="shared" si="18"/>
        <v>512.54</v>
      </c>
      <c r="I254" s="36">
        <f t="shared" si="19"/>
        <v>2050.16</v>
      </c>
      <c r="J254" s="179"/>
      <c r="K254" s="179"/>
      <c r="L254" s="179"/>
      <c r="M254" s="179"/>
    </row>
    <row r="255" spans="1:13" ht="15">
      <c r="A255" s="35" t="s">
        <v>430</v>
      </c>
      <c r="B255" s="24" t="s">
        <v>507</v>
      </c>
      <c r="C255" s="40" t="s">
        <v>508</v>
      </c>
      <c r="D255" s="38" t="s">
        <v>34</v>
      </c>
      <c r="E255" s="137">
        <v>3</v>
      </c>
      <c r="F255" s="207">
        <v>19.03</v>
      </c>
      <c r="G255" s="208">
        <v>13.11</v>
      </c>
      <c r="H255" s="208">
        <f t="shared" si="18"/>
        <v>32.14</v>
      </c>
      <c r="I255" s="36">
        <f t="shared" si="19"/>
        <v>96.42</v>
      </c>
      <c r="J255" s="179"/>
      <c r="K255" s="179"/>
      <c r="L255" s="179"/>
      <c r="M255" s="179"/>
    </row>
    <row r="256" spans="1:13" ht="15">
      <c r="A256" s="35" t="s">
        <v>431</v>
      </c>
      <c r="B256" s="24" t="s">
        <v>509</v>
      </c>
      <c r="C256" s="40" t="s">
        <v>510</v>
      </c>
      <c r="D256" s="38" t="s">
        <v>34</v>
      </c>
      <c r="E256" s="137">
        <v>5</v>
      </c>
      <c r="F256" s="207">
        <v>28.54</v>
      </c>
      <c r="G256" s="208">
        <v>4.57</v>
      </c>
      <c r="H256" s="208">
        <f t="shared" si="18"/>
        <v>33.11</v>
      </c>
      <c r="I256" s="36">
        <f t="shared" si="19"/>
        <v>165.55</v>
      </c>
      <c r="J256" s="179"/>
      <c r="K256" s="179"/>
      <c r="L256" s="179"/>
      <c r="M256" s="179"/>
    </row>
    <row r="257" spans="1:13" ht="15">
      <c r="A257" s="35" t="s">
        <v>432</v>
      </c>
      <c r="B257" s="24" t="s">
        <v>511</v>
      </c>
      <c r="C257" s="40" t="s">
        <v>512</v>
      </c>
      <c r="D257" s="38" t="s">
        <v>34</v>
      </c>
      <c r="E257" s="137">
        <v>4</v>
      </c>
      <c r="F257" s="207">
        <v>28.15</v>
      </c>
      <c r="G257" s="208">
        <v>2.25</v>
      </c>
      <c r="H257" s="208">
        <f t="shared" si="18"/>
        <v>30.4</v>
      </c>
      <c r="I257" s="36">
        <f t="shared" si="19"/>
        <v>121.6</v>
      </c>
      <c r="J257" s="179"/>
      <c r="K257" s="179"/>
      <c r="L257" s="179"/>
      <c r="M257" s="179"/>
    </row>
    <row r="258" spans="1:13" ht="30">
      <c r="A258" s="35" t="s">
        <v>433</v>
      </c>
      <c r="B258" s="24" t="s">
        <v>513</v>
      </c>
      <c r="C258" s="40" t="s">
        <v>514</v>
      </c>
      <c r="D258" s="38" t="s">
        <v>34</v>
      </c>
      <c r="E258" s="137">
        <v>1</v>
      </c>
      <c r="F258" s="207">
        <v>554.58</v>
      </c>
      <c r="G258" s="208">
        <v>2.25</v>
      </c>
      <c r="H258" s="208">
        <f t="shared" si="18"/>
        <v>556.83</v>
      </c>
      <c r="I258" s="36">
        <f t="shared" si="19"/>
        <v>556.83</v>
      </c>
      <c r="J258" s="179"/>
      <c r="K258" s="179"/>
      <c r="L258" s="179"/>
      <c r="M258" s="179"/>
    </row>
    <row r="259" spans="1:13" ht="45">
      <c r="A259" s="35" t="s">
        <v>434</v>
      </c>
      <c r="B259" s="24" t="s">
        <v>515</v>
      </c>
      <c r="C259" s="40" t="s">
        <v>516</v>
      </c>
      <c r="D259" s="38" t="s">
        <v>34</v>
      </c>
      <c r="E259" s="137">
        <v>1</v>
      </c>
      <c r="F259" s="207">
        <v>931.09</v>
      </c>
      <c r="G259" s="208">
        <v>52.41</v>
      </c>
      <c r="H259" s="208">
        <f t="shared" si="18"/>
        <v>983.5</v>
      </c>
      <c r="I259" s="36">
        <f t="shared" si="19"/>
        <v>983.5</v>
      </c>
      <c r="J259" s="179"/>
      <c r="K259" s="179"/>
      <c r="L259" s="179"/>
      <c r="M259" s="179"/>
    </row>
    <row r="260" spans="1:13" ht="30">
      <c r="A260" s="35" t="s">
        <v>435</v>
      </c>
      <c r="B260" s="24" t="s">
        <v>517</v>
      </c>
      <c r="C260" s="61" t="s">
        <v>518</v>
      </c>
      <c r="D260" s="38" t="s">
        <v>34</v>
      </c>
      <c r="E260" s="137">
        <v>1</v>
      </c>
      <c r="F260" s="207">
        <v>92.34</v>
      </c>
      <c r="G260" s="208">
        <v>9.99</v>
      </c>
      <c r="H260" s="208">
        <f t="shared" si="18"/>
        <v>102.33</v>
      </c>
      <c r="I260" s="36">
        <f t="shared" si="19"/>
        <v>102.33</v>
      </c>
      <c r="J260" s="179"/>
      <c r="K260" s="179"/>
      <c r="L260" s="179"/>
      <c r="M260" s="179"/>
    </row>
    <row r="261" spans="1:13" ht="30">
      <c r="A261" s="35" t="s">
        <v>436</v>
      </c>
      <c r="B261" s="24" t="s">
        <v>115</v>
      </c>
      <c r="C261" s="61" t="s">
        <v>116</v>
      </c>
      <c r="D261" s="38" t="s">
        <v>34</v>
      </c>
      <c r="E261" s="137">
        <v>1</v>
      </c>
      <c r="F261" s="207">
        <v>116.61</v>
      </c>
      <c r="G261" s="208">
        <v>9.99</v>
      </c>
      <c r="H261" s="208">
        <f t="shared" si="18"/>
        <v>126.6</v>
      </c>
      <c r="I261" s="36">
        <f t="shared" si="19"/>
        <v>126.6</v>
      </c>
      <c r="J261" s="179"/>
      <c r="K261" s="179"/>
      <c r="L261" s="179"/>
      <c r="M261" s="179"/>
    </row>
    <row r="262" spans="1:13" ht="30">
      <c r="A262" s="35" t="s">
        <v>437</v>
      </c>
      <c r="B262" s="243" t="s">
        <v>519</v>
      </c>
      <c r="C262" s="40" t="s">
        <v>640</v>
      </c>
      <c r="D262" s="38" t="s">
        <v>15</v>
      </c>
      <c r="E262" s="137">
        <v>2.8</v>
      </c>
      <c r="F262" s="207">
        <v>878.73</v>
      </c>
      <c r="G262" s="208">
        <v>66.58</v>
      </c>
      <c r="H262" s="208">
        <f t="shared" si="18"/>
        <v>945.3100000000001</v>
      </c>
      <c r="I262" s="36">
        <f t="shared" si="19"/>
        <v>2646.868</v>
      </c>
      <c r="J262" s="179"/>
      <c r="K262" s="179"/>
      <c r="L262" s="179"/>
      <c r="M262" s="179"/>
    </row>
    <row r="263" spans="1:13" ht="15">
      <c r="A263" s="35" t="s">
        <v>438</v>
      </c>
      <c r="B263" s="24" t="s">
        <v>520</v>
      </c>
      <c r="C263" s="40" t="s">
        <v>521</v>
      </c>
      <c r="D263" s="38" t="s">
        <v>15</v>
      </c>
      <c r="E263" s="137">
        <v>96</v>
      </c>
      <c r="F263" s="207">
        <v>18.72</v>
      </c>
      <c r="G263" s="208">
        <v>24.16</v>
      </c>
      <c r="H263" s="208">
        <f t="shared" si="18"/>
        <v>42.879999999999995</v>
      </c>
      <c r="I263" s="36">
        <f t="shared" si="19"/>
        <v>4116.48</v>
      </c>
      <c r="J263" s="179"/>
      <c r="K263" s="179"/>
      <c r="L263" s="179"/>
      <c r="M263" s="179"/>
    </row>
    <row r="264" spans="1:13" ht="30">
      <c r="A264" s="35" t="s">
        <v>439</v>
      </c>
      <c r="B264" s="24" t="s">
        <v>43</v>
      </c>
      <c r="C264" s="40" t="s">
        <v>522</v>
      </c>
      <c r="D264" s="38" t="s">
        <v>523</v>
      </c>
      <c r="E264" s="137">
        <v>10</v>
      </c>
      <c r="F264" s="207">
        <v>7.2</v>
      </c>
      <c r="G264" s="208">
        <v>13.32</v>
      </c>
      <c r="H264" s="208">
        <f t="shared" si="18"/>
        <v>20.52</v>
      </c>
      <c r="I264" s="36">
        <f t="shared" si="19"/>
        <v>205.2</v>
      </c>
      <c r="J264" s="179"/>
      <c r="K264" s="179"/>
      <c r="L264" s="179"/>
      <c r="M264" s="179"/>
    </row>
    <row r="265" spans="1:13" ht="60">
      <c r="A265" s="35" t="s">
        <v>440</v>
      </c>
      <c r="B265" s="24" t="s">
        <v>524</v>
      </c>
      <c r="C265" s="40" t="s">
        <v>525</v>
      </c>
      <c r="D265" s="38" t="s">
        <v>34</v>
      </c>
      <c r="E265" s="137">
        <v>4</v>
      </c>
      <c r="F265" s="207">
        <v>533.27</v>
      </c>
      <c r="G265" s="208">
        <v>93.23</v>
      </c>
      <c r="H265" s="208">
        <f t="shared" si="18"/>
        <v>626.5</v>
      </c>
      <c r="I265" s="36">
        <f t="shared" si="19"/>
        <v>2506</v>
      </c>
      <c r="J265" s="179"/>
      <c r="K265" s="179"/>
      <c r="L265" s="179"/>
      <c r="M265" s="179"/>
    </row>
    <row r="266" spans="1:13" ht="60">
      <c r="A266" s="35" t="s">
        <v>441</v>
      </c>
      <c r="B266" s="24" t="s">
        <v>526</v>
      </c>
      <c r="C266" s="40" t="s">
        <v>527</v>
      </c>
      <c r="D266" s="38" t="s">
        <v>34</v>
      </c>
      <c r="E266" s="137">
        <v>1</v>
      </c>
      <c r="F266" s="207">
        <v>622.95</v>
      </c>
      <c r="G266" s="208">
        <v>93.23</v>
      </c>
      <c r="H266" s="208">
        <f t="shared" si="18"/>
        <v>716.1800000000001</v>
      </c>
      <c r="I266" s="36">
        <f t="shared" si="19"/>
        <v>716.1800000000001</v>
      </c>
      <c r="J266" s="179"/>
      <c r="K266" s="179"/>
      <c r="L266" s="179"/>
      <c r="M266" s="179"/>
    </row>
    <row r="267" spans="1:13" ht="75">
      <c r="A267" s="35"/>
      <c r="B267" s="69"/>
      <c r="C267" s="71" t="s">
        <v>538</v>
      </c>
      <c r="D267" s="51"/>
      <c r="E267" s="51"/>
      <c r="F267" s="72"/>
      <c r="G267" s="72"/>
      <c r="H267" s="59"/>
      <c r="I267" s="36">
        <f t="shared" si="19"/>
        <v>0</v>
      </c>
      <c r="J267" s="179"/>
      <c r="K267" s="179"/>
      <c r="L267" s="179"/>
      <c r="M267" s="179"/>
    </row>
    <row r="268" spans="1:13" ht="30">
      <c r="A268" s="35"/>
      <c r="B268" s="73"/>
      <c r="C268" s="74" t="s">
        <v>539</v>
      </c>
      <c r="D268" s="51"/>
      <c r="E268" s="51"/>
      <c r="F268" s="72"/>
      <c r="G268" s="72"/>
      <c r="H268" s="59"/>
      <c r="I268" s="36">
        <f t="shared" si="19"/>
        <v>0</v>
      </c>
      <c r="J268" s="179"/>
      <c r="K268" s="179"/>
      <c r="L268" s="179"/>
      <c r="M268" s="179"/>
    </row>
    <row r="269" spans="1:13" ht="15">
      <c r="A269" s="35" t="s">
        <v>442</v>
      </c>
      <c r="B269" s="73" t="s">
        <v>132</v>
      </c>
      <c r="C269" s="75" t="s">
        <v>528</v>
      </c>
      <c r="D269" s="53" t="s">
        <v>529</v>
      </c>
      <c r="E269" s="53">
        <v>8</v>
      </c>
      <c r="F269" s="76">
        <v>181</v>
      </c>
      <c r="G269" s="76"/>
      <c r="H269" s="208">
        <f aca="true" t="shared" si="20" ref="H269:H284">SUM(F269:G269)</f>
        <v>181</v>
      </c>
      <c r="I269" s="36">
        <f t="shared" si="19"/>
        <v>1448</v>
      </c>
      <c r="J269" s="179"/>
      <c r="K269" s="179"/>
      <c r="L269" s="179"/>
      <c r="M269" s="179"/>
    </row>
    <row r="270" spans="1:13" ht="15">
      <c r="A270" s="35" t="s">
        <v>443</v>
      </c>
      <c r="B270" s="73" t="s">
        <v>132</v>
      </c>
      <c r="C270" s="75" t="s">
        <v>530</v>
      </c>
      <c r="D270" s="53" t="s">
        <v>34</v>
      </c>
      <c r="E270" s="53">
        <v>4</v>
      </c>
      <c r="F270" s="76">
        <v>244.8</v>
      </c>
      <c r="G270" s="76"/>
      <c r="H270" s="208">
        <f t="shared" si="20"/>
        <v>244.8</v>
      </c>
      <c r="I270" s="36">
        <f t="shared" si="19"/>
        <v>979.2</v>
      </c>
      <c r="J270" s="179"/>
      <c r="K270" s="179"/>
      <c r="L270" s="179"/>
      <c r="M270" s="179"/>
    </row>
    <row r="271" spans="1:13" ht="30">
      <c r="A271" s="35"/>
      <c r="B271" s="73"/>
      <c r="C271" s="77" t="s">
        <v>531</v>
      </c>
      <c r="D271" s="51"/>
      <c r="E271" s="51"/>
      <c r="F271" s="72"/>
      <c r="G271" s="72"/>
      <c r="H271" s="59">
        <f>SUM(G271,F271)</f>
        <v>0</v>
      </c>
      <c r="I271" s="36">
        <f t="shared" si="19"/>
        <v>0</v>
      </c>
      <c r="J271" s="179"/>
      <c r="K271" s="179"/>
      <c r="L271" s="179"/>
      <c r="M271" s="179"/>
    </row>
    <row r="272" spans="1:13" ht="15">
      <c r="A272" s="35" t="s">
        <v>444</v>
      </c>
      <c r="B272" s="73" t="s">
        <v>132</v>
      </c>
      <c r="C272" s="68" t="s">
        <v>532</v>
      </c>
      <c r="D272" s="51" t="s">
        <v>34</v>
      </c>
      <c r="E272" s="51">
        <v>6</v>
      </c>
      <c r="F272" s="76">
        <v>185.27</v>
      </c>
      <c r="G272" s="72"/>
      <c r="H272" s="208">
        <f t="shared" si="20"/>
        <v>185.27</v>
      </c>
      <c r="I272" s="36">
        <f t="shared" si="19"/>
        <v>1111.6200000000001</v>
      </c>
      <c r="J272" s="179"/>
      <c r="K272" s="179"/>
      <c r="L272" s="179"/>
      <c r="M272" s="179"/>
    </row>
    <row r="273" spans="1:13" ht="15">
      <c r="A273" s="35" t="s">
        <v>445</v>
      </c>
      <c r="B273" s="73" t="s">
        <v>132</v>
      </c>
      <c r="C273" s="68" t="s">
        <v>533</v>
      </c>
      <c r="D273" s="51" t="s">
        <v>34</v>
      </c>
      <c r="E273" s="51">
        <v>3</v>
      </c>
      <c r="F273" s="72">
        <v>139.73</v>
      </c>
      <c r="G273" s="72"/>
      <c r="H273" s="208">
        <f t="shared" si="20"/>
        <v>139.73</v>
      </c>
      <c r="I273" s="36">
        <f t="shared" si="19"/>
        <v>419.18999999999994</v>
      </c>
      <c r="J273" s="179"/>
      <c r="K273" s="179"/>
      <c r="L273" s="179"/>
      <c r="M273" s="179"/>
    </row>
    <row r="274" spans="1:13" ht="15">
      <c r="A274" s="35" t="s">
        <v>446</v>
      </c>
      <c r="B274" s="73" t="s">
        <v>132</v>
      </c>
      <c r="C274" s="68" t="s">
        <v>534</v>
      </c>
      <c r="D274" s="51" t="s">
        <v>34</v>
      </c>
      <c r="E274" s="51">
        <v>4</v>
      </c>
      <c r="F274" s="72">
        <v>162.5</v>
      </c>
      <c r="G274" s="72"/>
      <c r="H274" s="208">
        <f t="shared" si="20"/>
        <v>162.5</v>
      </c>
      <c r="I274" s="36">
        <f t="shared" si="19"/>
        <v>650</v>
      </c>
      <c r="J274" s="179"/>
      <c r="K274" s="179"/>
      <c r="L274" s="179"/>
      <c r="M274" s="179"/>
    </row>
    <row r="275" spans="1:13" ht="30">
      <c r="A275" s="35" t="s">
        <v>447</v>
      </c>
      <c r="B275" s="73" t="s">
        <v>132</v>
      </c>
      <c r="C275" s="29" t="s">
        <v>535</v>
      </c>
      <c r="D275" s="51" t="s">
        <v>34</v>
      </c>
      <c r="E275" s="51">
        <v>50</v>
      </c>
      <c r="F275" s="58">
        <v>11.6</v>
      </c>
      <c r="G275" s="58"/>
      <c r="H275" s="208">
        <f t="shared" si="20"/>
        <v>11.6</v>
      </c>
      <c r="I275" s="36">
        <f t="shared" si="19"/>
        <v>580</v>
      </c>
      <c r="J275" s="179"/>
      <c r="K275" s="179"/>
      <c r="L275" s="179"/>
      <c r="M275" s="179"/>
    </row>
    <row r="276" spans="1:13" ht="15">
      <c r="A276" s="35" t="s">
        <v>448</v>
      </c>
      <c r="B276" s="73" t="s">
        <v>132</v>
      </c>
      <c r="C276" s="75" t="s">
        <v>536</v>
      </c>
      <c r="D276" s="53" t="s">
        <v>418</v>
      </c>
      <c r="E276" s="51">
        <v>300</v>
      </c>
      <c r="F276" s="72">
        <v>2.54</v>
      </c>
      <c r="G276" s="72"/>
      <c r="H276" s="208">
        <f t="shared" si="20"/>
        <v>2.54</v>
      </c>
      <c r="I276" s="36">
        <f t="shared" si="19"/>
        <v>762</v>
      </c>
      <c r="J276" s="179"/>
      <c r="K276" s="179"/>
      <c r="L276" s="179"/>
      <c r="M276" s="179"/>
    </row>
    <row r="277" spans="1:13" ht="30">
      <c r="A277" s="35" t="s">
        <v>449</v>
      </c>
      <c r="B277" s="73" t="s">
        <v>132</v>
      </c>
      <c r="C277" s="78" t="s">
        <v>537</v>
      </c>
      <c r="D277" s="51" t="s">
        <v>34</v>
      </c>
      <c r="E277" s="53">
        <v>40</v>
      </c>
      <c r="F277" s="79">
        <v>146.14</v>
      </c>
      <c r="G277" s="79"/>
      <c r="H277" s="208">
        <f t="shared" si="20"/>
        <v>146.14</v>
      </c>
      <c r="I277" s="36">
        <f t="shared" si="19"/>
        <v>5845.599999999999</v>
      </c>
      <c r="J277" s="179"/>
      <c r="K277" s="179"/>
      <c r="L277" s="179"/>
      <c r="M277" s="179"/>
    </row>
    <row r="278" spans="1:13" s="149" customFormat="1" ht="19.5" customHeight="1">
      <c r="A278" s="35" t="s">
        <v>450</v>
      </c>
      <c r="B278" s="215" t="s">
        <v>137</v>
      </c>
      <c r="C278" s="216" t="s">
        <v>138</v>
      </c>
      <c r="D278" s="217" t="s">
        <v>644</v>
      </c>
      <c r="E278" s="217">
        <v>360</v>
      </c>
      <c r="F278" s="30">
        <v>0</v>
      </c>
      <c r="G278" s="30">
        <v>7.97</v>
      </c>
      <c r="H278" s="208">
        <f t="shared" si="20"/>
        <v>7.97</v>
      </c>
      <c r="I278" s="36">
        <f t="shared" si="19"/>
        <v>2869.2</v>
      </c>
      <c r="J278" s="281" t="s">
        <v>665</v>
      </c>
      <c r="K278" s="281"/>
      <c r="L278" s="281"/>
      <c r="M278" s="281"/>
    </row>
    <row r="279" spans="1:13" s="151" customFormat="1" ht="19.5" customHeight="1">
      <c r="A279" s="35" t="s">
        <v>451</v>
      </c>
      <c r="B279" s="215" t="s">
        <v>139</v>
      </c>
      <c r="C279" s="216" t="s">
        <v>140</v>
      </c>
      <c r="D279" s="217" t="s">
        <v>644</v>
      </c>
      <c r="E279" s="217">
        <v>120</v>
      </c>
      <c r="F279" s="30">
        <v>0</v>
      </c>
      <c r="G279" s="30">
        <v>6.55</v>
      </c>
      <c r="H279" s="208">
        <f t="shared" si="20"/>
        <v>6.55</v>
      </c>
      <c r="I279" s="36">
        <f t="shared" si="19"/>
        <v>786</v>
      </c>
      <c r="J279" s="281" t="s">
        <v>645</v>
      </c>
      <c r="K279" s="281"/>
      <c r="L279" s="281"/>
      <c r="M279" s="281"/>
    </row>
    <row r="280" spans="1:13" ht="30">
      <c r="A280" s="35" t="s">
        <v>452</v>
      </c>
      <c r="B280" s="243" t="s">
        <v>540</v>
      </c>
      <c r="C280" s="40" t="s">
        <v>541</v>
      </c>
      <c r="D280" s="38" t="s">
        <v>15</v>
      </c>
      <c r="E280" s="137">
        <v>30</v>
      </c>
      <c r="F280" s="207">
        <v>4.01</v>
      </c>
      <c r="G280" s="208">
        <v>5.64</v>
      </c>
      <c r="H280" s="208">
        <f t="shared" si="20"/>
        <v>9.649999999999999</v>
      </c>
      <c r="I280" s="36">
        <f t="shared" si="19"/>
        <v>289.49999999999994</v>
      </c>
      <c r="J280" s="179"/>
      <c r="K280" s="179"/>
      <c r="L280" s="179"/>
      <c r="M280" s="179"/>
    </row>
    <row r="281" spans="1:13" ht="30">
      <c r="A281" s="35" t="s">
        <v>453</v>
      </c>
      <c r="B281" s="24" t="s">
        <v>542</v>
      </c>
      <c r="C281" s="40" t="s">
        <v>543</v>
      </c>
      <c r="D281" s="38" t="s">
        <v>15</v>
      </c>
      <c r="E281" s="137">
        <v>190</v>
      </c>
      <c r="F281" s="207">
        <v>10.7</v>
      </c>
      <c r="G281" s="208">
        <v>15.43</v>
      </c>
      <c r="H281" s="208">
        <f t="shared" si="20"/>
        <v>26.13</v>
      </c>
      <c r="I281" s="36">
        <f t="shared" si="19"/>
        <v>4964.7</v>
      </c>
      <c r="J281" s="179"/>
      <c r="K281" s="179"/>
      <c r="L281" s="179"/>
      <c r="M281" s="179"/>
    </row>
    <row r="282" spans="1:13" ht="30">
      <c r="A282" s="35" t="s">
        <v>454</v>
      </c>
      <c r="B282" s="24" t="s">
        <v>544</v>
      </c>
      <c r="C282" s="40" t="s">
        <v>545</v>
      </c>
      <c r="D282" s="38" t="s">
        <v>15</v>
      </c>
      <c r="E282" s="137">
        <v>91</v>
      </c>
      <c r="F282" s="207">
        <v>7.65</v>
      </c>
      <c r="G282" s="208">
        <v>10.52</v>
      </c>
      <c r="H282" s="208">
        <f t="shared" si="20"/>
        <v>18.17</v>
      </c>
      <c r="I282" s="36">
        <f t="shared" si="19"/>
        <v>1653.4700000000003</v>
      </c>
      <c r="J282" s="179"/>
      <c r="K282" s="179"/>
      <c r="L282" s="179"/>
      <c r="M282" s="179"/>
    </row>
    <row r="283" spans="1:13" ht="30">
      <c r="A283" s="35" t="s">
        <v>455</v>
      </c>
      <c r="B283" s="24" t="s">
        <v>544</v>
      </c>
      <c r="C283" s="40" t="s">
        <v>546</v>
      </c>
      <c r="D283" s="38" t="s">
        <v>15</v>
      </c>
      <c r="E283" s="137">
        <v>96</v>
      </c>
      <c r="F283" s="207">
        <v>7.65</v>
      </c>
      <c r="G283" s="208">
        <v>10.52</v>
      </c>
      <c r="H283" s="208">
        <f t="shared" si="20"/>
        <v>18.17</v>
      </c>
      <c r="I283" s="36">
        <f t="shared" si="19"/>
        <v>1744.3200000000002</v>
      </c>
      <c r="J283" s="179"/>
      <c r="K283" s="179"/>
      <c r="L283" s="179"/>
      <c r="M283" s="179"/>
    </row>
    <row r="284" spans="1:13" ht="15">
      <c r="A284" s="35" t="s">
        <v>456</v>
      </c>
      <c r="B284" s="223" t="s">
        <v>641</v>
      </c>
      <c r="C284" s="40" t="s">
        <v>642</v>
      </c>
      <c r="D284" s="38" t="s">
        <v>15</v>
      </c>
      <c r="E284" s="137">
        <v>96.4</v>
      </c>
      <c r="F284" s="207">
        <v>5.15</v>
      </c>
      <c r="G284" s="208">
        <v>15.43</v>
      </c>
      <c r="H284" s="208">
        <f t="shared" si="20"/>
        <v>20.58</v>
      </c>
      <c r="I284" s="36">
        <f t="shared" si="19"/>
        <v>1983.912</v>
      </c>
      <c r="J284" s="179"/>
      <c r="K284" s="179"/>
      <c r="L284" s="179"/>
      <c r="M284" s="179"/>
    </row>
    <row r="285" spans="1:13" s="144" customFormat="1" ht="15">
      <c r="A285" s="35"/>
      <c r="B285" s="37"/>
      <c r="C285" s="239" t="s">
        <v>548</v>
      </c>
      <c r="D285" s="38"/>
      <c r="E285" s="38"/>
      <c r="F285" s="37"/>
      <c r="G285" s="37"/>
      <c r="H285" s="59"/>
      <c r="I285" s="36">
        <f t="shared" si="19"/>
        <v>0</v>
      </c>
      <c r="J285" s="180"/>
      <c r="K285" s="180"/>
      <c r="L285" s="181"/>
      <c r="M285" s="181"/>
    </row>
    <row r="286" spans="1:13" ht="30">
      <c r="A286" s="35"/>
      <c r="B286" s="27"/>
      <c r="C286" s="80" t="s">
        <v>549</v>
      </c>
      <c r="D286" s="38"/>
      <c r="E286" s="38"/>
      <c r="F286" s="34"/>
      <c r="G286" s="34"/>
      <c r="H286" s="59">
        <f>SUM(G286,F286)</f>
        <v>0</v>
      </c>
      <c r="I286" s="36">
        <f aca="true" t="shared" si="21" ref="I286:I328">H286*E286</f>
        <v>0</v>
      </c>
      <c r="J286" s="179"/>
      <c r="K286" s="179"/>
      <c r="L286" s="179"/>
      <c r="M286" s="179"/>
    </row>
    <row r="287" spans="1:13" ht="15">
      <c r="A287" s="35" t="s">
        <v>457</v>
      </c>
      <c r="B287" s="24" t="s">
        <v>551</v>
      </c>
      <c r="C287" s="60" t="s">
        <v>552</v>
      </c>
      <c r="D287" s="62" t="s">
        <v>6</v>
      </c>
      <c r="E287" s="62">
        <v>12</v>
      </c>
      <c r="F287" s="52">
        <v>4.23</v>
      </c>
      <c r="G287" s="52">
        <v>18.02</v>
      </c>
      <c r="H287" s="208">
        <f aca="true" t="shared" si="22" ref="H287:H328">SUM(F287:G287)</f>
        <v>22.25</v>
      </c>
      <c r="I287" s="36">
        <f t="shared" si="21"/>
        <v>267</v>
      </c>
      <c r="J287" s="179"/>
      <c r="K287" s="179"/>
      <c r="L287" s="179"/>
      <c r="M287" s="179"/>
    </row>
    <row r="288" spans="1:13" ht="15">
      <c r="A288" s="35" t="s">
        <v>458</v>
      </c>
      <c r="B288" s="24" t="s">
        <v>380</v>
      </c>
      <c r="C288" s="60" t="s">
        <v>553</v>
      </c>
      <c r="D288" s="62" t="s">
        <v>6</v>
      </c>
      <c r="E288" s="62">
        <v>12</v>
      </c>
      <c r="F288" s="52">
        <v>9.34</v>
      </c>
      <c r="G288" s="52">
        <v>18.02</v>
      </c>
      <c r="H288" s="208">
        <f t="shared" si="22"/>
        <v>27.36</v>
      </c>
      <c r="I288" s="36">
        <f t="shared" si="21"/>
        <v>328.32</v>
      </c>
      <c r="J288" s="179"/>
      <c r="K288" s="179"/>
      <c r="L288" s="179"/>
      <c r="M288" s="179"/>
    </row>
    <row r="289" spans="1:13" ht="15">
      <c r="A289" s="35" t="s">
        <v>459</v>
      </c>
      <c r="B289" s="24" t="s">
        <v>554</v>
      </c>
      <c r="C289" s="60" t="s">
        <v>555</v>
      </c>
      <c r="D289" s="62" t="s">
        <v>6</v>
      </c>
      <c r="E289" s="62">
        <v>12</v>
      </c>
      <c r="F289" s="52">
        <v>13.66</v>
      </c>
      <c r="G289" s="52">
        <v>18.02</v>
      </c>
      <c r="H289" s="208">
        <f t="shared" si="22"/>
        <v>31.68</v>
      </c>
      <c r="I289" s="36">
        <f t="shared" si="21"/>
        <v>380.15999999999997</v>
      </c>
      <c r="J289" s="179"/>
      <c r="K289" s="179"/>
      <c r="L289" s="179"/>
      <c r="M289" s="179"/>
    </row>
    <row r="290" spans="1:13" ht="15">
      <c r="A290" s="35" t="s">
        <v>460</v>
      </c>
      <c r="B290" s="24" t="s">
        <v>556</v>
      </c>
      <c r="C290" s="67" t="s">
        <v>557</v>
      </c>
      <c r="D290" s="62" t="s">
        <v>133</v>
      </c>
      <c r="E290" s="62">
        <v>20</v>
      </c>
      <c r="F290" s="52">
        <v>28.52</v>
      </c>
      <c r="G290" s="52">
        <v>3.6</v>
      </c>
      <c r="H290" s="208">
        <f t="shared" si="22"/>
        <v>32.12</v>
      </c>
      <c r="I290" s="36">
        <f t="shared" si="21"/>
        <v>642.4</v>
      </c>
      <c r="J290" s="179"/>
      <c r="K290" s="179"/>
      <c r="L290" s="179"/>
      <c r="M290" s="179"/>
    </row>
    <row r="291" spans="1:13" ht="15">
      <c r="A291" s="35" t="s">
        <v>461</v>
      </c>
      <c r="B291" s="24" t="s">
        <v>558</v>
      </c>
      <c r="C291" s="67" t="s">
        <v>563</v>
      </c>
      <c r="D291" s="62" t="s">
        <v>133</v>
      </c>
      <c r="E291" s="62">
        <v>5</v>
      </c>
      <c r="F291" s="52">
        <v>97.26</v>
      </c>
      <c r="G291" s="52">
        <v>16.22</v>
      </c>
      <c r="H291" s="208">
        <f t="shared" si="22"/>
        <v>113.48</v>
      </c>
      <c r="I291" s="36">
        <f t="shared" si="21"/>
        <v>567.4</v>
      </c>
      <c r="J291" s="179"/>
      <c r="K291" s="179"/>
      <c r="L291" s="179"/>
      <c r="M291" s="179"/>
    </row>
    <row r="292" spans="1:13" ht="15">
      <c r="A292" s="35" t="s">
        <v>462</v>
      </c>
      <c r="B292" s="24" t="s">
        <v>559</v>
      </c>
      <c r="C292" s="67" t="s">
        <v>562</v>
      </c>
      <c r="D292" s="62" t="s">
        <v>133</v>
      </c>
      <c r="E292" s="62">
        <v>1</v>
      </c>
      <c r="F292" s="52">
        <v>37.99</v>
      </c>
      <c r="G292" s="52">
        <v>27.03</v>
      </c>
      <c r="H292" s="208">
        <f t="shared" si="22"/>
        <v>65.02000000000001</v>
      </c>
      <c r="I292" s="36">
        <f t="shared" si="21"/>
        <v>65.02000000000001</v>
      </c>
      <c r="J292" s="179"/>
      <c r="K292" s="179"/>
      <c r="L292" s="179"/>
      <c r="M292" s="179"/>
    </row>
    <row r="293" spans="1:13" ht="15">
      <c r="A293" s="35" t="s">
        <v>463</v>
      </c>
      <c r="B293" s="24" t="s">
        <v>560</v>
      </c>
      <c r="C293" s="67" t="s">
        <v>564</v>
      </c>
      <c r="D293" s="62" t="s">
        <v>133</v>
      </c>
      <c r="E293" s="62">
        <v>1</v>
      </c>
      <c r="F293" s="52">
        <v>43.99</v>
      </c>
      <c r="G293" s="52">
        <v>32.44</v>
      </c>
      <c r="H293" s="208">
        <f t="shared" si="22"/>
        <v>76.43</v>
      </c>
      <c r="I293" s="36">
        <f t="shared" si="21"/>
        <v>76.43</v>
      </c>
      <c r="J293" s="179"/>
      <c r="K293" s="179"/>
      <c r="L293" s="179"/>
      <c r="M293" s="179"/>
    </row>
    <row r="294" spans="1:13" ht="15">
      <c r="A294" s="35" t="s">
        <v>464</v>
      </c>
      <c r="B294" s="24" t="s">
        <v>561</v>
      </c>
      <c r="C294" s="67" t="s">
        <v>565</v>
      </c>
      <c r="D294" s="62" t="s">
        <v>133</v>
      </c>
      <c r="E294" s="62">
        <v>1</v>
      </c>
      <c r="F294" s="52">
        <v>81.06</v>
      </c>
      <c r="G294" s="52">
        <v>45.05</v>
      </c>
      <c r="H294" s="208">
        <f t="shared" si="22"/>
        <v>126.11</v>
      </c>
      <c r="I294" s="36">
        <f t="shared" si="21"/>
        <v>126.11</v>
      </c>
      <c r="J294" s="179"/>
      <c r="K294" s="179"/>
      <c r="L294" s="179"/>
      <c r="M294" s="179"/>
    </row>
    <row r="295" spans="1:13" ht="15">
      <c r="A295" s="35" t="s">
        <v>465</v>
      </c>
      <c r="B295" s="24" t="s">
        <v>566</v>
      </c>
      <c r="C295" s="60" t="s">
        <v>568</v>
      </c>
      <c r="D295" s="62" t="s">
        <v>133</v>
      </c>
      <c r="E295" s="62">
        <v>4</v>
      </c>
      <c r="F295" s="52">
        <v>11.91</v>
      </c>
      <c r="G295" s="52">
        <v>9.01</v>
      </c>
      <c r="H295" s="208">
        <f t="shared" si="22"/>
        <v>20.92</v>
      </c>
      <c r="I295" s="36">
        <f t="shared" si="21"/>
        <v>83.68</v>
      </c>
      <c r="J295" s="179"/>
      <c r="K295" s="179"/>
      <c r="L295" s="179"/>
      <c r="M295" s="179"/>
    </row>
    <row r="296" spans="1:13" ht="15">
      <c r="A296" s="35" t="s">
        <v>466</v>
      </c>
      <c r="B296" s="24" t="s">
        <v>567</v>
      </c>
      <c r="C296" s="60" t="s">
        <v>569</v>
      </c>
      <c r="D296" s="62" t="s">
        <v>133</v>
      </c>
      <c r="E296" s="62">
        <v>1</v>
      </c>
      <c r="F296" s="52">
        <v>18</v>
      </c>
      <c r="G296" s="52">
        <v>9.01</v>
      </c>
      <c r="H296" s="208">
        <f t="shared" si="22"/>
        <v>27.009999999999998</v>
      </c>
      <c r="I296" s="36">
        <f t="shared" si="21"/>
        <v>27.009999999999998</v>
      </c>
      <c r="J296" s="179"/>
      <c r="K296" s="179"/>
      <c r="L296" s="179"/>
      <c r="M296" s="179"/>
    </row>
    <row r="297" spans="1:13" ht="15">
      <c r="A297" s="35" t="s">
        <v>467</v>
      </c>
      <c r="B297" s="24" t="s">
        <v>570</v>
      </c>
      <c r="C297" s="65" t="s">
        <v>571</v>
      </c>
      <c r="D297" s="62" t="s">
        <v>34</v>
      </c>
      <c r="E297" s="62">
        <v>1</v>
      </c>
      <c r="F297" s="244">
        <v>369.48</v>
      </c>
      <c r="G297" s="244">
        <v>137.36</v>
      </c>
      <c r="H297" s="208">
        <f t="shared" si="22"/>
        <v>506.84000000000003</v>
      </c>
      <c r="I297" s="36">
        <f t="shared" si="21"/>
        <v>506.84000000000003</v>
      </c>
      <c r="J297" s="179"/>
      <c r="K297" s="179"/>
      <c r="L297" s="179"/>
      <c r="M297" s="179"/>
    </row>
    <row r="298" spans="1:13" ht="15">
      <c r="A298" s="35" t="s">
        <v>468</v>
      </c>
      <c r="B298" s="223" t="s">
        <v>572</v>
      </c>
      <c r="C298" s="245" t="s">
        <v>573</v>
      </c>
      <c r="D298" s="223" t="s">
        <v>34</v>
      </c>
      <c r="E298" s="223">
        <v>5</v>
      </c>
      <c r="F298" s="233">
        <v>41.36</v>
      </c>
      <c r="G298" s="233">
        <v>11.99</v>
      </c>
      <c r="H298" s="208">
        <f t="shared" si="22"/>
        <v>53.35</v>
      </c>
      <c r="I298" s="36">
        <f t="shared" si="21"/>
        <v>266.75</v>
      </c>
      <c r="J298" s="179"/>
      <c r="K298" s="179"/>
      <c r="L298" s="179"/>
      <c r="M298" s="179"/>
    </row>
    <row r="299" spans="1:13" ht="30">
      <c r="A299" s="35"/>
      <c r="B299" s="27"/>
      <c r="C299" s="198" t="s">
        <v>574</v>
      </c>
      <c r="D299" s="38"/>
      <c r="E299" s="38"/>
      <c r="F299" s="34"/>
      <c r="G299" s="34"/>
      <c r="H299" s="59">
        <f>SUM(G299,F299)</f>
        <v>0</v>
      </c>
      <c r="I299" s="36">
        <f t="shared" si="21"/>
        <v>0</v>
      </c>
      <c r="J299" s="179"/>
      <c r="K299" s="179"/>
      <c r="L299" s="179"/>
      <c r="M299" s="179"/>
    </row>
    <row r="300" spans="1:13" ht="15">
      <c r="A300" s="35" t="s">
        <v>469</v>
      </c>
      <c r="B300" s="24" t="s">
        <v>575</v>
      </c>
      <c r="C300" s="67" t="s">
        <v>576</v>
      </c>
      <c r="D300" s="62" t="s">
        <v>6</v>
      </c>
      <c r="E300" s="62">
        <v>18</v>
      </c>
      <c r="F300" s="244">
        <v>7.04</v>
      </c>
      <c r="G300" s="244">
        <v>18.02</v>
      </c>
      <c r="H300" s="208">
        <f t="shared" si="22"/>
        <v>25.06</v>
      </c>
      <c r="I300" s="36">
        <f t="shared" si="21"/>
        <v>451.08</v>
      </c>
      <c r="J300" s="179"/>
      <c r="K300" s="179"/>
      <c r="L300" s="179"/>
      <c r="M300" s="179"/>
    </row>
    <row r="301" spans="1:13" ht="15">
      <c r="A301" s="35" t="s">
        <v>470</v>
      </c>
      <c r="B301" s="24" t="s">
        <v>577</v>
      </c>
      <c r="C301" s="67" t="s">
        <v>578</v>
      </c>
      <c r="D301" s="62" t="s">
        <v>6</v>
      </c>
      <c r="E301" s="62">
        <v>6</v>
      </c>
      <c r="F301" s="244">
        <v>16.13</v>
      </c>
      <c r="G301" s="244">
        <v>32.44</v>
      </c>
      <c r="H301" s="208">
        <f t="shared" si="22"/>
        <v>48.56999999999999</v>
      </c>
      <c r="I301" s="36">
        <f t="shared" si="21"/>
        <v>291.41999999999996</v>
      </c>
      <c r="J301" s="179"/>
      <c r="K301" s="179"/>
      <c r="L301" s="179"/>
      <c r="M301" s="179"/>
    </row>
    <row r="302" spans="1:13" ht="15">
      <c r="A302" s="35" t="s">
        <v>471</v>
      </c>
      <c r="B302" s="24" t="s">
        <v>579</v>
      </c>
      <c r="C302" s="67" t="s">
        <v>580</v>
      </c>
      <c r="D302" s="62" t="s">
        <v>6</v>
      </c>
      <c r="E302" s="62">
        <v>36</v>
      </c>
      <c r="F302" s="244">
        <v>15.16</v>
      </c>
      <c r="G302" s="244">
        <v>39.64</v>
      </c>
      <c r="H302" s="208">
        <f t="shared" si="22"/>
        <v>54.8</v>
      </c>
      <c r="I302" s="36">
        <f t="shared" si="21"/>
        <v>1972.8</v>
      </c>
      <c r="J302" s="179"/>
      <c r="K302" s="179"/>
      <c r="L302" s="179"/>
      <c r="M302" s="179"/>
    </row>
    <row r="303" spans="1:13" ht="30">
      <c r="A303" s="35" t="s">
        <v>472</v>
      </c>
      <c r="B303" s="24" t="s">
        <v>581</v>
      </c>
      <c r="C303" s="60" t="s">
        <v>582</v>
      </c>
      <c r="D303" s="62" t="s">
        <v>133</v>
      </c>
      <c r="E303" s="62">
        <v>1</v>
      </c>
      <c r="F303" s="244">
        <v>29.87</v>
      </c>
      <c r="G303" s="244">
        <v>36.04</v>
      </c>
      <c r="H303" s="208">
        <f t="shared" si="22"/>
        <v>65.91</v>
      </c>
      <c r="I303" s="36">
        <f t="shared" si="21"/>
        <v>65.91</v>
      </c>
      <c r="J303" s="179"/>
      <c r="K303" s="179"/>
      <c r="L303" s="179"/>
      <c r="M303" s="179"/>
    </row>
    <row r="304" spans="1:13" ht="15">
      <c r="A304" s="35" t="s">
        <v>473</v>
      </c>
      <c r="B304" s="24" t="s">
        <v>583</v>
      </c>
      <c r="C304" s="60" t="s">
        <v>584</v>
      </c>
      <c r="D304" s="62" t="s">
        <v>133</v>
      </c>
      <c r="E304" s="62">
        <v>4</v>
      </c>
      <c r="F304" s="244">
        <v>101.83</v>
      </c>
      <c r="G304" s="244">
        <v>18.02</v>
      </c>
      <c r="H304" s="208">
        <f t="shared" si="22"/>
        <v>119.85</v>
      </c>
      <c r="I304" s="36">
        <f t="shared" si="21"/>
        <v>479.4</v>
      </c>
      <c r="J304" s="179"/>
      <c r="K304" s="179"/>
      <c r="L304" s="179"/>
      <c r="M304" s="179"/>
    </row>
    <row r="305" spans="1:13" ht="15">
      <c r="A305" s="35" t="s">
        <v>474</v>
      </c>
      <c r="B305" s="24" t="s">
        <v>585</v>
      </c>
      <c r="C305" s="60" t="s">
        <v>586</v>
      </c>
      <c r="D305" s="62" t="s">
        <v>133</v>
      </c>
      <c r="E305" s="62">
        <v>4</v>
      </c>
      <c r="F305" s="244">
        <v>33.04</v>
      </c>
      <c r="G305" s="244">
        <v>1.46</v>
      </c>
      <c r="H305" s="208">
        <f t="shared" si="22"/>
        <v>34.5</v>
      </c>
      <c r="I305" s="36">
        <f t="shared" si="21"/>
        <v>138</v>
      </c>
      <c r="J305" s="179"/>
      <c r="K305" s="179"/>
      <c r="L305" s="179"/>
      <c r="M305" s="179"/>
    </row>
    <row r="306" spans="1:13" ht="15">
      <c r="A306" s="35" t="s">
        <v>475</v>
      </c>
      <c r="B306" s="24" t="s">
        <v>587</v>
      </c>
      <c r="C306" s="60" t="s">
        <v>588</v>
      </c>
      <c r="D306" s="62" t="s">
        <v>34</v>
      </c>
      <c r="E306" s="62">
        <v>7</v>
      </c>
      <c r="F306" s="244">
        <v>56.18</v>
      </c>
      <c r="G306" s="244">
        <v>162.54</v>
      </c>
      <c r="H306" s="208">
        <f t="shared" si="22"/>
        <v>218.72</v>
      </c>
      <c r="I306" s="36">
        <f t="shared" si="21"/>
        <v>1531.04</v>
      </c>
      <c r="J306" s="179"/>
      <c r="K306" s="179"/>
      <c r="L306" s="179"/>
      <c r="M306" s="179"/>
    </row>
    <row r="307" spans="1:13" ht="30">
      <c r="A307" s="35" t="s">
        <v>476</v>
      </c>
      <c r="B307" s="24" t="s">
        <v>589</v>
      </c>
      <c r="C307" s="65" t="s">
        <v>590</v>
      </c>
      <c r="D307" s="62" t="s">
        <v>34</v>
      </c>
      <c r="E307" s="62">
        <v>1</v>
      </c>
      <c r="F307" s="244">
        <v>3719.73</v>
      </c>
      <c r="G307" s="244">
        <v>1693.67</v>
      </c>
      <c r="H307" s="208">
        <f t="shared" si="22"/>
        <v>5413.4</v>
      </c>
      <c r="I307" s="36">
        <f t="shared" si="21"/>
        <v>5413.4</v>
      </c>
      <c r="J307" s="179"/>
      <c r="K307" s="179"/>
      <c r="L307" s="179"/>
      <c r="M307" s="179"/>
    </row>
    <row r="308" spans="1:13" ht="30">
      <c r="A308" s="35" t="s">
        <v>477</v>
      </c>
      <c r="B308" s="24" t="s">
        <v>591</v>
      </c>
      <c r="C308" s="60" t="s">
        <v>592</v>
      </c>
      <c r="D308" s="62" t="s">
        <v>34</v>
      </c>
      <c r="E308" s="62">
        <v>1</v>
      </c>
      <c r="F308" s="244">
        <v>3119.74</v>
      </c>
      <c r="G308" s="244">
        <v>3679.55</v>
      </c>
      <c r="H308" s="208">
        <f t="shared" si="22"/>
        <v>6799.29</v>
      </c>
      <c r="I308" s="36">
        <f t="shared" si="21"/>
        <v>6799.29</v>
      </c>
      <c r="J308" s="179"/>
      <c r="K308" s="179"/>
      <c r="L308" s="179"/>
      <c r="M308" s="179"/>
    </row>
    <row r="309" spans="1:13" ht="30">
      <c r="A309" s="35" t="s">
        <v>478</v>
      </c>
      <c r="B309" s="223" t="s">
        <v>593</v>
      </c>
      <c r="C309" s="245" t="s">
        <v>594</v>
      </c>
      <c r="D309" s="223" t="s">
        <v>6</v>
      </c>
      <c r="E309" s="223">
        <v>6</v>
      </c>
      <c r="F309" s="233">
        <v>229.11</v>
      </c>
      <c r="G309" s="233">
        <v>545.06</v>
      </c>
      <c r="H309" s="208">
        <f t="shared" si="22"/>
        <v>774.17</v>
      </c>
      <c r="I309" s="36">
        <f t="shared" si="21"/>
        <v>4645.0199999999995</v>
      </c>
      <c r="J309" s="179"/>
      <c r="K309" s="179"/>
      <c r="L309" s="179"/>
      <c r="M309" s="179"/>
    </row>
    <row r="310" spans="1:13" s="144" customFormat="1" ht="15">
      <c r="A310" s="35"/>
      <c r="B310" s="37"/>
      <c r="C310" s="239" t="s">
        <v>595</v>
      </c>
      <c r="D310" s="38"/>
      <c r="E310" s="38"/>
      <c r="F310" s="37"/>
      <c r="G310" s="37"/>
      <c r="H310" s="59"/>
      <c r="I310" s="36">
        <f t="shared" si="21"/>
        <v>0</v>
      </c>
      <c r="J310" s="180"/>
      <c r="K310" s="180"/>
      <c r="L310" s="181"/>
      <c r="M310" s="181"/>
    </row>
    <row r="311" spans="1:13" s="156" customFormat="1" ht="45">
      <c r="A311" s="35" t="s">
        <v>479</v>
      </c>
      <c r="B311" s="24" t="s">
        <v>596</v>
      </c>
      <c r="C311" s="60" t="s">
        <v>597</v>
      </c>
      <c r="D311" s="62" t="s">
        <v>34</v>
      </c>
      <c r="E311" s="62">
        <v>1</v>
      </c>
      <c r="F311" s="81">
        <v>268.17</v>
      </c>
      <c r="G311" s="81">
        <v>104.94</v>
      </c>
      <c r="H311" s="208">
        <f t="shared" si="22"/>
        <v>373.11</v>
      </c>
      <c r="I311" s="36">
        <f t="shared" si="21"/>
        <v>373.11</v>
      </c>
      <c r="J311" s="191"/>
      <c r="K311" s="191"/>
      <c r="L311" s="191"/>
      <c r="M311" s="191"/>
    </row>
    <row r="312" spans="1:13" ht="15">
      <c r="A312" s="35" t="s">
        <v>480</v>
      </c>
      <c r="B312" s="24" t="s">
        <v>598</v>
      </c>
      <c r="C312" s="82" t="s">
        <v>599</v>
      </c>
      <c r="D312" s="62" t="s">
        <v>6</v>
      </c>
      <c r="E312" s="62">
        <v>30</v>
      </c>
      <c r="F312" s="83">
        <v>2.86</v>
      </c>
      <c r="G312" s="83">
        <v>17.3</v>
      </c>
      <c r="H312" s="208">
        <f t="shared" si="22"/>
        <v>20.16</v>
      </c>
      <c r="I312" s="36">
        <f t="shared" si="21"/>
        <v>604.8</v>
      </c>
      <c r="J312" s="179"/>
      <c r="K312" s="179"/>
      <c r="L312" s="179"/>
      <c r="M312" s="179"/>
    </row>
    <row r="313" spans="1:13" ht="15">
      <c r="A313" s="35" t="s">
        <v>481</v>
      </c>
      <c r="B313" s="24" t="s">
        <v>600</v>
      </c>
      <c r="C313" s="82" t="s">
        <v>601</v>
      </c>
      <c r="D313" s="62" t="s">
        <v>133</v>
      </c>
      <c r="E313" s="62">
        <v>11</v>
      </c>
      <c r="F313" s="83">
        <v>13.38</v>
      </c>
      <c r="G313" s="83">
        <v>17.3</v>
      </c>
      <c r="H313" s="208">
        <f t="shared" si="22"/>
        <v>30.68</v>
      </c>
      <c r="I313" s="36">
        <f t="shared" si="21"/>
        <v>337.48</v>
      </c>
      <c r="J313" s="179"/>
      <c r="K313" s="179"/>
      <c r="L313" s="179"/>
      <c r="M313" s="179"/>
    </row>
    <row r="314" spans="1:13" ht="15">
      <c r="A314" s="35" t="s">
        <v>482</v>
      </c>
      <c r="B314" s="24" t="s">
        <v>602</v>
      </c>
      <c r="C314" s="82" t="s">
        <v>603</v>
      </c>
      <c r="D314" s="62" t="s">
        <v>133</v>
      </c>
      <c r="E314" s="62">
        <v>1</v>
      </c>
      <c r="F314" s="83">
        <v>5.28</v>
      </c>
      <c r="G314" s="83">
        <v>11.76</v>
      </c>
      <c r="H314" s="208">
        <f t="shared" si="22"/>
        <v>17.04</v>
      </c>
      <c r="I314" s="36">
        <f t="shared" si="21"/>
        <v>17.04</v>
      </c>
      <c r="J314" s="179"/>
      <c r="K314" s="179"/>
      <c r="L314" s="179"/>
      <c r="M314" s="179"/>
    </row>
    <row r="315" spans="1:13" ht="15">
      <c r="A315" s="35" t="s">
        <v>483</v>
      </c>
      <c r="B315" s="24" t="s">
        <v>604</v>
      </c>
      <c r="C315" s="67" t="s">
        <v>605</v>
      </c>
      <c r="D315" s="62" t="s">
        <v>133</v>
      </c>
      <c r="E315" s="62">
        <v>1</v>
      </c>
      <c r="F315" s="81">
        <v>11.21</v>
      </c>
      <c r="G315" s="81">
        <v>10.38</v>
      </c>
      <c r="H315" s="208">
        <f t="shared" si="22"/>
        <v>21.590000000000003</v>
      </c>
      <c r="I315" s="36">
        <f t="shared" si="21"/>
        <v>21.590000000000003</v>
      </c>
      <c r="J315" s="179"/>
      <c r="K315" s="179"/>
      <c r="L315" s="179"/>
      <c r="M315" s="179"/>
    </row>
    <row r="316" spans="1:13" ht="30">
      <c r="A316" s="35" t="s">
        <v>484</v>
      </c>
      <c r="B316" s="24" t="s">
        <v>104</v>
      </c>
      <c r="C316" s="60" t="s">
        <v>606</v>
      </c>
      <c r="D316" s="62" t="s">
        <v>133</v>
      </c>
      <c r="E316" s="62">
        <v>6</v>
      </c>
      <c r="F316" s="81">
        <v>60.66</v>
      </c>
      <c r="G316" s="81">
        <v>13.84</v>
      </c>
      <c r="H316" s="208">
        <f t="shared" si="22"/>
        <v>74.5</v>
      </c>
      <c r="I316" s="36">
        <f t="shared" si="21"/>
        <v>447</v>
      </c>
      <c r="J316" s="179"/>
      <c r="K316" s="179"/>
      <c r="L316" s="179"/>
      <c r="M316" s="179"/>
    </row>
    <row r="317" spans="1:13" ht="15">
      <c r="A317" s="35" t="s">
        <v>485</v>
      </c>
      <c r="B317" s="223" t="s">
        <v>607</v>
      </c>
      <c r="C317" s="245" t="s">
        <v>608</v>
      </c>
      <c r="D317" s="223" t="s">
        <v>34</v>
      </c>
      <c r="E317" s="223">
        <v>6</v>
      </c>
      <c r="F317" s="233">
        <v>31.76</v>
      </c>
      <c r="G317" s="233">
        <v>2.86</v>
      </c>
      <c r="H317" s="208">
        <f t="shared" si="22"/>
        <v>34.620000000000005</v>
      </c>
      <c r="I317" s="36">
        <f t="shared" si="21"/>
        <v>207.72000000000003</v>
      </c>
      <c r="J317" s="179"/>
      <c r="K317" s="179"/>
      <c r="L317" s="179"/>
      <c r="M317" s="179"/>
    </row>
    <row r="318" spans="1:13" ht="30">
      <c r="A318" s="35" t="s">
        <v>486</v>
      </c>
      <c r="B318" s="24" t="s">
        <v>609</v>
      </c>
      <c r="C318" s="39" t="s">
        <v>610</v>
      </c>
      <c r="D318" s="38" t="s">
        <v>6</v>
      </c>
      <c r="E318" s="38">
        <v>60</v>
      </c>
      <c r="F318" s="81">
        <v>1.28</v>
      </c>
      <c r="G318" s="81">
        <v>1.72</v>
      </c>
      <c r="H318" s="208">
        <f t="shared" si="22"/>
        <v>3</v>
      </c>
      <c r="I318" s="36">
        <f t="shared" si="21"/>
        <v>180</v>
      </c>
      <c r="J318" s="179"/>
      <c r="K318" s="179"/>
      <c r="L318" s="179"/>
      <c r="M318" s="179"/>
    </row>
    <row r="319" spans="1:13" s="144" customFormat="1" ht="15">
      <c r="A319" s="35"/>
      <c r="B319" s="37"/>
      <c r="C319" s="239" t="s">
        <v>611</v>
      </c>
      <c r="D319" s="38"/>
      <c r="E319" s="38"/>
      <c r="F319" s="37"/>
      <c r="G319" s="37"/>
      <c r="H319" s="59"/>
      <c r="I319" s="36">
        <f t="shared" si="21"/>
        <v>0</v>
      </c>
      <c r="J319" s="180"/>
      <c r="K319" s="180"/>
      <c r="L319" s="181"/>
      <c r="M319" s="181"/>
    </row>
    <row r="320" spans="1:13" ht="30">
      <c r="A320" s="35" t="s">
        <v>487</v>
      </c>
      <c r="B320" s="24" t="s">
        <v>579</v>
      </c>
      <c r="C320" s="67" t="s">
        <v>612</v>
      </c>
      <c r="D320" s="62" t="s">
        <v>6</v>
      </c>
      <c r="E320" s="62">
        <v>16</v>
      </c>
      <c r="F320" s="246">
        <v>15.16</v>
      </c>
      <c r="G320" s="246">
        <v>39.64</v>
      </c>
      <c r="H320" s="208">
        <f t="shared" si="22"/>
        <v>54.8</v>
      </c>
      <c r="I320" s="36">
        <f t="shared" si="21"/>
        <v>876.8</v>
      </c>
      <c r="J320" s="179"/>
      <c r="K320" s="179"/>
      <c r="L320" s="179"/>
      <c r="M320" s="179"/>
    </row>
    <row r="321" spans="1:13" ht="16.5">
      <c r="A321" s="35" t="s">
        <v>488</v>
      </c>
      <c r="B321" s="24" t="s">
        <v>392</v>
      </c>
      <c r="C321" s="65" t="s">
        <v>613</v>
      </c>
      <c r="D321" s="62" t="s">
        <v>168</v>
      </c>
      <c r="E321" s="62">
        <v>14</v>
      </c>
      <c r="F321" s="84">
        <v>47.69</v>
      </c>
      <c r="G321" s="85">
        <v>26.35</v>
      </c>
      <c r="H321" s="208">
        <f t="shared" si="22"/>
        <v>74.03999999999999</v>
      </c>
      <c r="I321" s="36">
        <f t="shared" si="21"/>
        <v>1036.56</v>
      </c>
      <c r="J321" s="179"/>
      <c r="K321" s="179"/>
      <c r="L321" s="179"/>
      <c r="M321" s="179"/>
    </row>
    <row r="322" spans="1:13" ht="16.5">
      <c r="A322" s="35" t="s">
        <v>489</v>
      </c>
      <c r="B322" s="24" t="s">
        <v>614</v>
      </c>
      <c r="C322" s="65" t="s">
        <v>615</v>
      </c>
      <c r="D322" s="62" t="s">
        <v>168</v>
      </c>
      <c r="E322" s="62">
        <v>14</v>
      </c>
      <c r="F322" s="246">
        <v>11.58</v>
      </c>
      <c r="G322" s="246">
        <v>6.17</v>
      </c>
      <c r="H322" s="208">
        <f t="shared" si="22"/>
        <v>17.75</v>
      </c>
      <c r="I322" s="36">
        <f t="shared" si="21"/>
        <v>248.5</v>
      </c>
      <c r="J322" s="179"/>
      <c r="K322" s="179"/>
      <c r="L322" s="179"/>
      <c r="M322" s="179"/>
    </row>
    <row r="323" spans="1:13" ht="30">
      <c r="A323" s="35" t="s">
        <v>490</v>
      </c>
      <c r="B323" s="24" t="s">
        <v>616</v>
      </c>
      <c r="C323" s="67" t="s">
        <v>617</v>
      </c>
      <c r="D323" s="62" t="s">
        <v>14</v>
      </c>
      <c r="E323" s="62">
        <v>3</v>
      </c>
      <c r="F323" s="246">
        <v>58.86</v>
      </c>
      <c r="G323" s="246">
        <v>9.37</v>
      </c>
      <c r="H323" s="208">
        <f t="shared" si="22"/>
        <v>68.23</v>
      </c>
      <c r="I323" s="36">
        <f t="shared" si="21"/>
        <v>204.69</v>
      </c>
      <c r="J323" s="179"/>
      <c r="K323" s="179"/>
      <c r="L323" s="179"/>
      <c r="M323" s="179"/>
    </row>
    <row r="324" spans="1:13" ht="15">
      <c r="A324" s="35" t="s">
        <v>491</v>
      </c>
      <c r="B324" s="24" t="s">
        <v>618</v>
      </c>
      <c r="C324" s="60" t="s">
        <v>619</v>
      </c>
      <c r="D324" s="62" t="s">
        <v>14</v>
      </c>
      <c r="E324" s="62">
        <v>3</v>
      </c>
      <c r="F324" s="246" t="s">
        <v>620</v>
      </c>
      <c r="G324" s="246">
        <v>56.84</v>
      </c>
      <c r="H324" s="208">
        <f t="shared" si="22"/>
        <v>56.84</v>
      </c>
      <c r="I324" s="36">
        <f t="shared" si="21"/>
        <v>170.52</v>
      </c>
      <c r="J324" s="179"/>
      <c r="K324" s="179"/>
      <c r="L324" s="179"/>
      <c r="M324" s="179"/>
    </row>
    <row r="325" spans="1:13" s="144" customFormat="1" ht="15">
      <c r="A325" s="35"/>
      <c r="B325" s="37"/>
      <c r="C325" s="239" t="s">
        <v>621</v>
      </c>
      <c r="D325" s="38"/>
      <c r="E325" s="38"/>
      <c r="F325" s="37"/>
      <c r="G325" s="37"/>
      <c r="H325" s="59"/>
      <c r="I325" s="36">
        <f t="shared" si="21"/>
        <v>0</v>
      </c>
      <c r="J325" s="180"/>
      <c r="K325" s="180"/>
      <c r="L325" s="181"/>
      <c r="M325" s="181"/>
    </row>
    <row r="326" spans="1:13" ht="15">
      <c r="A326" s="35" t="s">
        <v>492</v>
      </c>
      <c r="B326" s="24" t="s">
        <v>151</v>
      </c>
      <c r="C326" s="40" t="s">
        <v>152</v>
      </c>
      <c r="D326" s="38" t="s">
        <v>14</v>
      </c>
      <c r="E326" s="137">
        <v>20</v>
      </c>
      <c r="F326" s="42">
        <v>12.69</v>
      </c>
      <c r="G326" s="42">
        <v>79.11</v>
      </c>
      <c r="H326" s="208">
        <f t="shared" si="22"/>
        <v>91.8</v>
      </c>
      <c r="I326" s="36">
        <f t="shared" si="21"/>
        <v>1836</v>
      </c>
      <c r="J326" s="179"/>
      <c r="K326" s="179"/>
      <c r="L326" s="179"/>
      <c r="M326" s="179"/>
    </row>
    <row r="327" spans="1:13" ht="15">
      <c r="A327" s="35" t="s">
        <v>493</v>
      </c>
      <c r="B327" s="24" t="s">
        <v>64</v>
      </c>
      <c r="C327" s="40" t="s">
        <v>153</v>
      </c>
      <c r="D327" s="38" t="s">
        <v>15</v>
      </c>
      <c r="E327" s="137">
        <v>79.9</v>
      </c>
      <c r="F327" s="42">
        <v>0.39</v>
      </c>
      <c r="G327" s="42">
        <v>2.93</v>
      </c>
      <c r="H327" s="208">
        <f t="shared" si="22"/>
        <v>3.3200000000000003</v>
      </c>
      <c r="I327" s="36">
        <f t="shared" si="21"/>
        <v>265.26800000000003</v>
      </c>
      <c r="J327" s="179"/>
      <c r="K327" s="179"/>
      <c r="L327" s="179"/>
      <c r="M327" s="179"/>
    </row>
    <row r="328" spans="1:13" ht="15">
      <c r="A328" s="35" t="s">
        <v>494</v>
      </c>
      <c r="B328" s="24" t="s">
        <v>547</v>
      </c>
      <c r="C328" s="40" t="s">
        <v>643</v>
      </c>
      <c r="D328" s="38" t="s">
        <v>15</v>
      </c>
      <c r="E328" s="137">
        <v>79.9</v>
      </c>
      <c r="F328" s="42"/>
      <c r="G328" s="42">
        <v>10.26</v>
      </c>
      <c r="H328" s="208">
        <f t="shared" si="22"/>
        <v>10.26</v>
      </c>
      <c r="I328" s="36">
        <f t="shared" si="21"/>
        <v>819.774</v>
      </c>
      <c r="J328" s="179"/>
      <c r="K328" s="179"/>
      <c r="L328" s="179"/>
      <c r="M328" s="179"/>
    </row>
    <row r="329" spans="1:13" ht="15">
      <c r="A329" s="35"/>
      <c r="B329" s="27"/>
      <c r="C329" s="39"/>
      <c r="D329" s="38"/>
      <c r="E329" s="38"/>
      <c r="F329" s="34"/>
      <c r="G329" s="34"/>
      <c r="H329" s="59">
        <f>SUM(G329,F329)</f>
        <v>0</v>
      </c>
      <c r="I329" s="36">
        <f>H329*E329</f>
        <v>0</v>
      </c>
      <c r="J329" s="179"/>
      <c r="K329" s="179"/>
      <c r="L329" s="179"/>
      <c r="M329" s="179"/>
    </row>
    <row r="330" spans="1:13" s="143" customFormat="1" ht="15">
      <c r="A330" s="199"/>
      <c r="B330" s="247"/>
      <c r="C330" s="200" t="s">
        <v>355</v>
      </c>
      <c r="D330" s="248"/>
      <c r="E330" s="248"/>
      <c r="F330" s="249"/>
      <c r="G330" s="249"/>
      <c r="H330" s="152"/>
      <c r="I330" s="201">
        <f>SUM(I221:I328)</f>
        <v>118357.97849999995</v>
      </c>
      <c r="J330" s="173">
        <f>I330</f>
        <v>118357.97849999995</v>
      </c>
      <c r="K330" s="176"/>
      <c r="L330" s="176"/>
      <c r="M330" s="176"/>
    </row>
    <row r="331" spans="10:13" s="170" customFormat="1" ht="14.25">
      <c r="J331" s="192"/>
      <c r="K331" s="192"/>
      <c r="L331" s="192"/>
      <c r="M331" s="192"/>
    </row>
    <row r="332" spans="1:13" s="157" customFormat="1" ht="18">
      <c r="A332" s="287" t="s">
        <v>622</v>
      </c>
      <c r="B332" s="288"/>
      <c r="C332" s="288"/>
      <c r="D332" s="288"/>
      <c r="E332" s="288"/>
      <c r="F332" s="288"/>
      <c r="G332" s="289"/>
      <c r="H332" s="290">
        <f>I330+I217+I190+I160+I142+I112+I82+I52+I36+I26+I8</f>
        <v>285695.0595</v>
      </c>
      <c r="I332" s="291"/>
      <c r="J332" s="193"/>
      <c r="K332" s="193"/>
      <c r="L332" s="193"/>
      <c r="M332" s="193"/>
    </row>
    <row r="333" spans="1:13" s="157" customFormat="1" ht="18">
      <c r="A333" s="250"/>
      <c r="B333" s="251"/>
      <c r="C333" s="251" t="s">
        <v>676</v>
      </c>
      <c r="D333" s="251"/>
      <c r="E333" s="251"/>
      <c r="F333" s="251"/>
      <c r="G333" s="252"/>
      <c r="H333" s="253"/>
      <c r="I333" s="254">
        <f>H332*0.1</f>
        <v>28569.50595</v>
      </c>
      <c r="J333" s="193"/>
      <c r="K333" s="193"/>
      <c r="L333" s="193"/>
      <c r="M333" s="193"/>
    </row>
    <row r="334" spans="1:13" s="158" customFormat="1" ht="15.75">
      <c r="A334" s="287" t="s">
        <v>19</v>
      </c>
      <c r="B334" s="288"/>
      <c r="C334" s="288"/>
      <c r="D334" s="288"/>
      <c r="E334" s="288"/>
      <c r="F334" s="288"/>
      <c r="G334" s="289"/>
      <c r="H334" s="290">
        <f>(I333+H332)*0.3</f>
        <v>94279.369635</v>
      </c>
      <c r="I334" s="291"/>
      <c r="J334" s="194"/>
      <c r="K334" s="194"/>
      <c r="L334" s="194"/>
      <c r="M334" s="194"/>
    </row>
    <row r="335" spans="1:13" s="159" customFormat="1" ht="20.25">
      <c r="A335" s="287" t="s">
        <v>623</v>
      </c>
      <c r="B335" s="288"/>
      <c r="C335" s="288"/>
      <c r="D335" s="288"/>
      <c r="E335" s="288"/>
      <c r="F335" s="288"/>
      <c r="G335" s="289"/>
      <c r="H335" s="290">
        <f>SUM(H332:I334)</f>
        <v>408543.935085</v>
      </c>
      <c r="I335" s="291"/>
      <c r="J335" s="195"/>
      <c r="K335" s="195"/>
      <c r="L335" s="195"/>
      <c r="M335" s="195"/>
    </row>
    <row r="336" spans="1:21" ht="15">
      <c r="A336" s="140"/>
      <c r="B336" s="140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</row>
    <row r="337" spans="1:21" ht="15">
      <c r="A337" s="140"/>
      <c r="B337" s="140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</row>
    <row r="338" spans="1:21" ht="15">
      <c r="A338" s="140"/>
      <c r="B338" s="140"/>
      <c r="C338" s="140"/>
      <c r="D338" s="140"/>
      <c r="E338" s="140"/>
      <c r="F338" s="140"/>
      <c r="G338" s="140"/>
      <c r="H338" s="140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</row>
    <row r="339" spans="1:21" ht="15">
      <c r="A339" s="140"/>
      <c r="B339" s="140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</row>
    <row r="340" spans="1:21" ht="15">
      <c r="A340" s="140"/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</row>
    <row r="341" spans="1:21" ht="15">
      <c r="A341" s="140"/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</row>
    <row r="342" spans="1:21" ht="15">
      <c r="A342" s="140"/>
      <c r="B342" s="140"/>
      <c r="C342" s="140"/>
      <c r="D342" s="140"/>
      <c r="E342" s="140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</row>
    <row r="343" spans="1:21" ht="15">
      <c r="A343" s="140"/>
      <c r="B343" s="140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</row>
    <row r="344" spans="1:21" ht="15">
      <c r="A344" s="140"/>
      <c r="B344" s="140"/>
      <c r="C344" s="140"/>
      <c r="D344" s="140"/>
      <c r="E344" s="140"/>
      <c r="F344" s="140"/>
      <c r="G344" s="140"/>
      <c r="H344" s="140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</row>
    <row r="345" spans="1:21" ht="15">
      <c r="A345" s="140"/>
      <c r="B345" s="140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</row>
    <row r="346" spans="1:21" ht="15">
      <c r="A346" s="140"/>
      <c r="B346" s="140"/>
      <c r="C346" s="140"/>
      <c r="D346" s="140"/>
      <c r="E346" s="140"/>
      <c r="F346" s="140"/>
      <c r="G346" s="140"/>
      <c r="H346" s="140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</row>
    <row r="347" spans="1:21" ht="15">
      <c r="A347" s="140"/>
      <c r="B347" s="140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</row>
    <row r="348" spans="1:21" ht="15">
      <c r="A348" s="140"/>
      <c r="B348" s="140"/>
      <c r="C348" s="140"/>
      <c r="D348" s="140"/>
      <c r="E348" s="140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</row>
    <row r="349" spans="1:21" ht="15">
      <c r="A349" s="140"/>
      <c r="B349" s="140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</row>
    <row r="350" spans="1:21" ht="15">
      <c r="A350" s="140"/>
      <c r="B350" s="140"/>
      <c r="C350" s="140"/>
      <c r="D350" s="140"/>
      <c r="E350" s="140"/>
      <c r="F350" s="140"/>
      <c r="G350" s="140"/>
      <c r="H350" s="140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</row>
    <row r="351" spans="1:21" ht="15">
      <c r="A351" s="140"/>
      <c r="B351" s="140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</row>
    <row r="352" spans="1:21" ht="15">
      <c r="A352" s="140"/>
      <c r="B352" s="140"/>
      <c r="C352" s="140"/>
      <c r="D352" s="140"/>
      <c r="E352" s="140"/>
      <c r="F352" s="140"/>
      <c r="G352" s="140"/>
      <c r="H352" s="140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</row>
    <row r="353" spans="1:21" ht="15">
      <c r="A353" s="140"/>
      <c r="B353" s="140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</row>
    <row r="354" spans="1:21" ht="15">
      <c r="A354" s="140"/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</row>
    <row r="355" spans="1:21" ht="15">
      <c r="A355" s="140"/>
      <c r="B355" s="140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</row>
    <row r="356" spans="1:21" ht="15">
      <c r="A356" s="140"/>
      <c r="B356" s="140"/>
      <c r="C356" s="140"/>
      <c r="D356" s="140"/>
      <c r="E356" s="140"/>
      <c r="F356" s="140"/>
      <c r="G356" s="140"/>
      <c r="H356" s="140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</row>
    <row r="357" spans="1:21" ht="15">
      <c r="A357" s="140"/>
      <c r="B357" s="140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</row>
    <row r="358" spans="1:21" ht="15">
      <c r="A358" s="140"/>
      <c r="B358" s="140"/>
      <c r="C358" s="140"/>
      <c r="D358" s="140"/>
      <c r="E358" s="140"/>
      <c r="F358" s="140"/>
      <c r="G358" s="140"/>
      <c r="H358" s="140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</row>
    <row r="359" spans="1:21" ht="15">
      <c r="A359" s="140"/>
      <c r="B359" s="140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</row>
    <row r="360" spans="1:21" ht="15">
      <c r="A360" s="140"/>
      <c r="B360" s="140"/>
      <c r="C360" s="140"/>
      <c r="D360" s="140"/>
      <c r="E360" s="140"/>
      <c r="F360" s="140"/>
      <c r="G360" s="140"/>
      <c r="H360" s="140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</row>
    <row r="361" spans="1:21" ht="15">
      <c r="A361" s="140"/>
      <c r="B361" s="140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</row>
    <row r="362" spans="1:21" ht="15">
      <c r="A362" s="140"/>
      <c r="B362" s="140"/>
      <c r="C362" s="140"/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</row>
    <row r="363" spans="1:21" ht="15">
      <c r="A363" s="140"/>
      <c r="B363" s="140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</row>
    <row r="364" spans="1:21" ht="15">
      <c r="A364" s="140"/>
      <c r="B364" s="140"/>
      <c r="C364" s="140"/>
      <c r="D364" s="140"/>
      <c r="E364" s="140"/>
      <c r="F364" s="140"/>
      <c r="G364" s="140"/>
      <c r="H364" s="140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</row>
    <row r="365" spans="1:21" ht="15">
      <c r="A365" s="140"/>
      <c r="B365" s="140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</row>
    <row r="366" spans="1:21" ht="15">
      <c r="A366" s="140"/>
      <c r="B366" s="140"/>
      <c r="C366" s="140"/>
      <c r="D366" s="140"/>
      <c r="E366" s="140"/>
      <c r="F366" s="140"/>
      <c r="G366" s="140"/>
      <c r="H366" s="140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</row>
    <row r="367" spans="1:21" ht="15">
      <c r="A367" s="140"/>
      <c r="B367" s="140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</row>
    <row r="368" spans="1:21" ht="15">
      <c r="A368" s="140"/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</row>
    <row r="369" spans="1:21" ht="15">
      <c r="A369" s="140"/>
      <c r="B369" s="140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</row>
    <row r="370" spans="1:21" ht="15">
      <c r="A370" s="140"/>
      <c r="B370" s="140"/>
      <c r="C370" s="140"/>
      <c r="D370" s="140"/>
      <c r="E370" s="140"/>
      <c r="F370" s="140"/>
      <c r="G370" s="140"/>
      <c r="H370" s="140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</row>
    <row r="371" spans="1:21" ht="15">
      <c r="A371" s="140"/>
      <c r="B371" s="140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</row>
    <row r="372" spans="1:21" ht="15">
      <c r="A372" s="140"/>
      <c r="B372" s="140"/>
      <c r="C372" s="140"/>
      <c r="D372" s="140"/>
      <c r="E372" s="140"/>
      <c r="F372" s="140"/>
      <c r="G372" s="140"/>
      <c r="H372" s="140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</row>
    <row r="373" spans="1:21" ht="15">
      <c r="A373" s="140"/>
      <c r="B373" s="140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</row>
    <row r="374" spans="1:21" ht="15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</row>
    <row r="375" spans="1:21" ht="15">
      <c r="A375" s="140"/>
      <c r="B375" s="140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</row>
    <row r="376" spans="1:21" ht="15">
      <c r="A376" s="140"/>
      <c r="B376" s="140"/>
      <c r="C376" s="140"/>
      <c r="D376" s="140"/>
      <c r="E376" s="140"/>
      <c r="F376" s="140"/>
      <c r="G376" s="140"/>
      <c r="H376" s="140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</row>
    <row r="377" spans="1:21" ht="15">
      <c r="A377" s="140"/>
      <c r="B377" s="140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</row>
    <row r="378" spans="1:21" ht="15">
      <c r="A378" s="140"/>
      <c r="B378" s="140"/>
      <c r="C378" s="140"/>
      <c r="D378" s="140"/>
      <c r="E378" s="140"/>
      <c r="F378" s="140"/>
      <c r="G378" s="140"/>
      <c r="H378" s="140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</row>
    <row r="379" spans="1:21" ht="15">
      <c r="A379" s="140"/>
      <c r="B379" s="140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</row>
    <row r="380" spans="1:21" ht="15">
      <c r="A380" s="140"/>
      <c r="B380" s="140"/>
      <c r="C380" s="140"/>
      <c r="D380" s="140"/>
      <c r="E380" s="140"/>
      <c r="F380" s="140"/>
      <c r="G380" s="140"/>
      <c r="H380" s="140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</row>
    <row r="381" spans="1:21" ht="15">
      <c r="A381" s="140"/>
      <c r="B381" s="140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</row>
    <row r="382" spans="1:21" ht="15">
      <c r="A382" s="140"/>
      <c r="B382" s="140"/>
      <c r="C382" s="140"/>
      <c r="D382" s="140"/>
      <c r="E382" s="140"/>
      <c r="F382" s="140"/>
      <c r="G382" s="140"/>
      <c r="H382" s="140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</row>
    <row r="383" spans="1:21" ht="15">
      <c r="A383" s="140"/>
      <c r="B383" s="140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</row>
    <row r="384" spans="1:21" ht="15">
      <c r="A384" s="140"/>
      <c r="B384" s="140"/>
      <c r="C384" s="140"/>
      <c r="D384" s="140"/>
      <c r="E384" s="140"/>
      <c r="F384" s="140"/>
      <c r="G384" s="140"/>
      <c r="H384" s="140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</row>
    <row r="385" spans="1:21" ht="15">
      <c r="A385" s="140"/>
      <c r="B385" s="140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</row>
    <row r="386" spans="1:21" ht="15">
      <c r="A386" s="140"/>
      <c r="B386" s="140"/>
      <c r="C386" s="140"/>
      <c r="D386" s="140"/>
      <c r="E386" s="140"/>
      <c r="F386" s="140"/>
      <c r="G386" s="140"/>
      <c r="H386" s="140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</row>
    <row r="387" spans="1:21" ht="15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</row>
    <row r="388" spans="1:21" ht="15">
      <c r="A388" s="140"/>
      <c r="B388" s="140"/>
      <c r="C388" s="140"/>
      <c r="D388" s="140"/>
      <c r="E388" s="140"/>
      <c r="F388" s="140"/>
      <c r="G388" s="140"/>
      <c r="H388" s="140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</row>
    <row r="389" spans="1:21" ht="15">
      <c r="A389" s="140"/>
      <c r="B389" s="140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</row>
    <row r="390" spans="1:21" ht="15">
      <c r="A390" s="140"/>
      <c r="B390" s="140"/>
      <c r="C390" s="140"/>
      <c r="D390" s="140"/>
      <c r="E390" s="140"/>
      <c r="F390" s="140"/>
      <c r="G390" s="140"/>
      <c r="H390" s="140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</row>
    <row r="391" spans="1:21" ht="15">
      <c r="A391" s="140"/>
      <c r="B391" s="140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</row>
    <row r="392" spans="1:21" ht="15">
      <c r="A392" s="140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</row>
    <row r="393" spans="1:21" ht="15">
      <c r="A393" s="140"/>
      <c r="B393" s="140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</row>
    <row r="394" spans="1:21" ht="15">
      <c r="A394" s="140"/>
      <c r="B394" s="140"/>
      <c r="C394" s="140"/>
      <c r="D394" s="140"/>
      <c r="E394" s="140"/>
      <c r="F394" s="140"/>
      <c r="G394" s="140"/>
      <c r="H394" s="140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</row>
    <row r="395" spans="1:21" ht="15">
      <c r="A395" s="140"/>
      <c r="B395" s="140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</row>
    <row r="396" spans="1:21" ht="15">
      <c r="A396" s="140"/>
      <c r="B396" s="140"/>
      <c r="C396" s="140"/>
      <c r="D396" s="140"/>
      <c r="E396" s="140"/>
      <c r="F396" s="140"/>
      <c r="G396" s="140"/>
      <c r="H396" s="140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</row>
    <row r="397" spans="1:21" ht="15">
      <c r="A397" s="140"/>
      <c r="B397" s="140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</row>
    <row r="398" spans="1:21" ht="15">
      <c r="A398" s="140"/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</row>
    <row r="399" spans="1:21" ht="15">
      <c r="A399" s="140"/>
      <c r="B399" s="140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</row>
    <row r="400" spans="1:21" ht="15">
      <c r="A400" s="140"/>
      <c r="B400" s="140"/>
      <c r="C400" s="140"/>
      <c r="D400" s="140"/>
      <c r="E400" s="140"/>
      <c r="F400" s="140"/>
      <c r="G400" s="140"/>
      <c r="H400" s="140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</row>
    <row r="401" spans="1:21" ht="15">
      <c r="A401" s="140"/>
      <c r="B401" s="140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</row>
    <row r="402" spans="1:21" ht="15">
      <c r="A402" s="140"/>
      <c r="B402" s="140"/>
      <c r="C402" s="140"/>
      <c r="D402" s="140"/>
      <c r="E402" s="140"/>
      <c r="F402" s="140"/>
      <c r="G402" s="140"/>
      <c r="H402" s="140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</row>
    <row r="403" spans="1:21" ht="15">
      <c r="A403" s="140"/>
      <c r="B403" s="140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</row>
    <row r="404" spans="1:21" ht="15">
      <c r="A404" s="140"/>
      <c r="B404" s="140"/>
      <c r="C404" s="140"/>
      <c r="D404" s="140"/>
      <c r="E404" s="140"/>
      <c r="F404" s="140"/>
      <c r="G404" s="140"/>
      <c r="H404" s="140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</row>
    <row r="405" spans="1:21" ht="15">
      <c r="A405" s="140"/>
      <c r="B405" s="140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</row>
    <row r="406" spans="1:21" ht="15">
      <c r="A406" s="140"/>
      <c r="B406" s="140"/>
      <c r="C406" s="140"/>
      <c r="D406" s="140"/>
      <c r="E406" s="140"/>
      <c r="F406" s="140"/>
      <c r="G406" s="140"/>
      <c r="H406" s="140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</row>
    <row r="407" spans="1:21" ht="15">
      <c r="A407" s="140"/>
      <c r="B407" s="140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</row>
    <row r="408" spans="1:21" ht="15">
      <c r="A408" s="140"/>
      <c r="B408" s="140"/>
      <c r="C408" s="140"/>
      <c r="D408" s="140"/>
      <c r="E408" s="140"/>
      <c r="F408" s="140"/>
      <c r="G408" s="140"/>
      <c r="H408" s="140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</row>
    <row r="409" spans="1:21" ht="15">
      <c r="A409" s="140"/>
      <c r="B409" s="140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</row>
    <row r="410" spans="1:21" ht="15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</row>
    <row r="411" spans="1:21" ht="15">
      <c r="A411" s="140"/>
      <c r="B411" s="140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</row>
    <row r="412" spans="1:21" ht="15">
      <c r="A412" s="140"/>
      <c r="B412" s="140"/>
      <c r="C412" s="140"/>
      <c r="D412" s="140"/>
      <c r="E412" s="140"/>
      <c r="F412" s="140"/>
      <c r="G412" s="140"/>
      <c r="H412" s="140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</row>
    <row r="413" spans="1:21" ht="15">
      <c r="A413" s="140"/>
      <c r="B413" s="140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</row>
    <row r="414" spans="1:21" ht="15">
      <c r="A414" s="140"/>
      <c r="B414" s="140"/>
      <c r="C414" s="140"/>
      <c r="D414" s="140"/>
      <c r="E414" s="140"/>
      <c r="F414" s="140"/>
      <c r="G414" s="140"/>
      <c r="H414" s="140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</row>
    <row r="415" spans="1:21" ht="15">
      <c r="A415" s="140"/>
      <c r="B415" s="140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</row>
    <row r="416" spans="1:21" ht="15">
      <c r="A416" s="140"/>
      <c r="B416" s="140"/>
      <c r="C416" s="140"/>
      <c r="D416" s="140"/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</row>
    <row r="417" spans="1:21" ht="15">
      <c r="A417" s="140"/>
      <c r="B417" s="140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</row>
    <row r="418" spans="1:21" ht="15">
      <c r="A418" s="140"/>
      <c r="B418" s="140"/>
      <c r="C418" s="140"/>
      <c r="D418" s="140"/>
      <c r="E418" s="140"/>
      <c r="F418" s="140"/>
      <c r="G418" s="140"/>
      <c r="H418" s="140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</row>
    <row r="419" spans="1:21" ht="15">
      <c r="A419" s="140"/>
      <c r="B419" s="140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</row>
    <row r="420" spans="1:21" ht="15">
      <c r="A420" s="140"/>
      <c r="B420" s="140"/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</row>
    <row r="421" spans="1:21" ht="15">
      <c r="A421" s="140"/>
      <c r="B421" s="140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</row>
    <row r="422" spans="1:21" ht="15">
      <c r="A422" s="140"/>
      <c r="B422" s="140"/>
      <c r="C422" s="140"/>
      <c r="D422" s="140"/>
      <c r="E422" s="140"/>
      <c r="F422" s="140"/>
      <c r="G422" s="140"/>
      <c r="H422" s="140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</row>
    <row r="423" spans="1:21" ht="15">
      <c r="A423" s="140"/>
      <c r="B423" s="140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</row>
    <row r="424" spans="1:21" ht="15">
      <c r="A424" s="140"/>
      <c r="B424" s="140"/>
      <c r="C424" s="140"/>
      <c r="D424" s="140"/>
      <c r="E424" s="140"/>
      <c r="F424" s="140"/>
      <c r="G424" s="140"/>
      <c r="H424" s="140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</row>
    <row r="425" spans="1:21" ht="15">
      <c r="A425" s="140"/>
      <c r="B425" s="140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</row>
    <row r="426" spans="1:21" ht="15">
      <c r="A426" s="140"/>
      <c r="B426" s="140"/>
      <c r="C426" s="140"/>
      <c r="D426" s="140"/>
      <c r="E426" s="140"/>
      <c r="F426" s="140"/>
      <c r="G426" s="140"/>
      <c r="H426" s="140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</row>
    <row r="427" spans="1:21" ht="15">
      <c r="A427" s="140"/>
      <c r="B427" s="140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</row>
    <row r="428" spans="1:21" ht="15">
      <c r="A428" s="140"/>
      <c r="B428" s="140"/>
      <c r="C428" s="140"/>
      <c r="D428" s="140"/>
      <c r="E428" s="140"/>
      <c r="F428" s="140"/>
      <c r="G428" s="140"/>
      <c r="H428" s="140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</row>
    <row r="429" spans="1:21" ht="15">
      <c r="A429" s="140"/>
      <c r="B429" s="140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</row>
    <row r="430" spans="1:21" ht="15">
      <c r="A430" s="140"/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</row>
    <row r="431" spans="1:21" ht="15">
      <c r="A431" s="140"/>
      <c r="B431" s="140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</row>
    <row r="432" spans="1:21" ht="15">
      <c r="A432" s="140"/>
      <c r="B432" s="140"/>
      <c r="C432" s="140"/>
      <c r="D432" s="140"/>
      <c r="E432" s="140"/>
      <c r="F432" s="140"/>
      <c r="G432" s="140"/>
      <c r="H432" s="140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</row>
    <row r="433" spans="1:21" ht="15">
      <c r="A433" s="140"/>
      <c r="B433" s="140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</row>
    <row r="434" spans="1:21" ht="15">
      <c r="A434" s="140"/>
      <c r="B434" s="140"/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</row>
    <row r="435" spans="1:21" ht="15">
      <c r="A435" s="140"/>
      <c r="B435" s="140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</row>
    <row r="436" spans="1:21" ht="15">
      <c r="A436" s="140"/>
      <c r="B436" s="140"/>
      <c r="C436" s="140"/>
      <c r="D436" s="140"/>
      <c r="E436" s="140"/>
      <c r="F436" s="140"/>
      <c r="G436" s="140"/>
      <c r="H436" s="140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</row>
    <row r="437" spans="1:21" ht="15">
      <c r="A437" s="140"/>
      <c r="B437" s="140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</row>
    <row r="438" spans="1:21" ht="15">
      <c r="A438" s="140"/>
      <c r="B438" s="140"/>
      <c r="C438" s="140"/>
      <c r="D438" s="140"/>
      <c r="E438" s="140"/>
      <c r="F438" s="140"/>
      <c r="G438" s="140"/>
      <c r="H438" s="140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</row>
    <row r="439" spans="1:21" ht="15">
      <c r="A439" s="140"/>
      <c r="B439" s="140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</row>
    <row r="440" spans="1:21" ht="15">
      <c r="A440" s="140"/>
      <c r="B440" s="140"/>
      <c r="C440" s="140"/>
      <c r="D440" s="140"/>
      <c r="E440" s="140"/>
      <c r="F440" s="140"/>
      <c r="G440" s="140"/>
      <c r="H440" s="140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</row>
    <row r="441" spans="1:21" ht="15">
      <c r="A441" s="140"/>
      <c r="B441" s="140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</row>
    <row r="442" spans="1:21" ht="15">
      <c r="A442" s="140"/>
      <c r="B442" s="140"/>
      <c r="C442" s="140"/>
      <c r="D442" s="140"/>
      <c r="E442" s="140"/>
      <c r="F442" s="140"/>
      <c r="G442" s="140"/>
      <c r="H442" s="140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</row>
    <row r="443" spans="1:21" ht="15">
      <c r="A443" s="140"/>
      <c r="B443" s="140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</row>
    <row r="444" spans="1:21" ht="15">
      <c r="A444" s="140"/>
      <c r="B444" s="140"/>
      <c r="C444" s="140"/>
      <c r="D444" s="140"/>
      <c r="E444" s="140"/>
      <c r="F444" s="140"/>
      <c r="G444" s="140"/>
      <c r="H444" s="140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</row>
    <row r="445" spans="1:21" ht="15">
      <c r="A445" s="140"/>
      <c r="B445" s="140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</row>
    <row r="446" spans="1:21" ht="15">
      <c r="A446" s="140"/>
      <c r="B446" s="140"/>
      <c r="C446" s="140"/>
      <c r="D446" s="140"/>
      <c r="E446" s="140"/>
      <c r="F446" s="140"/>
      <c r="G446" s="140"/>
      <c r="H446" s="140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</row>
    <row r="447" spans="1:21" ht="15">
      <c r="A447" s="140"/>
      <c r="B447" s="140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</row>
    <row r="448" spans="1:21" ht="15">
      <c r="A448" s="140"/>
      <c r="B448" s="140"/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</row>
    <row r="449" spans="1:21" ht="15">
      <c r="A449" s="140"/>
      <c r="B449" s="140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</row>
    <row r="450" spans="1:21" ht="15">
      <c r="A450" s="140"/>
      <c r="B450" s="140"/>
      <c r="C450" s="140"/>
      <c r="D450" s="140"/>
      <c r="E450" s="140"/>
      <c r="F450" s="140"/>
      <c r="G450" s="140"/>
      <c r="H450" s="140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</row>
    <row r="451" spans="1:21" ht="15">
      <c r="A451" s="140"/>
      <c r="B451" s="140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</row>
    <row r="452" spans="1:21" ht="15">
      <c r="A452" s="140"/>
      <c r="B452" s="140"/>
      <c r="C452" s="140"/>
      <c r="D452" s="140"/>
      <c r="E452" s="140"/>
      <c r="F452" s="140"/>
      <c r="G452" s="140"/>
      <c r="H452" s="140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</row>
    <row r="453" spans="1:21" ht="15">
      <c r="A453" s="140"/>
      <c r="B453" s="140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</row>
    <row r="454" spans="1:21" ht="15">
      <c r="A454" s="140"/>
      <c r="B454" s="140"/>
      <c r="C454" s="140"/>
      <c r="D454" s="140"/>
      <c r="E454" s="140"/>
      <c r="F454" s="140"/>
      <c r="G454" s="140"/>
      <c r="H454" s="140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</row>
    <row r="455" spans="1:21" ht="15">
      <c r="A455" s="140"/>
      <c r="B455" s="140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</row>
    <row r="456" spans="1:21" ht="15">
      <c r="A456" s="140"/>
      <c r="B456" s="140"/>
      <c r="C456" s="140"/>
      <c r="D456" s="140"/>
      <c r="E456" s="140"/>
      <c r="F456" s="140"/>
      <c r="G456" s="140"/>
      <c r="H456" s="140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</row>
    <row r="457" spans="1:21" ht="15">
      <c r="A457" s="140"/>
      <c r="B457" s="140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</row>
    <row r="458" spans="1:21" ht="15">
      <c r="A458" s="140"/>
      <c r="B458" s="140"/>
      <c r="C458" s="140"/>
      <c r="D458" s="140"/>
      <c r="E458" s="140"/>
      <c r="F458" s="140"/>
      <c r="G458" s="140"/>
      <c r="H458" s="140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</row>
    <row r="459" spans="1:21" ht="15">
      <c r="A459" s="140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</row>
    <row r="460" spans="1:21" ht="15">
      <c r="A460" s="140"/>
      <c r="B460" s="140"/>
      <c r="C460" s="140"/>
      <c r="D460" s="140"/>
      <c r="E460" s="140"/>
      <c r="F460" s="140"/>
      <c r="G460" s="140"/>
      <c r="H460" s="140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</row>
    <row r="461" spans="1:21" ht="15">
      <c r="A461" s="140"/>
      <c r="B461" s="140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</row>
    <row r="462" spans="1:21" ht="15">
      <c r="A462" s="140"/>
      <c r="B462" s="140"/>
      <c r="C462" s="140"/>
      <c r="D462" s="140"/>
      <c r="E462" s="140"/>
      <c r="F462" s="140"/>
      <c r="G462" s="140"/>
      <c r="H462" s="140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</row>
    <row r="463" spans="1:21" ht="15">
      <c r="A463" s="140"/>
      <c r="B463" s="140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</row>
    <row r="464" spans="1:21" ht="15">
      <c r="A464" s="140"/>
      <c r="B464" s="140"/>
      <c r="C464" s="140"/>
      <c r="D464" s="140"/>
      <c r="E464" s="140"/>
      <c r="F464" s="140"/>
      <c r="G464" s="140"/>
      <c r="H464" s="140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</row>
    <row r="465" spans="1:21" ht="15">
      <c r="A465" s="140"/>
      <c r="B465" s="140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</row>
    <row r="466" spans="1:21" ht="15">
      <c r="A466" s="140"/>
      <c r="B466" s="140"/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</row>
    <row r="467" spans="1:21" ht="15">
      <c r="A467" s="140"/>
      <c r="B467" s="140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</row>
    <row r="468" spans="1:21" ht="15">
      <c r="A468" s="140"/>
      <c r="B468" s="140"/>
      <c r="C468" s="140"/>
      <c r="D468" s="140"/>
      <c r="E468" s="140"/>
      <c r="F468" s="140"/>
      <c r="G468" s="140"/>
      <c r="H468" s="140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</row>
    <row r="469" spans="1:21" ht="15">
      <c r="A469" s="140"/>
      <c r="B469" s="140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</row>
    <row r="470" spans="1:21" ht="15">
      <c r="A470" s="140"/>
      <c r="B470" s="140"/>
      <c r="C470" s="140"/>
      <c r="D470" s="140"/>
      <c r="E470" s="140"/>
      <c r="F470" s="140"/>
      <c r="G470" s="140"/>
      <c r="H470" s="140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</row>
    <row r="471" spans="1:21" ht="15">
      <c r="A471" s="140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</row>
    <row r="472" spans="1:21" ht="15">
      <c r="A472" s="140"/>
      <c r="B472" s="140"/>
      <c r="C472" s="140"/>
      <c r="D472" s="140"/>
      <c r="E472" s="140"/>
      <c r="F472" s="140"/>
      <c r="G472" s="140"/>
      <c r="H472" s="140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</row>
    <row r="473" spans="1:21" ht="15">
      <c r="A473" s="140"/>
      <c r="B473" s="140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</row>
    <row r="474" spans="1:21" ht="15">
      <c r="A474" s="140"/>
      <c r="B474" s="140"/>
      <c r="C474" s="140"/>
      <c r="D474" s="140"/>
      <c r="E474" s="140"/>
      <c r="F474" s="140"/>
      <c r="G474" s="140"/>
      <c r="H474" s="140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</row>
    <row r="475" spans="1:21" ht="15">
      <c r="A475" s="140"/>
      <c r="B475" s="140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</row>
    <row r="476" spans="1:21" ht="15">
      <c r="A476" s="140"/>
      <c r="B476" s="140"/>
      <c r="C476" s="140"/>
      <c r="D476" s="140"/>
      <c r="E476" s="140"/>
      <c r="F476" s="140"/>
      <c r="G476" s="140"/>
      <c r="H476" s="140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</row>
    <row r="477" spans="1:21" ht="15">
      <c r="A477" s="140"/>
      <c r="B477" s="140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</row>
    <row r="478" spans="1:21" ht="15">
      <c r="A478" s="140"/>
      <c r="B478" s="140"/>
      <c r="C478" s="140"/>
      <c r="D478" s="140"/>
      <c r="E478" s="140"/>
      <c r="F478" s="140"/>
      <c r="G478" s="140"/>
      <c r="H478" s="140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</row>
    <row r="479" spans="1:21" ht="15">
      <c r="A479" s="140"/>
      <c r="B479" s="140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</row>
    <row r="480" spans="1:21" ht="15">
      <c r="A480" s="140"/>
      <c r="B480" s="140"/>
      <c r="C480" s="140"/>
      <c r="D480" s="140"/>
      <c r="E480" s="140"/>
      <c r="F480" s="140"/>
      <c r="G480" s="140"/>
      <c r="H480" s="140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</row>
    <row r="481" spans="1:21" ht="15">
      <c r="A481" s="140"/>
      <c r="B481" s="140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</row>
    <row r="482" spans="1:21" ht="15">
      <c r="A482" s="140"/>
      <c r="B482" s="140"/>
      <c r="C482" s="140"/>
      <c r="D482" s="140"/>
      <c r="E482" s="140"/>
      <c r="F482" s="140"/>
      <c r="G482" s="140"/>
      <c r="H482" s="140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</row>
    <row r="483" spans="1:21" ht="15">
      <c r="A483" s="140"/>
      <c r="B483" s="140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</row>
    <row r="484" spans="1:21" ht="15">
      <c r="A484" s="140"/>
      <c r="B484" s="140"/>
      <c r="C484" s="140"/>
      <c r="D484" s="140"/>
      <c r="E484" s="140"/>
      <c r="F484" s="140"/>
      <c r="G484" s="140"/>
      <c r="H484" s="140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</row>
    <row r="485" spans="1:21" ht="15">
      <c r="A485" s="140"/>
      <c r="B485" s="140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</row>
    <row r="486" spans="1:21" ht="15">
      <c r="A486" s="140"/>
      <c r="B486" s="140"/>
      <c r="C486" s="140"/>
      <c r="D486" s="140"/>
      <c r="E486" s="140"/>
      <c r="F486" s="140"/>
      <c r="G486" s="140"/>
      <c r="H486" s="140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</row>
    <row r="487" spans="1:21" ht="15">
      <c r="A487" s="140"/>
      <c r="B487" s="140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</row>
    <row r="488" spans="1:21" ht="15">
      <c r="A488" s="140"/>
      <c r="B488" s="140"/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</row>
    <row r="489" spans="1:21" ht="15">
      <c r="A489" s="140"/>
      <c r="B489" s="140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</row>
    <row r="490" spans="1:21" ht="15">
      <c r="A490" s="140"/>
      <c r="B490" s="140"/>
      <c r="C490" s="140"/>
      <c r="D490" s="140"/>
      <c r="E490" s="140"/>
      <c r="F490" s="140"/>
      <c r="G490" s="140"/>
      <c r="H490" s="140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</row>
    <row r="491" spans="1:21" ht="15">
      <c r="A491" s="140"/>
      <c r="B491" s="140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</row>
    <row r="492" spans="1:21" ht="15">
      <c r="A492" s="140"/>
      <c r="B492" s="140"/>
      <c r="C492" s="140"/>
      <c r="D492" s="140"/>
      <c r="E492" s="140"/>
      <c r="F492" s="140"/>
      <c r="G492" s="140"/>
      <c r="H492" s="140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</row>
    <row r="493" spans="1:21" ht="15">
      <c r="A493" s="140"/>
      <c r="B493" s="140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</row>
    <row r="494" spans="1:21" ht="15">
      <c r="A494" s="140"/>
      <c r="B494" s="140"/>
      <c r="C494" s="140"/>
      <c r="D494" s="140"/>
      <c r="E494" s="140"/>
      <c r="F494" s="140"/>
      <c r="G494" s="140"/>
      <c r="H494" s="140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</row>
    <row r="495" spans="1:21" ht="15">
      <c r="A495" s="140"/>
      <c r="B495" s="140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</row>
    <row r="496" spans="1:21" ht="15">
      <c r="A496" s="140"/>
      <c r="B496" s="140"/>
      <c r="C496" s="140"/>
      <c r="D496" s="140"/>
      <c r="E496" s="140"/>
      <c r="F496" s="140"/>
      <c r="G496" s="140"/>
      <c r="H496" s="140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</row>
    <row r="497" spans="1:21" ht="15">
      <c r="A497" s="140"/>
      <c r="B497" s="140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</row>
    <row r="498" spans="1:21" ht="15">
      <c r="A498" s="140"/>
      <c r="B498" s="140"/>
      <c r="C498" s="140"/>
      <c r="D498" s="140"/>
      <c r="E498" s="140"/>
      <c r="F498" s="140"/>
      <c r="G498" s="140"/>
      <c r="H498" s="140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</row>
    <row r="499" spans="1:21" ht="15">
      <c r="A499" s="140"/>
      <c r="B499" s="140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</row>
    <row r="500" spans="1:21" ht="15">
      <c r="A500" s="140"/>
      <c r="B500" s="140"/>
      <c r="C500" s="140"/>
      <c r="D500" s="140"/>
      <c r="E500" s="140"/>
      <c r="F500" s="140"/>
      <c r="G500" s="140"/>
      <c r="H500" s="140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</row>
    <row r="501" spans="1:21" ht="15">
      <c r="A501" s="140"/>
      <c r="B501" s="140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</row>
    <row r="502" spans="1:21" ht="15">
      <c r="A502" s="140"/>
      <c r="B502" s="140"/>
      <c r="C502" s="140"/>
      <c r="D502" s="140"/>
      <c r="E502" s="140"/>
      <c r="F502" s="140"/>
      <c r="G502" s="140"/>
      <c r="H502" s="140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</row>
    <row r="503" spans="1:21" ht="15">
      <c r="A503" s="140"/>
      <c r="B503" s="140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</row>
    <row r="504" spans="1:21" ht="15">
      <c r="A504" s="140"/>
      <c r="B504" s="140"/>
      <c r="C504" s="140"/>
      <c r="D504" s="140"/>
      <c r="E504" s="140"/>
      <c r="F504" s="140"/>
      <c r="G504" s="140"/>
      <c r="H504" s="140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</row>
    <row r="505" spans="1:21" ht="15">
      <c r="A505" s="140"/>
      <c r="B505" s="140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</row>
    <row r="506" spans="1:21" ht="15">
      <c r="A506" s="140"/>
      <c r="B506" s="140"/>
      <c r="C506" s="140"/>
      <c r="D506" s="140"/>
      <c r="E506" s="140"/>
      <c r="F506" s="140"/>
      <c r="G506" s="140"/>
      <c r="H506" s="140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</row>
    <row r="507" spans="1:21" ht="15">
      <c r="A507" s="140"/>
      <c r="B507" s="140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</row>
    <row r="508" spans="1:21" ht="15">
      <c r="A508" s="140"/>
      <c r="B508" s="140"/>
      <c r="C508" s="140"/>
      <c r="D508" s="140"/>
      <c r="E508" s="140"/>
      <c r="F508" s="140"/>
      <c r="G508" s="140"/>
      <c r="H508" s="140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</row>
    <row r="509" spans="1:21" ht="15">
      <c r="A509" s="140"/>
      <c r="B509" s="140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</row>
    <row r="510" spans="1:21" ht="15">
      <c r="A510" s="140"/>
      <c r="B510" s="140"/>
      <c r="C510" s="140"/>
      <c r="D510" s="140"/>
      <c r="E510" s="140"/>
      <c r="F510" s="140"/>
      <c r="G510" s="140"/>
      <c r="H510" s="140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</row>
    <row r="511" spans="1:21" ht="15">
      <c r="A511" s="140"/>
      <c r="B511" s="140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</row>
    <row r="512" spans="1:21" ht="15">
      <c r="A512" s="140"/>
      <c r="B512" s="140"/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</row>
    <row r="513" spans="1:21" ht="15">
      <c r="A513" s="140"/>
      <c r="B513" s="140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</row>
    <row r="514" spans="1:21" ht="15">
      <c r="A514" s="140"/>
      <c r="B514" s="140"/>
      <c r="C514" s="140"/>
      <c r="D514" s="140"/>
      <c r="E514" s="140"/>
      <c r="F514" s="140"/>
      <c r="G514" s="140"/>
      <c r="H514" s="140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</row>
    <row r="515" spans="1:21" ht="15">
      <c r="A515" s="140"/>
      <c r="B515" s="140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</row>
    <row r="516" spans="1:21" ht="15">
      <c r="A516" s="140"/>
      <c r="B516" s="140"/>
      <c r="C516" s="140"/>
      <c r="D516" s="140"/>
      <c r="E516" s="140"/>
      <c r="F516" s="140"/>
      <c r="G516" s="140"/>
      <c r="H516" s="140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</row>
    <row r="517" spans="1:21" ht="15">
      <c r="A517" s="140"/>
      <c r="B517" s="140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</row>
    <row r="518" spans="1:21" ht="15">
      <c r="A518" s="140"/>
      <c r="B518" s="140"/>
      <c r="C518" s="140"/>
      <c r="D518" s="140"/>
      <c r="E518" s="140"/>
      <c r="F518" s="140"/>
      <c r="G518" s="140"/>
      <c r="H518" s="140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</row>
    <row r="519" spans="1:21" ht="15">
      <c r="A519" s="140"/>
      <c r="B519" s="140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</row>
    <row r="520" spans="1:21" ht="15">
      <c r="A520" s="140"/>
      <c r="B520" s="140"/>
      <c r="C520" s="140"/>
      <c r="D520" s="140"/>
      <c r="E520" s="140"/>
      <c r="F520" s="140"/>
      <c r="G520" s="140"/>
      <c r="H520" s="140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</row>
    <row r="521" spans="1:21" ht="15">
      <c r="A521" s="140"/>
      <c r="B521" s="140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</row>
    <row r="522" spans="1:21" ht="15">
      <c r="A522" s="140"/>
      <c r="B522" s="140"/>
      <c r="C522" s="140"/>
      <c r="D522" s="140"/>
      <c r="E522" s="140"/>
      <c r="F522" s="140"/>
      <c r="G522" s="140"/>
      <c r="H522" s="140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</row>
    <row r="523" spans="1:21" ht="15">
      <c r="A523" s="140"/>
      <c r="B523" s="140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</row>
    <row r="524" spans="1:21" ht="15">
      <c r="A524" s="140"/>
      <c r="B524" s="140"/>
      <c r="C524" s="140"/>
      <c r="D524" s="140"/>
      <c r="E524" s="140"/>
      <c r="F524" s="140"/>
      <c r="G524" s="140"/>
      <c r="H524" s="140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</row>
    <row r="525" spans="1:21" ht="15">
      <c r="A525" s="140"/>
      <c r="B525" s="140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</row>
    <row r="526" spans="1:21" ht="15">
      <c r="A526" s="140"/>
      <c r="B526" s="140"/>
      <c r="C526" s="140"/>
      <c r="D526" s="140"/>
      <c r="E526" s="140"/>
      <c r="F526" s="140"/>
      <c r="G526" s="140"/>
      <c r="H526" s="140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</row>
    <row r="527" spans="1:21" ht="15">
      <c r="A527" s="140"/>
      <c r="B527" s="140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</row>
    <row r="528" spans="1:21" ht="15">
      <c r="A528" s="140"/>
      <c r="B528" s="140"/>
      <c r="C528" s="140"/>
      <c r="D528" s="140"/>
      <c r="E528" s="140"/>
      <c r="F528" s="140"/>
      <c r="G528" s="140"/>
      <c r="H528" s="140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</row>
    <row r="529" spans="1:21" ht="15">
      <c r="A529" s="140"/>
      <c r="B529" s="140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</row>
    <row r="530" spans="1:21" ht="15">
      <c r="A530" s="140"/>
      <c r="B530" s="140"/>
      <c r="C530" s="140"/>
      <c r="D530" s="140"/>
      <c r="E530" s="140"/>
      <c r="F530" s="140"/>
      <c r="G530" s="140"/>
      <c r="H530" s="140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</row>
    <row r="531" spans="1:21" ht="15">
      <c r="A531" s="140"/>
      <c r="B531" s="140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</row>
    <row r="532" spans="1:21" ht="15">
      <c r="A532" s="140"/>
      <c r="B532" s="140"/>
      <c r="C532" s="140"/>
      <c r="D532" s="140"/>
      <c r="E532" s="140"/>
      <c r="F532" s="140"/>
      <c r="G532" s="140"/>
      <c r="H532" s="140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</row>
    <row r="533" spans="1:21" ht="15">
      <c r="A533" s="140"/>
      <c r="B533" s="140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</row>
    <row r="534" spans="1:21" ht="15">
      <c r="A534" s="140"/>
      <c r="B534" s="140"/>
      <c r="C534" s="140"/>
      <c r="D534" s="140"/>
      <c r="E534" s="140"/>
      <c r="F534" s="140"/>
      <c r="G534" s="140"/>
      <c r="H534" s="140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</row>
    <row r="535" spans="1:21" ht="15">
      <c r="A535" s="140"/>
      <c r="B535" s="140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</row>
    <row r="536" spans="1:21" ht="15">
      <c r="A536" s="140"/>
      <c r="B536" s="140"/>
      <c r="C536" s="140"/>
      <c r="D536" s="140"/>
      <c r="E536" s="140"/>
      <c r="F536" s="140"/>
      <c r="G536" s="140"/>
      <c r="H536" s="140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</row>
    <row r="537" spans="1:21" ht="15">
      <c r="A537" s="140"/>
      <c r="B537" s="140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</row>
    <row r="538" spans="1:21" ht="15">
      <c r="A538" s="140"/>
      <c r="B538" s="140"/>
      <c r="C538" s="140"/>
      <c r="D538" s="140"/>
      <c r="E538" s="140"/>
      <c r="F538" s="140"/>
      <c r="G538" s="140"/>
      <c r="H538" s="140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</row>
    <row r="539" spans="1:21" ht="15">
      <c r="A539" s="140"/>
      <c r="B539" s="140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</row>
    <row r="540" spans="1:21" ht="15">
      <c r="A540" s="140"/>
      <c r="B540" s="140"/>
      <c r="C540" s="140"/>
      <c r="D540" s="140"/>
      <c r="E540" s="140"/>
      <c r="F540" s="140"/>
      <c r="G540" s="140"/>
      <c r="H540" s="140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</row>
    <row r="541" spans="1:21" ht="15">
      <c r="A541" s="140"/>
      <c r="B541" s="140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</row>
    <row r="542" spans="1:21" ht="15">
      <c r="A542" s="140"/>
      <c r="B542" s="140"/>
      <c r="C542" s="140"/>
      <c r="D542" s="140"/>
      <c r="E542" s="140"/>
      <c r="F542" s="140"/>
      <c r="G542" s="140"/>
      <c r="H542" s="140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</row>
    <row r="543" spans="1:21" ht="15">
      <c r="A543" s="140"/>
      <c r="B543" s="140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</row>
    <row r="544" spans="1:21" ht="15">
      <c r="A544" s="140"/>
      <c r="B544" s="140"/>
      <c r="C544" s="140"/>
      <c r="D544" s="140"/>
      <c r="E544" s="140"/>
      <c r="F544" s="140"/>
      <c r="G544" s="140"/>
      <c r="H544" s="140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</row>
    <row r="545" spans="1:21" ht="15">
      <c r="A545" s="140"/>
      <c r="B545" s="140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</row>
    <row r="546" spans="1:21" ht="15">
      <c r="A546" s="140"/>
      <c r="B546" s="140"/>
      <c r="C546" s="140"/>
      <c r="D546" s="140"/>
      <c r="E546" s="140"/>
      <c r="F546" s="140"/>
      <c r="G546" s="140"/>
      <c r="H546" s="140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</row>
    <row r="547" spans="1:21" ht="15">
      <c r="A547" s="140"/>
      <c r="B547" s="140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</row>
    <row r="548" spans="1:21" ht="15">
      <c r="A548" s="140"/>
      <c r="B548" s="140"/>
      <c r="C548" s="140"/>
      <c r="D548" s="140"/>
      <c r="E548" s="140"/>
      <c r="F548" s="140"/>
      <c r="G548" s="140"/>
      <c r="H548" s="140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</row>
    <row r="549" spans="1:21" ht="15">
      <c r="A549" s="140"/>
      <c r="B549" s="140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</row>
    <row r="550" spans="1:21" ht="15">
      <c r="A550" s="140"/>
      <c r="B550" s="140"/>
      <c r="C550" s="140"/>
      <c r="D550" s="140"/>
      <c r="E550" s="140"/>
      <c r="F550" s="140"/>
      <c r="G550" s="140"/>
      <c r="H550" s="140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</row>
    <row r="551" spans="1:21" ht="15">
      <c r="A551" s="140"/>
      <c r="B551" s="140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</row>
    <row r="552" spans="1:21" ht="15">
      <c r="A552" s="140"/>
      <c r="B552" s="140"/>
      <c r="C552" s="140"/>
      <c r="D552" s="140"/>
      <c r="E552" s="140"/>
      <c r="F552" s="140"/>
      <c r="G552" s="140"/>
      <c r="H552" s="140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</row>
    <row r="553" spans="1:21" ht="15">
      <c r="A553" s="140"/>
      <c r="B553" s="140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</row>
    <row r="554" spans="1:21" ht="15">
      <c r="A554" s="140"/>
      <c r="B554" s="140"/>
      <c r="C554" s="140"/>
      <c r="D554" s="140"/>
      <c r="E554" s="140"/>
      <c r="F554" s="140"/>
      <c r="G554" s="140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</row>
    <row r="555" spans="1:21" ht="15">
      <c r="A555" s="140"/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</row>
    <row r="556" spans="1:21" ht="15">
      <c r="A556" s="140"/>
      <c r="B556" s="140"/>
      <c r="C556" s="140"/>
      <c r="D556" s="140"/>
      <c r="E556" s="140"/>
      <c r="F556" s="140"/>
      <c r="G556" s="140"/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</row>
    <row r="557" spans="1:21" ht="15">
      <c r="A557" s="140"/>
      <c r="B557" s="140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</row>
    <row r="558" spans="1:21" ht="15">
      <c r="A558" s="140"/>
      <c r="B558" s="140"/>
      <c r="C558" s="140"/>
      <c r="D558" s="140"/>
      <c r="E558" s="140"/>
      <c r="F558" s="140"/>
      <c r="G558" s="140"/>
      <c r="H558" s="140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</row>
    <row r="559" spans="1:21" ht="15">
      <c r="A559" s="140"/>
      <c r="B559" s="140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</row>
    <row r="560" spans="1:21" ht="15">
      <c r="A560" s="140"/>
      <c r="B560" s="140"/>
      <c r="C560" s="140"/>
      <c r="D560" s="140"/>
      <c r="E560" s="140"/>
      <c r="F560" s="140"/>
      <c r="G560" s="140"/>
      <c r="H560" s="140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</row>
    <row r="561" spans="1:21" ht="15">
      <c r="A561" s="140"/>
      <c r="B561" s="140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</row>
    <row r="562" spans="1:21" ht="15">
      <c r="A562" s="140"/>
      <c r="B562" s="140"/>
      <c r="C562" s="140"/>
      <c r="D562" s="140"/>
      <c r="E562" s="140"/>
      <c r="F562" s="140"/>
      <c r="G562" s="140"/>
      <c r="H562" s="140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</row>
    <row r="563" spans="1:21" ht="15">
      <c r="A563" s="140"/>
      <c r="B563" s="140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</row>
    <row r="564" spans="1:21" ht="15">
      <c r="A564" s="140"/>
      <c r="B564" s="140"/>
      <c r="C564" s="140"/>
      <c r="D564" s="140"/>
      <c r="E564" s="140"/>
      <c r="F564" s="140"/>
      <c r="G564" s="140"/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</row>
    <row r="565" spans="1:21" ht="15">
      <c r="A565" s="140"/>
      <c r="B565" s="140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</row>
    <row r="566" spans="1:21" ht="15">
      <c r="A566" s="140"/>
      <c r="B566" s="140"/>
      <c r="C566" s="140"/>
      <c r="D566" s="140"/>
      <c r="E566" s="140"/>
      <c r="F566" s="140"/>
      <c r="G566" s="140"/>
      <c r="H566" s="140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</row>
    <row r="567" spans="1:21" ht="15">
      <c r="A567" s="140"/>
      <c r="B567" s="140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</row>
    <row r="568" spans="1:21" ht="15">
      <c r="A568" s="140"/>
      <c r="B568" s="140"/>
      <c r="C568" s="140"/>
      <c r="D568" s="140"/>
      <c r="E568" s="140"/>
      <c r="F568" s="140"/>
      <c r="G568" s="140"/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</row>
    <row r="569" spans="1:21" ht="15">
      <c r="A569" s="140"/>
      <c r="B569" s="140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</row>
    <row r="570" spans="1:21" ht="15">
      <c r="A570" s="140"/>
      <c r="B570" s="140"/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</row>
    <row r="571" spans="1:21" ht="15">
      <c r="A571" s="140"/>
      <c r="B571" s="140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</row>
    <row r="572" spans="1:21" ht="15">
      <c r="A572" s="140"/>
      <c r="B572" s="140"/>
      <c r="C572" s="140"/>
      <c r="D572" s="140"/>
      <c r="E572" s="140"/>
      <c r="F572" s="140"/>
      <c r="G572" s="140"/>
      <c r="H572" s="140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</row>
    <row r="573" spans="1:21" ht="15">
      <c r="A573" s="140"/>
      <c r="B573" s="140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</row>
    <row r="574" spans="1:21" ht="15">
      <c r="A574" s="140"/>
      <c r="B574" s="140"/>
      <c r="C574" s="140"/>
      <c r="D574" s="140"/>
      <c r="E574" s="140"/>
      <c r="F574" s="140"/>
      <c r="G574" s="140"/>
      <c r="H574" s="140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</row>
    <row r="575" spans="1:21" ht="15">
      <c r="A575" s="140"/>
      <c r="B575" s="140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</row>
    <row r="576" spans="1:21" ht="15">
      <c r="A576" s="140"/>
      <c r="B576" s="140"/>
      <c r="C576" s="140"/>
      <c r="D576" s="140"/>
      <c r="E576" s="140"/>
      <c r="F576" s="140"/>
      <c r="G576" s="140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</row>
    <row r="577" spans="1:21" ht="15">
      <c r="A577" s="140"/>
      <c r="B577" s="140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</row>
    <row r="578" spans="1:21" ht="15">
      <c r="A578" s="140"/>
      <c r="B578" s="140"/>
      <c r="C578" s="140"/>
      <c r="D578" s="140"/>
      <c r="E578" s="140"/>
      <c r="F578" s="140"/>
      <c r="G578" s="140"/>
      <c r="H578" s="140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</row>
    <row r="579" spans="1:21" ht="15">
      <c r="A579" s="140"/>
      <c r="B579" s="140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</row>
    <row r="580" spans="1:21" ht="15">
      <c r="A580" s="140"/>
      <c r="B580" s="140"/>
      <c r="C580" s="140"/>
      <c r="D580" s="140"/>
      <c r="E580" s="140"/>
      <c r="F580" s="140"/>
      <c r="G580" s="140"/>
      <c r="H580" s="140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</row>
    <row r="581" spans="1:21" ht="15">
      <c r="A581" s="140"/>
      <c r="B581" s="140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</row>
    <row r="582" spans="1:21" ht="15">
      <c r="A582" s="140"/>
      <c r="B582" s="140"/>
      <c r="C582" s="140"/>
      <c r="D582" s="140"/>
      <c r="E582" s="140"/>
      <c r="F582" s="140"/>
      <c r="G582" s="140"/>
      <c r="H582" s="140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</row>
    <row r="583" spans="1:21" ht="15">
      <c r="A583" s="140"/>
      <c r="B583" s="140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</row>
    <row r="584" spans="1:21" ht="15">
      <c r="A584" s="140"/>
      <c r="B584" s="140"/>
      <c r="C584" s="140"/>
      <c r="D584" s="140"/>
      <c r="E584" s="140"/>
      <c r="F584" s="140"/>
      <c r="G584" s="140"/>
      <c r="H584" s="140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</row>
    <row r="585" spans="1:21" ht="15">
      <c r="A585" s="140"/>
      <c r="B585" s="140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</row>
    <row r="586" spans="1:21" ht="15">
      <c r="A586" s="140"/>
      <c r="B586" s="140"/>
      <c r="C586" s="140"/>
      <c r="D586" s="140"/>
      <c r="E586" s="140"/>
      <c r="F586" s="140"/>
      <c r="G586" s="140"/>
      <c r="H586" s="140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</row>
    <row r="587" spans="1:21" ht="15">
      <c r="A587" s="140"/>
      <c r="B587" s="140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</row>
    <row r="588" spans="1:21" ht="15">
      <c r="A588" s="140"/>
      <c r="B588" s="140"/>
      <c r="C588" s="140"/>
      <c r="D588" s="140"/>
      <c r="E588" s="140"/>
      <c r="F588" s="140"/>
      <c r="G588" s="140"/>
      <c r="H588" s="140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</row>
    <row r="589" spans="1:21" ht="15">
      <c r="A589" s="140"/>
      <c r="B589" s="140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</row>
    <row r="590" spans="1:21" ht="15">
      <c r="A590" s="140"/>
      <c r="B590" s="140"/>
      <c r="C590" s="140"/>
      <c r="D590" s="140"/>
      <c r="E590" s="140"/>
      <c r="F590" s="140"/>
      <c r="G590" s="140"/>
      <c r="H590" s="140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</row>
    <row r="591" spans="1:21" ht="15">
      <c r="A591" s="140"/>
      <c r="B591" s="140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</row>
    <row r="592" spans="1:21" ht="15">
      <c r="A592" s="140"/>
      <c r="B592" s="140"/>
      <c r="C592" s="140"/>
      <c r="D592" s="140"/>
      <c r="E592" s="140"/>
      <c r="F592" s="140"/>
      <c r="G592" s="140"/>
      <c r="H592" s="140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</row>
    <row r="593" spans="1:21" ht="15">
      <c r="A593" s="140"/>
      <c r="B593" s="140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</row>
    <row r="594" spans="1:21" ht="15">
      <c r="A594" s="140"/>
      <c r="B594" s="140"/>
      <c r="C594" s="140"/>
      <c r="D594" s="140"/>
      <c r="E594" s="140"/>
      <c r="F594" s="140"/>
      <c r="G594" s="140"/>
      <c r="H594" s="140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</row>
    <row r="595" spans="1:21" ht="15">
      <c r="A595" s="140"/>
      <c r="B595" s="140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</row>
    <row r="596" spans="1:21" ht="15">
      <c r="A596" s="140"/>
      <c r="B596" s="140"/>
      <c r="C596" s="140"/>
      <c r="D596" s="140"/>
      <c r="E596" s="140"/>
      <c r="F596" s="140"/>
      <c r="G596" s="140"/>
      <c r="H596" s="140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</row>
    <row r="597" spans="1:21" ht="15">
      <c r="A597" s="140"/>
      <c r="B597" s="140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</row>
    <row r="598" spans="1:21" ht="15">
      <c r="A598" s="140"/>
      <c r="B598" s="140"/>
      <c r="C598" s="140"/>
      <c r="D598" s="140"/>
      <c r="E598" s="140"/>
      <c r="F598" s="140"/>
      <c r="G598" s="140"/>
      <c r="H598" s="140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</row>
    <row r="599" spans="1:21" ht="15">
      <c r="A599" s="140"/>
      <c r="B599" s="140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</row>
    <row r="600" spans="1:21" ht="15">
      <c r="A600" s="140"/>
      <c r="B600" s="140"/>
      <c r="C600" s="140"/>
      <c r="D600" s="140"/>
      <c r="E600" s="140"/>
      <c r="F600" s="140"/>
      <c r="G600" s="140"/>
      <c r="H600" s="140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</row>
    <row r="601" spans="1:21" ht="15">
      <c r="A601" s="140"/>
      <c r="B601" s="140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</row>
    <row r="602" spans="1:21" ht="15">
      <c r="A602" s="140"/>
      <c r="B602" s="140"/>
      <c r="C602" s="140"/>
      <c r="D602" s="140"/>
      <c r="E602" s="140"/>
      <c r="F602" s="140"/>
      <c r="G602" s="140"/>
      <c r="H602" s="140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</row>
    <row r="603" spans="1:21" ht="15">
      <c r="A603" s="140"/>
      <c r="B603" s="140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</row>
    <row r="604" spans="1:21" ht="15">
      <c r="A604" s="140"/>
      <c r="B604" s="140"/>
      <c r="C604" s="140"/>
      <c r="D604" s="140"/>
      <c r="E604" s="140"/>
      <c r="F604" s="140"/>
      <c r="G604" s="140"/>
      <c r="H604" s="140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</row>
    <row r="605" spans="1:21" ht="15">
      <c r="A605" s="140"/>
      <c r="B605" s="140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</row>
    <row r="606" spans="1:21" ht="15">
      <c r="A606" s="140"/>
      <c r="B606" s="140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</row>
    <row r="607" spans="1:21" ht="15">
      <c r="A607" s="140"/>
      <c r="B607" s="140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</row>
    <row r="608" spans="1:21" ht="15">
      <c r="A608" s="140"/>
      <c r="B608" s="140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</row>
    <row r="609" spans="1:21" ht="15">
      <c r="A609" s="140"/>
      <c r="B609" s="140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</row>
    <row r="610" spans="1:21" ht="15">
      <c r="A610" s="140"/>
      <c r="B610" s="140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</row>
    <row r="611" spans="1:21" ht="15">
      <c r="A611" s="140"/>
      <c r="B611" s="140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</row>
    <row r="612" spans="1:21" ht="15">
      <c r="A612" s="140"/>
      <c r="B612" s="140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</row>
    <row r="613" spans="1:21" ht="15">
      <c r="A613" s="140"/>
      <c r="B613" s="140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</row>
    <row r="614" spans="1:21" ht="15">
      <c r="A614" s="140"/>
      <c r="B614" s="140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</row>
    <row r="615" spans="1:21" ht="15">
      <c r="A615" s="140"/>
      <c r="B615" s="140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</row>
    <row r="616" spans="1:21" ht="15">
      <c r="A616" s="140"/>
      <c r="B616" s="140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</row>
    <row r="617" spans="1:21" ht="15">
      <c r="A617" s="140"/>
      <c r="B617" s="140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</row>
    <row r="618" spans="1:21" ht="15">
      <c r="A618" s="140"/>
      <c r="B618" s="140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</row>
    <row r="619" spans="1:21" ht="15">
      <c r="A619" s="140"/>
      <c r="B619" s="140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</row>
    <row r="620" spans="1:21" ht="15">
      <c r="A620" s="140"/>
      <c r="B620" s="140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</row>
    <row r="621" spans="1:21" ht="15">
      <c r="A621" s="140"/>
      <c r="B621" s="140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</row>
    <row r="622" spans="1:21" ht="15">
      <c r="A622" s="140"/>
      <c r="B622" s="140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</row>
    <row r="623" spans="1:21" ht="15">
      <c r="A623" s="140"/>
      <c r="B623" s="140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</row>
    <row r="624" spans="1:21" ht="15">
      <c r="A624" s="140"/>
      <c r="B624" s="140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</row>
    <row r="625" spans="1:21" ht="15">
      <c r="A625" s="140"/>
      <c r="B625" s="140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</row>
    <row r="626" spans="1:21" ht="15">
      <c r="A626" s="140"/>
      <c r="B626" s="140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</row>
    <row r="627" spans="1:21" ht="15">
      <c r="A627" s="140"/>
      <c r="B627" s="140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</row>
    <row r="628" spans="1:21" ht="15">
      <c r="A628" s="140"/>
      <c r="B628" s="140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</row>
    <row r="629" spans="1:21" ht="15">
      <c r="A629" s="140"/>
      <c r="B629" s="140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</row>
    <row r="630" spans="1:21" ht="15">
      <c r="A630" s="140"/>
      <c r="B630" s="140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</row>
    <row r="631" spans="1:21" ht="15">
      <c r="A631" s="140"/>
      <c r="B631" s="140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</row>
    <row r="632" spans="1:21" ht="15">
      <c r="A632" s="140"/>
      <c r="B632" s="140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</row>
    <row r="633" spans="1:21" ht="15">
      <c r="A633" s="140"/>
      <c r="B633" s="140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</row>
    <row r="634" spans="1:21" ht="15">
      <c r="A634" s="140"/>
      <c r="B634" s="140"/>
      <c r="C634" s="140"/>
      <c r="D634" s="140"/>
      <c r="E634" s="140"/>
      <c r="F634" s="140"/>
      <c r="G634" s="140"/>
      <c r="H634" s="140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</row>
    <row r="635" spans="1:21" ht="15">
      <c r="A635" s="140"/>
      <c r="B635" s="140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</row>
    <row r="636" spans="1:21" ht="15">
      <c r="A636" s="140"/>
      <c r="B636" s="140"/>
      <c r="C636" s="140"/>
      <c r="D636" s="140"/>
      <c r="E636" s="140"/>
      <c r="F636" s="140"/>
      <c r="G636" s="140"/>
      <c r="H636" s="140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</row>
    <row r="637" spans="1:21" ht="15">
      <c r="A637" s="140"/>
      <c r="B637" s="140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</row>
    <row r="638" spans="1:21" ht="15">
      <c r="A638" s="140"/>
      <c r="B638" s="140"/>
      <c r="C638" s="140"/>
      <c r="D638" s="140"/>
      <c r="E638" s="140"/>
      <c r="F638" s="140"/>
      <c r="G638" s="140"/>
      <c r="H638" s="140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</row>
    <row r="639" spans="1:21" ht="15">
      <c r="A639" s="140"/>
      <c r="B639" s="140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</row>
    <row r="640" spans="1:21" ht="15">
      <c r="A640" s="140"/>
      <c r="B640" s="140"/>
      <c r="C640" s="140"/>
      <c r="D640" s="140"/>
      <c r="E640" s="140"/>
      <c r="F640" s="140"/>
      <c r="G640" s="140"/>
      <c r="H640" s="140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</row>
    <row r="641" spans="1:21" ht="15">
      <c r="A641" s="140"/>
      <c r="B641" s="140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</row>
    <row r="642" spans="1:21" ht="15">
      <c r="A642" s="140"/>
      <c r="B642" s="140"/>
      <c r="C642" s="140"/>
      <c r="D642" s="140"/>
      <c r="E642" s="140"/>
      <c r="F642" s="140"/>
      <c r="G642" s="140"/>
      <c r="H642" s="140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</row>
    <row r="643" spans="1:21" ht="15">
      <c r="A643" s="140"/>
      <c r="B643" s="140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</row>
    <row r="644" spans="1:21" ht="15">
      <c r="A644" s="140"/>
      <c r="B644" s="140"/>
      <c r="C644" s="140"/>
      <c r="D644" s="140"/>
      <c r="E644" s="140"/>
      <c r="F644" s="140"/>
      <c r="G644" s="140"/>
      <c r="H644" s="140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</row>
    <row r="645" spans="1:21" ht="15">
      <c r="A645" s="140"/>
      <c r="B645" s="140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</row>
    <row r="646" spans="1:21" ht="15">
      <c r="A646" s="140"/>
      <c r="B646" s="140"/>
      <c r="C646" s="140"/>
      <c r="D646" s="140"/>
      <c r="E646" s="140"/>
      <c r="F646" s="140"/>
      <c r="G646" s="140"/>
      <c r="H646" s="140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</row>
    <row r="647" spans="1:21" ht="15">
      <c r="A647" s="140"/>
      <c r="B647" s="140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</row>
    <row r="648" spans="1:21" ht="15">
      <c r="A648" s="140"/>
      <c r="B648" s="140"/>
      <c r="C648" s="140"/>
      <c r="D648" s="140"/>
      <c r="E648" s="140"/>
      <c r="F648" s="140"/>
      <c r="G648" s="140"/>
      <c r="H648" s="140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</row>
    <row r="649" spans="1:21" ht="15">
      <c r="A649" s="140"/>
      <c r="B649" s="140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</row>
    <row r="650" spans="1:21" ht="15">
      <c r="A650" s="140"/>
      <c r="B650" s="140"/>
      <c r="C650" s="140"/>
      <c r="D650" s="140"/>
      <c r="E650" s="140"/>
      <c r="F650" s="140"/>
      <c r="G650" s="140"/>
      <c r="H650" s="140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</row>
    <row r="651" spans="1:21" ht="15">
      <c r="A651" s="140"/>
      <c r="B651" s="140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</row>
    <row r="652" spans="1:21" ht="15">
      <c r="A652" s="140"/>
      <c r="B652" s="140"/>
      <c r="C652" s="140"/>
      <c r="D652" s="140"/>
      <c r="E652" s="140"/>
      <c r="F652" s="140"/>
      <c r="G652" s="140"/>
      <c r="H652" s="140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</row>
    <row r="653" spans="1:21" ht="15">
      <c r="A653" s="140"/>
      <c r="B653" s="140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</row>
    <row r="654" spans="1:21" ht="15">
      <c r="A654" s="140"/>
      <c r="B654" s="140"/>
      <c r="C654" s="140"/>
      <c r="D654" s="140"/>
      <c r="E654" s="140"/>
      <c r="F654" s="140"/>
      <c r="G654" s="140"/>
      <c r="H654" s="140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</row>
    <row r="655" spans="1:21" ht="15">
      <c r="A655" s="140"/>
      <c r="B655" s="140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</row>
    <row r="656" spans="1:21" ht="15">
      <c r="A656" s="140"/>
      <c r="B656" s="140"/>
      <c r="C656" s="140"/>
      <c r="D656" s="140"/>
      <c r="E656" s="140"/>
      <c r="F656" s="140"/>
      <c r="G656" s="140"/>
      <c r="H656" s="140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</row>
    <row r="657" spans="1:21" ht="15">
      <c r="A657" s="140"/>
      <c r="B657" s="140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</row>
    <row r="658" spans="1:21" ht="15">
      <c r="A658" s="140"/>
      <c r="B658" s="140"/>
      <c r="C658" s="140"/>
      <c r="D658" s="140"/>
      <c r="E658" s="140"/>
      <c r="F658" s="140"/>
      <c r="G658" s="140"/>
      <c r="H658" s="140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</row>
    <row r="659" spans="1:21" ht="15">
      <c r="A659" s="140"/>
      <c r="B659" s="140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</row>
    <row r="660" spans="1:21" ht="15">
      <c r="A660" s="140"/>
      <c r="B660" s="140"/>
      <c r="C660" s="140"/>
      <c r="D660" s="140"/>
      <c r="E660" s="140"/>
      <c r="F660" s="140"/>
      <c r="G660" s="140"/>
      <c r="H660" s="140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</row>
    <row r="661" spans="1:21" ht="15">
      <c r="A661" s="140"/>
      <c r="B661" s="140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</row>
    <row r="662" spans="1:21" ht="15">
      <c r="A662" s="140"/>
      <c r="B662" s="140"/>
      <c r="C662" s="140"/>
      <c r="D662" s="140"/>
      <c r="E662" s="140"/>
      <c r="F662" s="140"/>
      <c r="G662" s="140"/>
      <c r="H662" s="140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</row>
    <row r="663" spans="1:21" ht="15">
      <c r="A663" s="140"/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</row>
    <row r="664" spans="1:21" ht="15">
      <c r="A664" s="140"/>
      <c r="B664" s="140"/>
      <c r="C664" s="140"/>
      <c r="D664" s="140"/>
      <c r="E664" s="140"/>
      <c r="F664" s="140"/>
      <c r="G664" s="140"/>
      <c r="H664" s="140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</row>
    <row r="665" spans="1:21" ht="15">
      <c r="A665" s="140"/>
      <c r="B665" s="140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</row>
    <row r="666" spans="1:21" ht="15">
      <c r="A666" s="140"/>
      <c r="B666" s="140"/>
      <c r="C666" s="140"/>
      <c r="D666" s="140"/>
      <c r="E666" s="140"/>
      <c r="F666" s="140"/>
      <c r="G666" s="140"/>
      <c r="H666" s="140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</row>
    <row r="667" spans="1:21" ht="15">
      <c r="A667" s="140"/>
      <c r="B667" s="140"/>
      <c r="C667" s="140"/>
      <c r="D667" s="140"/>
      <c r="E667" s="140"/>
      <c r="F667" s="140"/>
      <c r="G667" s="140"/>
      <c r="H667" s="140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</row>
    <row r="668" spans="1:21" ht="15">
      <c r="A668" s="140"/>
      <c r="B668" s="140"/>
      <c r="C668" s="140"/>
      <c r="D668" s="140"/>
      <c r="E668" s="140"/>
      <c r="F668" s="140"/>
      <c r="G668" s="140"/>
      <c r="H668" s="140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</row>
    <row r="669" spans="1:21" ht="15">
      <c r="A669" s="140"/>
      <c r="B669" s="140"/>
      <c r="C669" s="140"/>
      <c r="D669" s="140"/>
      <c r="E669" s="140"/>
      <c r="F669" s="140"/>
      <c r="G669" s="140"/>
      <c r="H669" s="140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</row>
    <row r="670" spans="1:21" ht="15">
      <c r="A670" s="140"/>
      <c r="B670" s="140"/>
      <c r="C670" s="140"/>
      <c r="D670" s="140"/>
      <c r="E670" s="140"/>
      <c r="F670" s="140"/>
      <c r="G670" s="140"/>
      <c r="H670" s="140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</row>
    <row r="671" spans="1:21" ht="15">
      <c r="A671" s="140"/>
      <c r="B671" s="140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</row>
    <row r="672" spans="1:21" ht="15">
      <c r="A672" s="140"/>
      <c r="B672" s="140"/>
      <c r="C672" s="140"/>
      <c r="D672" s="140"/>
      <c r="E672" s="140"/>
      <c r="F672" s="140"/>
      <c r="G672" s="140"/>
      <c r="H672" s="140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</row>
    <row r="673" spans="1:21" ht="15">
      <c r="A673" s="140"/>
      <c r="B673" s="140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</row>
    <row r="674" spans="1:21" ht="15">
      <c r="A674" s="140"/>
      <c r="B674" s="140"/>
      <c r="C674" s="140"/>
      <c r="D674" s="140"/>
      <c r="E674" s="140"/>
      <c r="F674" s="140"/>
      <c r="G674" s="140"/>
      <c r="H674" s="140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</row>
    <row r="675" spans="1:21" ht="15">
      <c r="A675" s="140"/>
      <c r="B675" s="140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</row>
    <row r="676" spans="1:21" ht="15">
      <c r="A676" s="140"/>
      <c r="B676" s="140"/>
      <c r="C676" s="140"/>
      <c r="D676" s="140"/>
      <c r="E676" s="140"/>
      <c r="F676" s="140"/>
      <c r="G676" s="140"/>
      <c r="H676" s="140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</row>
    <row r="677" spans="1:21" ht="15">
      <c r="A677" s="140"/>
      <c r="B677" s="140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</row>
    <row r="678" spans="1:21" ht="15">
      <c r="A678" s="140"/>
      <c r="B678" s="140"/>
      <c r="C678" s="140"/>
      <c r="D678" s="140"/>
      <c r="E678" s="140"/>
      <c r="F678" s="140"/>
      <c r="G678" s="140"/>
      <c r="H678" s="140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</row>
    <row r="679" spans="1:21" ht="15">
      <c r="A679" s="140"/>
      <c r="B679" s="140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</row>
    <row r="680" spans="1:21" ht="15">
      <c r="A680" s="140"/>
      <c r="B680" s="140"/>
      <c r="C680" s="140"/>
      <c r="D680" s="140"/>
      <c r="E680" s="140"/>
      <c r="F680" s="140"/>
      <c r="G680" s="140"/>
      <c r="H680" s="140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</row>
    <row r="681" spans="1:21" ht="15">
      <c r="A681" s="140"/>
      <c r="B681" s="140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</row>
    <row r="682" spans="1:21" ht="15">
      <c r="A682" s="140"/>
      <c r="B682" s="140"/>
      <c r="C682" s="140"/>
      <c r="D682" s="140"/>
      <c r="E682" s="140"/>
      <c r="F682" s="140"/>
      <c r="G682" s="140"/>
      <c r="H682" s="140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</row>
    <row r="683" spans="1:21" ht="15">
      <c r="A683" s="140"/>
      <c r="B683" s="140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</row>
    <row r="684" spans="1:21" ht="15">
      <c r="A684" s="140"/>
      <c r="B684" s="140"/>
      <c r="C684" s="140"/>
      <c r="D684" s="140"/>
      <c r="E684" s="140"/>
      <c r="F684" s="140"/>
      <c r="G684" s="140"/>
      <c r="H684" s="140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</row>
    <row r="685" spans="1:21" ht="15">
      <c r="A685" s="140"/>
      <c r="B685" s="140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</row>
    <row r="686" spans="1:21" ht="15">
      <c r="A686" s="140"/>
      <c r="B686" s="140"/>
      <c r="C686" s="140"/>
      <c r="D686" s="140"/>
      <c r="E686" s="140"/>
      <c r="F686" s="140"/>
      <c r="G686" s="140"/>
      <c r="H686" s="140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</row>
    <row r="687" spans="1:21" ht="15">
      <c r="A687" s="140"/>
      <c r="B687" s="140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</row>
    <row r="688" spans="1:21" ht="15">
      <c r="A688" s="140"/>
      <c r="B688" s="140"/>
      <c r="C688" s="140"/>
      <c r="D688" s="140"/>
      <c r="E688" s="140"/>
      <c r="F688" s="140"/>
      <c r="G688" s="140"/>
      <c r="H688" s="140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</row>
    <row r="689" spans="1:21" ht="15">
      <c r="A689" s="140"/>
      <c r="B689" s="140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</row>
    <row r="690" spans="1:21" ht="15">
      <c r="A690" s="140"/>
      <c r="B690" s="140"/>
      <c r="C690" s="140"/>
      <c r="D690" s="140"/>
      <c r="E690" s="140"/>
      <c r="F690" s="140"/>
      <c r="G690" s="140"/>
      <c r="H690" s="140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</row>
    <row r="691" spans="1:21" ht="15">
      <c r="A691" s="140"/>
      <c r="B691" s="140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</row>
    <row r="692" spans="1:21" ht="15">
      <c r="A692" s="140"/>
      <c r="B692" s="140"/>
      <c r="C692" s="140"/>
      <c r="D692" s="140"/>
      <c r="E692" s="140"/>
      <c r="F692" s="140"/>
      <c r="G692" s="140"/>
      <c r="H692" s="140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</row>
    <row r="693" spans="1:21" ht="15">
      <c r="A693" s="140"/>
      <c r="B693" s="140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</row>
    <row r="694" spans="1:21" ht="15">
      <c r="A694" s="140"/>
      <c r="B694" s="140"/>
      <c r="C694" s="140"/>
      <c r="D694" s="140"/>
      <c r="E694" s="140"/>
      <c r="F694" s="140"/>
      <c r="G694" s="140"/>
      <c r="H694" s="140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</row>
    <row r="695" spans="1:21" ht="15">
      <c r="A695" s="140"/>
      <c r="B695" s="140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</row>
    <row r="696" spans="1:21" ht="15">
      <c r="A696" s="140"/>
      <c r="B696" s="140"/>
      <c r="C696" s="140"/>
      <c r="D696" s="140"/>
      <c r="E696" s="140"/>
      <c r="F696" s="140"/>
      <c r="G696" s="140"/>
      <c r="H696" s="140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</row>
    <row r="697" spans="1:21" ht="15">
      <c r="A697" s="140"/>
      <c r="B697" s="140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</row>
    <row r="698" spans="1:21" ht="15">
      <c r="A698" s="140"/>
      <c r="B698" s="140"/>
      <c r="C698" s="140"/>
      <c r="D698" s="140"/>
      <c r="E698" s="140"/>
      <c r="F698" s="140"/>
      <c r="G698" s="140"/>
      <c r="H698" s="140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</row>
    <row r="699" spans="1:21" ht="15">
      <c r="A699" s="140"/>
      <c r="B699" s="140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</row>
    <row r="700" spans="1:21" ht="15">
      <c r="A700" s="140"/>
      <c r="B700" s="140"/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</row>
    <row r="701" spans="1:21" ht="15">
      <c r="A701" s="140"/>
      <c r="B701" s="140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</row>
    <row r="702" spans="1:21" ht="15">
      <c r="A702" s="140"/>
      <c r="B702" s="140"/>
      <c r="C702" s="140"/>
      <c r="D702" s="140"/>
      <c r="E702" s="140"/>
      <c r="F702" s="140"/>
      <c r="G702" s="140"/>
      <c r="H702" s="140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</row>
    <row r="703" spans="1:21" ht="15">
      <c r="A703" s="140"/>
      <c r="B703" s="140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</row>
    <row r="704" spans="1:21" ht="15">
      <c r="A704" s="140"/>
      <c r="B704" s="140"/>
      <c r="C704" s="140"/>
      <c r="D704" s="140"/>
      <c r="E704" s="140"/>
      <c r="F704" s="140"/>
      <c r="G704" s="140"/>
      <c r="H704" s="140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</row>
    <row r="705" spans="1:21" ht="15">
      <c r="A705" s="140"/>
      <c r="B705" s="140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</row>
    <row r="706" spans="1:21" ht="15">
      <c r="A706" s="140"/>
      <c r="B706" s="140"/>
      <c r="C706" s="140"/>
      <c r="D706" s="140"/>
      <c r="E706" s="140"/>
      <c r="F706" s="140"/>
      <c r="G706" s="140"/>
      <c r="H706" s="140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</row>
    <row r="707" spans="1:21" ht="15">
      <c r="A707" s="140"/>
      <c r="B707" s="140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</row>
    <row r="708" spans="1:21" ht="15">
      <c r="A708" s="140"/>
      <c r="B708" s="140"/>
      <c r="C708" s="140"/>
      <c r="D708" s="140"/>
      <c r="E708" s="140"/>
      <c r="F708" s="140"/>
      <c r="G708" s="140"/>
      <c r="H708" s="140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</row>
    <row r="709" spans="1:21" ht="15">
      <c r="A709" s="140"/>
      <c r="B709" s="140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</row>
    <row r="710" spans="1:21" ht="15">
      <c r="A710" s="140"/>
      <c r="B710" s="140"/>
      <c r="C710" s="140"/>
      <c r="D710" s="140"/>
      <c r="E710" s="140"/>
      <c r="F710" s="140"/>
      <c r="G710" s="140"/>
      <c r="H710" s="140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</row>
    <row r="711" spans="1:21" ht="15">
      <c r="A711" s="140"/>
      <c r="B711" s="140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</row>
    <row r="712" spans="1:21" ht="15">
      <c r="A712" s="140"/>
      <c r="B712" s="140"/>
      <c r="C712" s="140"/>
      <c r="D712" s="140"/>
      <c r="E712" s="140"/>
      <c r="F712" s="140"/>
      <c r="G712" s="140"/>
      <c r="H712" s="140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</row>
    <row r="713" spans="1:21" ht="15">
      <c r="A713" s="140"/>
      <c r="B713" s="140"/>
      <c r="C713" s="140"/>
      <c r="D713" s="140"/>
      <c r="E713" s="140"/>
      <c r="F713" s="140"/>
      <c r="G713" s="140"/>
      <c r="H713" s="140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</row>
    <row r="714" spans="1:21" ht="15">
      <c r="A714" s="140"/>
      <c r="B714" s="140"/>
      <c r="C714" s="140"/>
      <c r="D714" s="140"/>
      <c r="E714" s="140"/>
      <c r="F714" s="140"/>
      <c r="G714" s="140"/>
      <c r="H714" s="140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</row>
    <row r="715" spans="1:21" ht="15">
      <c r="A715" s="140"/>
      <c r="B715" s="140"/>
      <c r="C715" s="140"/>
      <c r="D715" s="140"/>
      <c r="E715" s="140"/>
      <c r="F715" s="140"/>
      <c r="G715" s="140"/>
      <c r="H715" s="140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</row>
    <row r="716" spans="1:21" ht="15">
      <c r="A716" s="140"/>
      <c r="B716" s="140"/>
      <c r="C716" s="140"/>
      <c r="D716" s="140"/>
      <c r="E716" s="140"/>
      <c r="F716" s="140"/>
      <c r="G716" s="140"/>
      <c r="H716" s="140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</row>
    <row r="717" spans="1:21" ht="15">
      <c r="A717" s="140"/>
      <c r="B717" s="140"/>
      <c r="C717" s="140"/>
      <c r="D717" s="140"/>
      <c r="E717" s="140"/>
      <c r="F717" s="140"/>
      <c r="G717" s="140"/>
      <c r="H717" s="140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</row>
    <row r="718" spans="1:21" ht="15">
      <c r="A718" s="140"/>
      <c r="B718" s="140"/>
      <c r="C718" s="140"/>
      <c r="D718" s="140"/>
      <c r="E718" s="140"/>
      <c r="F718" s="140"/>
      <c r="G718" s="140"/>
      <c r="H718" s="140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</row>
    <row r="719" spans="1:21" ht="15">
      <c r="A719" s="140"/>
      <c r="B719" s="140"/>
      <c r="C719" s="140"/>
      <c r="D719" s="140"/>
      <c r="E719" s="140"/>
      <c r="F719" s="140"/>
      <c r="G719" s="140"/>
      <c r="H719" s="140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</row>
    <row r="720" spans="1:21" ht="15">
      <c r="A720" s="140"/>
      <c r="B720" s="140"/>
      <c r="C720" s="140"/>
      <c r="D720" s="140"/>
      <c r="E720" s="140"/>
      <c r="F720" s="140"/>
      <c r="G720" s="140"/>
      <c r="H720" s="140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</row>
    <row r="721" spans="1:21" ht="15">
      <c r="A721" s="140"/>
      <c r="B721" s="140"/>
      <c r="C721" s="140"/>
      <c r="D721" s="140"/>
      <c r="E721" s="140"/>
      <c r="F721" s="140"/>
      <c r="G721" s="140"/>
      <c r="H721" s="140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</row>
    <row r="722" spans="1:21" ht="15">
      <c r="A722" s="140"/>
      <c r="B722" s="140"/>
      <c r="C722" s="140"/>
      <c r="D722" s="140"/>
      <c r="E722" s="140"/>
      <c r="F722" s="140"/>
      <c r="G722" s="140"/>
      <c r="H722" s="140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</row>
    <row r="723" spans="1:21" ht="15">
      <c r="A723" s="140"/>
      <c r="B723" s="140"/>
      <c r="C723" s="140"/>
      <c r="D723" s="140"/>
      <c r="E723" s="140"/>
      <c r="F723" s="140"/>
      <c r="G723" s="140"/>
      <c r="H723" s="140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</row>
    <row r="724" spans="1:21" ht="15">
      <c r="A724" s="140"/>
      <c r="B724" s="140"/>
      <c r="C724" s="140"/>
      <c r="D724" s="140"/>
      <c r="E724" s="140"/>
      <c r="F724" s="140"/>
      <c r="G724" s="140"/>
      <c r="H724" s="140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</row>
    <row r="725" spans="1:21" ht="15">
      <c r="A725" s="140"/>
      <c r="B725" s="140"/>
      <c r="C725" s="140"/>
      <c r="D725" s="140"/>
      <c r="E725" s="140"/>
      <c r="F725" s="140"/>
      <c r="G725" s="140"/>
      <c r="H725" s="140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</row>
    <row r="726" spans="1:21" ht="15">
      <c r="A726" s="140"/>
      <c r="B726" s="140"/>
      <c r="C726" s="140"/>
      <c r="D726" s="140"/>
      <c r="E726" s="140"/>
      <c r="F726" s="140"/>
      <c r="G726" s="140"/>
      <c r="H726" s="140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</row>
    <row r="727" spans="1:21" ht="15">
      <c r="A727" s="140"/>
      <c r="B727" s="140"/>
      <c r="C727" s="140"/>
      <c r="D727" s="140"/>
      <c r="E727" s="140"/>
      <c r="F727" s="140"/>
      <c r="G727" s="140"/>
      <c r="H727" s="140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</row>
    <row r="728" spans="1:21" ht="15">
      <c r="A728" s="140"/>
      <c r="B728" s="140"/>
      <c r="C728" s="140"/>
      <c r="D728" s="140"/>
      <c r="E728" s="140"/>
      <c r="F728" s="140"/>
      <c r="G728" s="140"/>
      <c r="H728" s="140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</row>
    <row r="729" spans="1:21" ht="15">
      <c r="A729" s="140"/>
      <c r="B729" s="140"/>
      <c r="C729" s="140"/>
      <c r="D729" s="140"/>
      <c r="E729" s="140"/>
      <c r="F729" s="140"/>
      <c r="G729" s="140"/>
      <c r="H729" s="140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</row>
    <row r="730" spans="1:21" ht="15">
      <c r="A730" s="140"/>
      <c r="B730" s="140"/>
      <c r="C730" s="140"/>
      <c r="D730" s="140"/>
      <c r="E730" s="140"/>
      <c r="F730" s="140"/>
      <c r="G730" s="140"/>
      <c r="H730" s="140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</row>
    <row r="731" spans="1:21" ht="15">
      <c r="A731" s="140"/>
      <c r="B731" s="140"/>
      <c r="C731" s="140"/>
      <c r="D731" s="140"/>
      <c r="E731" s="140"/>
      <c r="F731" s="140"/>
      <c r="G731" s="140"/>
      <c r="H731" s="140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</row>
    <row r="732" spans="1:21" ht="15">
      <c r="A732" s="140"/>
      <c r="B732" s="140"/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</row>
    <row r="733" spans="1:21" ht="15">
      <c r="A733" s="140"/>
      <c r="B733" s="140"/>
      <c r="C733" s="140"/>
      <c r="D733" s="140"/>
      <c r="E733" s="140"/>
      <c r="F733" s="140"/>
      <c r="G733" s="140"/>
      <c r="H733" s="140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</row>
    <row r="734" spans="1:21" ht="15">
      <c r="A734" s="140"/>
      <c r="B734" s="140"/>
      <c r="C734" s="140"/>
      <c r="D734" s="140"/>
      <c r="E734" s="140"/>
      <c r="F734" s="140"/>
      <c r="G734" s="140"/>
      <c r="H734" s="140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</row>
    <row r="735" spans="1:21" ht="15">
      <c r="A735" s="140"/>
      <c r="B735" s="140"/>
      <c r="C735" s="140"/>
      <c r="D735" s="140"/>
      <c r="E735" s="140"/>
      <c r="F735" s="140"/>
      <c r="G735" s="140"/>
      <c r="H735" s="140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</row>
    <row r="736" spans="1:21" ht="15">
      <c r="A736" s="140"/>
      <c r="B736" s="140"/>
      <c r="C736" s="140"/>
      <c r="D736" s="140"/>
      <c r="E736" s="140"/>
      <c r="F736" s="140"/>
      <c r="G736" s="140"/>
      <c r="H736" s="140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</row>
    <row r="737" spans="1:21" ht="15">
      <c r="A737" s="140"/>
      <c r="B737" s="140"/>
      <c r="C737" s="140"/>
      <c r="D737" s="140"/>
      <c r="E737" s="140"/>
      <c r="F737" s="140"/>
      <c r="G737" s="140"/>
      <c r="H737" s="140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</row>
    <row r="738" spans="1:21" ht="15">
      <c r="A738" s="140"/>
      <c r="B738" s="140"/>
      <c r="C738" s="140"/>
      <c r="D738" s="140"/>
      <c r="E738" s="140"/>
      <c r="F738" s="140"/>
      <c r="G738" s="140"/>
      <c r="H738" s="140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</row>
    <row r="739" spans="1:21" ht="15">
      <c r="A739" s="140"/>
      <c r="B739" s="140"/>
      <c r="C739" s="140"/>
      <c r="D739" s="140"/>
      <c r="E739" s="140"/>
      <c r="F739" s="140"/>
      <c r="G739" s="140"/>
      <c r="H739" s="140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</row>
    <row r="740" spans="1:21" ht="15">
      <c r="A740" s="140"/>
      <c r="B740" s="140"/>
      <c r="C740" s="140"/>
      <c r="D740" s="140"/>
      <c r="E740" s="140"/>
      <c r="F740" s="140"/>
      <c r="G740" s="140"/>
      <c r="H740" s="140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</row>
    <row r="741" spans="1:21" ht="15">
      <c r="A741" s="140"/>
      <c r="B741" s="140"/>
      <c r="C741" s="140"/>
      <c r="D741" s="140"/>
      <c r="E741" s="140"/>
      <c r="F741" s="140"/>
      <c r="G741" s="140"/>
      <c r="H741" s="140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</row>
    <row r="742" spans="1:21" ht="15">
      <c r="A742" s="140"/>
      <c r="B742" s="140"/>
      <c r="C742" s="140"/>
      <c r="D742" s="140"/>
      <c r="E742" s="140"/>
      <c r="F742" s="140"/>
      <c r="G742" s="140"/>
      <c r="H742" s="140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</row>
    <row r="743" spans="1:21" ht="15">
      <c r="A743" s="140"/>
      <c r="B743" s="140"/>
      <c r="C743" s="140"/>
      <c r="D743" s="140"/>
      <c r="E743" s="140"/>
      <c r="F743" s="140"/>
      <c r="G743" s="140"/>
      <c r="H743" s="140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</row>
    <row r="744" spans="1:21" ht="15">
      <c r="A744" s="140"/>
      <c r="B744" s="140"/>
      <c r="C744" s="140"/>
      <c r="D744" s="140"/>
      <c r="E744" s="140"/>
      <c r="F744" s="140"/>
      <c r="G744" s="140"/>
      <c r="H744" s="140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</row>
    <row r="745" spans="1:21" ht="15">
      <c r="A745" s="140"/>
      <c r="B745" s="140"/>
      <c r="C745" s="140"/>
      <c r="D745" s="140"/>
      <c r="E745" s="140"/>
      <c r="F745" s="140"/>
      <c r="G745" s="140"/>
      <c r="H745" s="140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</row>
    <row r="746" spans="1:21" ht="15">
      <c r="A746" s="140"/>
      <c r="B746" s="140"/>
      <c r="C746" s="140"/>
      <c r="D746" s="140"/>
      <c r="E746" s="140"/>
      <c r="F746" s="140"/>
      <c r="G746" s="140"/>
      <c r="H746" s="140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</row>
    <row r="747" spans="1:21" ht="15">
      <c r="A747" s="140"/>
      <c r="B747" s="140"/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</row>
    <row r="748" spans="1:21" ht="15">
      <c r="A748" s="140"/>
      <c r="B748" s="140"/>
      <c r="C748" s="140"/>
      <c r="D748" s="140"/>
      <c r="E748" s="140"/>
      <c r="F748" s="140"/>
      <c r="G748" s="140"/>
      <c r="H748" s="140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</row>
    <row r="749" spans="1:21" ht="15">
      <c r="A749" s="140"/>
      <c r="B749" s="140"/>
      <c r="C749" s="140"/>
      <c r="D749" s="140"/>
      <c r="E749" s="140"/>
      <c r="F749" s="140"/>
      <c r="G749" s="140"/>
      <c r="H749" s="140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</row>
    <row r="750" spans="1:21" ht="15">
      <c r="A750" s="140"/>
      <c r="B750" s="140"/>
      <c r="C750" s="140"/>
      <c r="D750" s="140"/>
      <c r="E750" s="140"/>
      <c r="F750" s="140"/>
      <c r="G750" s="140"/>
      <c r="H750" s="140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</row>
    <row r="751" spans="1:21" ht="15">
      <c r="A751" s="140"/>
      <c r="B751" s="140"/>
      <c r="C751" s="140"/>
      <c r="D751" s="140"/>
      <c r="E751" s="140"/>
      <c r="F751" s="140"/>
      <c r="G751" s="140"/>
      <c r="H751" s="140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</row>
    <row r="752" spans="1:21" ht="15">
      <c r="A752" s="140"/>
      <c r="B752" s="140"/>
      <c r="C752" s="140"/>
      <c r="D752" s="140"/>
      <c r="E752" s="140"/>
      <c r="F752" s="140"/>
      <c r="G752" s="140"/>
      <c r="H752" s="140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</row>
    <row r="753" spans="1:21" ht="15">
      <c r="A753" s="140"/>
      <c r="B753" s="140"/>
      <c r="C753" s="140"/>
      <c r="D753" s="140"/>
      <c r="E753" s="140"/>
      <c r="F753" s="140"/>
      <c r="G753" s="140"/>
      <c r="H753" s="140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</row>
    <row r="754" spans="1:21" ht="15">
      <c r="A754" s="140"/>
      <c r="B754" s="140"/>
      <c r="C754" s="140"/>
      <c r="D754" s="140"/>
      <c r="E754" s="140"/>
      <c r="F754" s="140"/>
      <c r="G754" s="140"/>
      <c r="H754" s="140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</row>
    <row r="755" spans="1:21" ht="15">
      <c r="A755" s="140"/>
      <c r="B755" s="140"/>
      <c r="C755" s="140"/>
      <c r="D755" s="140"/>
      <c r="E755" s="140"/>
      <c r="F755" s="140"/>
      <c r="G755" s="140"/>
      <c r="H755" s="140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</row>
    <row r="756" spans="1:21" ht="15">
      <c r="A756" s="140"/>
      <c r="B756" s="140"/>
      <c r="C756" s="140"/>
      <c r="D756" s="140"/>
      <c r="E756" s="140"/>
      <c r="F756" s="140"/>
      <c r="G756" s="140"/>
      <c r="H756" s="140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</row>
    <row r="757" spans="1:21" ht="15">
      <c r="A757" s="140"/>
      <c r="B757" s="140"/>
      <c r="C757" s="140"/>
      <c r="D757" s="140"/>
      <c r="E757" s="140"/>
      <c r="F757" s="140"/>
      <c r="G757" s="140"/>
      <c r="H757" s="140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</row>
    <row r="758" spans="1:21" ht="15">
      <c r="A758" s="140"/>
      <c r="B758" s="140"/>
      <c r="C758" s="140"/>
      <c r="D758" s="140"/>
      <c r="E758" s="140"/>
      <c r="F758" s="140"/>
      <c r="G758" s="140"/>
      <c r="H758" s="140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</row>
    <row r="759" spans="1:21" ht="15">
      <c r="A759" s="140"/>
      <c r="B759" s="140"/>
      <c r="C759" s="140"/>
      <c r="D759" s="140"/>
      <c r="E759" s="140"/>
      <c r="F759" s="140"/>
      <c r="G759" s="140"/>
      <c r="H759" s="140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</row>
    <row r="760" spans="1:21" ht="15">
      <c r="A760" s="140"/>
      <c r="B760" s="140"/>
      <c r="C760" s="140"/>
      <c r="D760" s="140"/>
      <c r="E760" s="140"/>
      <c r="F760" s="140"/>
      <c r="G760" s="140"/>
      <c r="H760" s="140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</row>
    <row r="761" spans="1:21" ht="15">
      <c r="A761" s="140"/>
      <c r="B761" s="140"/>
      <c r="C761" s="140"/>
      <c r="D761" s="140"/>
      <c r="E761" s="140"/>
      <c r="F761" s="140"/>
      <c r="G761" s="140"/>
      <c r="H761" s="140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</row>
    <row r="762" spans="1:21" ht="15">
      <c r="A762" s="140"/>
      <c r="B762" s="140"/>
      <c r="C762" s="140"/>
      <c r="D762" s="140"/>
      <c r="E762" s="140"/>
      <c r="F762" s="140"/>
      <c r="G762" s="140"/>
      <c r="H762" s="140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</row>
    <row r="763" spans="1:21" ht="15">
      <c r="A763" s="140"/>
      <c r="B763" s="140"/>
      <c r="C763" s="140"/>
      <c r="D763" s="140"/>
      <c r="E763" s="140"/>
      <c r="F763" s="140"/>
      <c r="G763" s="140"/>
      <c r="H763" s="140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</row>
    <row r="764" spans="1:21" ht="15">
      <c r="A764" s="140"/>
      <c r="B764" s="140"/>
      <c r="C764" s="140"/>
      <c r="D764" s="140"/>
      <c r="E764" s="140"/>
      <c r="F764" s="140"/>
      <c r="G764" s="140"/>
      <c r="H764" s="140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</row>
    <row r="765" spans="1:21" ht="15">
      <c r="A765" s="140"/>
      <c r="B765" s="140"/>
      <c r="C765" s="140"/>
      <c r="D765" s="140"/>
      <c r="E765" s="140"/>
      <c r="F765" s="140"/>
      <c r="G765" s="140"/>
      <c r="H765" s="140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</row>
    <row r="766" spans="1:21" ht="15">
      <c r="A766" s="140"/>
      <c r="B766" s="140"/>
      <c r="C766" s="140"/>
      <c r="D766" s="140"/>
      <c r="E766" s="140"/>
      <c r="F766" s="140"/>
      <c r="G766" s="140"/>
      <c r="H766" s="140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</row>
    <row r="767" spans="1:21" ht="15">
      <c r="A767" s="140"/>
      <c r="B767" s="140"/>
      <c r="C767" s="140"/>
      <c r="D767" s="140"/>
      <c r="E767" s="140"/>
      <c r="F767" s="140"/>
      <c r="G767" s="140"/>
      <c r="H767" s="140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</row>
    <row r="768" spans="1:21" ht="15">
      <c r="A768" s="140"/>
      <c r="B768" s="140"/>
      <c r="C768" s="140"/>
      <c r="D768" s="140"/>
      <c r="E768" s="140"/>
      <c r="F768" s="140"/>
      <c r="G768" s="140"/>
      <c r="H768" s="140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</row>
    <row r="769" spans="1:21" ht="15">
      <c r="A769" s="140"/>
      <c r="B769" s="140"/>
      <c r="C769" s="140"/>
      <c r="D769" s="140"/>
      <c r="E769" s="140"/>
      <c r="F769" s="140"/>
      <c r="G769" s="140"/>
      <c r="H769" s="140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</row>
    <row r="770" spans="1:21" ht="15">
      <c r="A770" s="140"/>
      <c r="B770" s="140"/>
      <c r="C770" s="140"/>
      <c r="D770" s="140"/>
      <c r="E770" s="140"/>
      <c r="F770" s="140"/>
      <c r="G770" s="140"/>
      <c r="H770" s="140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</row>
    <row r="771" spans="1:21" ht="15">
      <c r="A771" s="140"/>
      <c r="B771" s="140"/>
      <c r="C771" s="140"/>
      <c r="D771" s="140"/>
      <c r="E771" s="140"/>
      <c r="F771" s="140"/>
      <c r="G771" s="140"/>
      <c r="H771" s="140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</row>
    <row r="772" spans="1:21" ht="15">
      <c r="A772" s="140"/>
      <c r="B772" s="140"/>
      <c r="C772" s="140"/>
      <c r="D772" s="140"/>
      <c r="E772" s="140"/>
      <c r="F772" s="140"/>
      <c r="G772" s="140"/>
      <c r="H772" s="140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</row>
    <row r="773" spans="1:21" ht="15">
      <c r="A773" s="140"/>
      <c r="B773" s="140"/>
      <c r="C773" s="140"/>
      <c r="D773" s="140"/>
      <c r="E773" s="140"/>
      <c r="F773" s="140"/>
      <c r="G773" s="140"/>
      <c r="H773" s="140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</row>
    <row r="774" spans="1:21" ht="15">
      <c r="A774" s="140"/>
      <c r="B774" s="140"/>
      <c r="C774" s="140"/>
      <c r="D774" s="140"/>
      <c r="E774" s="140"/>
      <c r="F774" s="140"/>
      <c r="G774" s="140"/>
      <c r="H774" s="140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</row>
    <row r="775" spans="1:21" ht="15">
      <c r="A775" s="140"/>
      <c r="B775" s="140"/>
      <c r="C775" s="140"/>
      <c r="D775" s="140"/>
      <c r="E775" s="140"/>
      <c r="F775" s="140"/>
      <c r="G775" s="140"/>
      <c r="H775" s="140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</row>
    <row r="776" spans="1:21" ht="15">
      <c r="A776" s="140"/>
      <c r="B776" s="140"/>
      <c r="C776" s="140"/>
      <c r="D776" s="140"/>
      <c r="E776" s="140"/>
      <c r="F776" s="140"/>
      <c r="G776" s="140"/>
      <c r="H776" s="140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</row>
    <row r="777" spans="1:21" ht="15">
      <c r="A777" s="140"/>
      <c r="B777" s="140"/>
      <c r="C777" s="140"/>
      <c r="D777" s="140"/>
      <c r="E777" s="140"/>
      <c r="F777" s="140"/>
      <c r="G777" s="140"/>
      <c r="H777" s="140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</row>
    <row r="778" spans="1:21" ht="15">
      <c r="A778" s="140"/>
      <c r="B778" s="140"/>
      <c r="C778" s="140"/>
      <c r="D778" s="140"/>
      <c r="E778" s="140"/>
      <c r="F778" s="140"/>
      <c r="G778" s="140"/>
      <c r="H778" s="140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</row>
    <row r="779" spans="1:21" ht="15">
      <c r="A779" s="140"/>
      <c r="B779" s="140"/>
      <c r="C779" s="140"/>
      <c r="D779" s="140"/>
      <c r="E779" s="140"/>
      <c r="F779" s="140"/>
      <c r="G779" s="140"/>
      <c r="H779" s="140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</row>
    <row r="780" spans="1:21" ht="15">
      <c r="A780" s="140"/>
      <c r="B780" s="140"/>
      <c r="C780" s="140"/>
      <c r="D780" s="140"/>
      <c r="E780" s="140"/>
      <c r="F780" s="140"/>
      <c r="G780" s="140"/>
      <c r="H780" s="140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</row>
    <row r="781" spans="1:21" ht="15">
      <c r="A781" s="140"/>
      <c r="B781" s="140"/>
      <c r="C781" s="140"/>
      <c r="D781" s="140"/>
      <c r="E781" s="140"/>
      <c r="F781" s="140"/>
      <c r="G781" s="140"/>
      <c r="H781" s="140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</row>
    <row r="782" spans="1:21" ht="15">
      <c r="A782" s="140"/>
      <c r="B782" s="140"/>
      <c r="C782" s="140"/>
      <c r="D782" s="140"/>
      <c r="E782" s="140"/>
      <c r="F782" s="140"/>
      <c r="G782" s="140"/>
      <c r="H782" s="140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</row>
    <row r="783" spans="1:21" ht="15">
      <c r="A783" s="140"/>
      <c r="B783" s="140"/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</row>
    <row r="784" spans="1:21" ht="15">
      <c r="A784" s="140"/>
      <c r="B784" s="140"/>
      <c r="C784" s="140"/>
      <c r="D784" s="140"/>
      <c r="E784" s="140"/>
      <c r="F784" s="140"/>
      <c r="G784" s="140"/>
      <c r="H784" s="140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</row>
    <row r="785" spans="1:21" ht="15">
      <c r="A785" s="140"/>
      <c r="B785" s="140"/>
      <c r="C785" s="140"/>
      <c r="D785" s="140"/>
      <c r="E785" s="140"/>
      <c r="F785" s="140"/>
      <c r="G785" s="140"/>
      <c r="H785" s="140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</row>
    <row r="786" spans="1:21" ht="15">
      <c r="A786" s="140"/>
      <c r="B786" s="140"/>
      <c r="C786" s="140"/>
      <c r="D786" s="140"/>
      <c r="E786" s="140"/>
      <c r="F786" s="140"/>
      <c r="G786" s="140"/>
      <c r="H786" s="140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</row>
    <row r="787" spans="1:21" ht="15">
      <c r="A787" s="140"/>
      <c r="B787" s="140"/>
      <c r="C787" s="140"/>
      <c r="D787" s="140"/>
      <c r="E787" s="140"/>
      <c r="F787" s="140"/>
      <c r="G787" s="140"/>
      <c r="H787" s="140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</row>
    <row r="788" spans="1:21" ht="15">
      <c r="A788" s="140"/>
      <c r="B788" s="140"/>
      <c r="C788" s="140"/>
      <c r="D788" s="140"/>
      <c r="E788" s="140"/>
      <c r="F788" s="140"/>
      <c r="G788" s="140"/>
      <c r="H788" s="140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</row>
    <row r="789" spans="1:21" ht="15">
      <c r="A789" s="140"/>
      <c r="B789" s="140"/>
      <c r="C789" s="140"/>
      <c r="D789" s="140"/>
      <c r="E789" s="140"/>
      <c r="F789" s="140"/>
      <c r="G789" s="140"/>
      <c r="H789" s="140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</row>
    <row r="790" spans="1:21" ht="15">
      <c r="A790" s="140"/>
      <c r="B790" s="140"/>
      <c r="C790" s="140"/>
      <c r="D790" s="140"/>
      <c r="E790" s="140"/>
      <c r="F790" s="140"/>
      <c r="G790" s="140"/>
      <c r="H790" s="140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</row>
    <row r="791" spans="1:21" ht="15">
      <c r="A791" s="140"/>
      <c r="B791" s="140"/>
      <c r="C791" s="140"/>
      <c r="D791" s="140"/>
      <c r="E791" s="140"/>
      <c r="F791" s="140"/>
      <c r="G791" s="140"/>
      <c r="H791" s="140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</row>
    <row r="792" spans="1:21" ht="15">
      <c r="A792" s="140"/>
      <c r="B792" s="140"/>
      <c r="C792" s="140"/>
      <c r="D792" s="140"/>
      <c r="E792" s="140"/>
      <c r="F792" s="140"/>
      <c r="G792" s="140"/>
      <c r="H792" s="140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</row>
    <row r="793" spans="1:21" ht="15">
      <c r="A793" s="140"/>
      <c r="B793" s="140"/>
      <c r="C793" s="140"/>
      <c r="D793" s="140"/>
      <c r="E793" s="140"/>
      <c r="F793" s="140"/>
      <c r="G793" s="140"/>
      <c r="H793" s="140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</row>
    <row r="794" spans="1:21" ht="15">
      <c r="A794" s="140"/>
      <c r="B794" s="140"/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</row>
    <row r="795" spans="1:21" ht="15">
      <c r="A795" s="140"/>
      <c r="B795" s="140"/>
      <c r="C795" s="140"/>
      <c r="D795" s="140"/>
      <c r="E795" s="140"/>
      <c r="F795" s="140"/>
      <c r="G795" s="140"/>
      <c r="H795" s="140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</row>
    <row r="796" spans="1:21" ht="15">
      <c r="A796" s="140"/>
      <c r="B796" s="140"/>
      <c r="C796" s="140"/>
      <c r="D796" s="140"/>
      <c r="E796" s="140"/>
      <c r="F796" s="140"/>
      <c r="G796" s="140"/>
      <c r="H796" s="140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</row>
    <row r="797" spans="1:21" ht="15">
      <c r="A797" s="140"/>
      <c r="B797" s="140"/>
      <c r="C797" s="140"/>
      <c r="D797" s="140"/>
      <c r="E797" s="140"/>
      <c r="F797" s="140"/>
      <c r="G797" s="140"/>
      <c r="H797" s="140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</row>
    <row r="798" spans="1:21" ht="15">
      <c r="A798" s="140"/>
      <c r="B798" s="140"/>
      <c r="C798" s="140"/>
      <c r="D798" s="140"/>
      <c r="E798" s="140"/>
      <c r="F798" s="140"/>
      <c r="G798" s="140"/>
      <c r="H798" s="140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</row>
    <row r="799" spans="1:21" ht="15">
      <c r="A799" s="140"/>
      <c r="B799" s="140"/>
      <c r="C799" s="140"/>
      <c r="D799" s="140"/>
      <c r="E799" s="140"/>
      <c r="F799" s="140"/>
      <c r="G799" s="140"/>
      <c r="H799" s="140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</row>
    <row r="800" spans="1:21" ht="15">
      <c r="A800" s="140"/>
      <c r="B800" s="140"/>
      <c r="C800" s="140"/>
      <c r="D800" s="140"/>
      <c r="E800" s="140"/>
      <c r="F800" s="140"/>
      <c r="G800" s="140"/>
      <c r="H800" s="140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</row>
    <row r="801" spans="1:21" ht="15">
      <c r="A801" s="140"/>
      <c r="B801" s="140"/>
      <c r="C801" s="140"/>
      <c r="D801" s="140"/>
      <c r="E801" s="140"/>
      <c r="F801" s="140"/>
      <c r="G801" s="140"/>
      <c r="H801" s="140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</row>
    <row r="802" spans="1:21" ht="15">
      <c r="A802" s="140"/>
      <c r="B802" s="140"/>
      <c r="C802" s="140"/>
      <c r="D802" s="140"/>
      <c r="E802" s="140"/>
      <c r="F802" s="140"/>
      <c r="G802" s="140"/>
      <c r="H802" s="140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</row>
    <row r="803" spans="1:21" ht="15">
      <c r="A803" s="140"/>
      <c r="B803" s="140"/>
      <c r="C803" s="140"/>
      <c r="D803" s="140"/>
      <c r="E803" s="140"/>
      <c r="F803" s="140"/>
      <c r="G803" s="140"/>
      <c r="H803" s="140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</row>
    <row r="804" spans="1:21" ht="15">
      <c r="A804" s="140"/>
      <c r="B804" s="140"/>
      <c r="C804" s="140"/>
      <c r="D804" s="140"/>
      <c r="E804" s="140"/>
      <c r="F804" s="140"/>
      <c r="G804" s="140"/>
      <c r="H804" s="140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</row>
    <row r="805" spans="1:21" ht="15">
      <c r="A805" s="140"/>
      <c r="B805" s="140"/>
      <c r="C805" s="140"/>
      <c r="D805" s="140"/>
      <c r="E805" s="140"/>
      <c r="F805" s="140"/>
      <c r="G805" s="140"/>
      <c r="H805" s="140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</row>
    <row r="806" spans="1:21" ht="15">
      <c r="A806" s="140"/>
      <c r="B806" s="140"/>
      <c r="C806" s="140"/>
      <c r="D806" s="140"/>
      <c r="E806" s="140"/>
      <c r="F806" s="140"/>
      <c r="G806" s="140"/>
      <c r="H806" s="140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</row>
    <row r="807" spans="1:21" ht="15">
      <c r="A807" s="140"/>
      <c r="B807" s="140"/>
      <c r="C807" s="140"/>
      <c r="D807" s="140"/>
      <c r="E807" s="140"/>
      <c r="F807" s="140"/>
      <c r="G807" s="140"/>
      <c r="H807" s="140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</row>
    <row r="808" spans="1:21" ht="15">
      <c r="A808" s="140"/>
      <c r="B808" s="140"/>
      <c r="C808" s="140"/>
      <c r="D808" s="140"/>
      <c r="E808" s="140"/>
      <c r="F808" s="140"/>
      <c r="G808" s="140"/>
      <c r="H808" s="140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</row>
    <row r="809" spans="1:21" ht="15">
      <c r="A809" s="140"/>
      <c r="B809" s="140"/>
      <c r="C809" s="140"/>
      <c r="D809" s="140"/>
      <c r="E809" s="140"/>
      <c r="F809" s="140"/>
      <c r="G809" s="140"/>
      <c r="H809" s="140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</row>
    <row r="810" spans="1:21" ht="15">
      <c r="A810" s="140"/>
      <c r="B810" s="140"/>
      <c r="C810" s="140"/>
      <c r="D810" s="140"/>
      <c r="E810" s="140"/>
      <c r="F810" s="140"/>
      <c r="G810" s="140"/>
      <c r="H810" s="140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</row>
    <row r="811" spans="1:21" ht="15">
      <c r="A811" s="140"/>
      <c r="B811" s="140"/>
      <c r="C811" s="140"/>
      <c r="D811" s="140"/>
      <c r="E811" s="140"/>
      <c r="F811" s="140"/>
      <c r="G811" s="140"/>
      <c r="H811" s="140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</row>
    <row r="812" spans="1:21" ht="15">
      <c r="A812" s="140"/>
      <c r="B812" s="140"/>
      <c r="C812" s="140"/>
      <c r="D812" s="140"/>
      <c r="E812" s="140"/>
      <c r="F812" s="140"/>
      <c r="G812" s="140"/>
      <c r="H812" s="140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</row>
    <row r="813" spans="1:21" ht="15">
      <c r="A813" s="140"/>
      <c r="B813" s="140"/>
      <c r="C813" s="140"/>
      <c r="D813" s="140"/>
      <c r="E813" s="140"/>
      <c r="F813" s="140"/>
      <c r="G813" s="140"/>
      <c r="H813" s="140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</row>
    <row r="814" spans="1:21" ht="15">
      <c r="A814" s="140"/>
      <c r="B814" s="140"/>
      <c r="C814" s="140"/>
      <c r="D814" s="140"/>
      <c r="E814" s="140"/>
      <c r="F814" s="140"/>
      <c r="G814" s="140"/>
      <c r="H814" s="140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</row>
    <row r="815" spans="1:21" ht="15">
      <c r="A815" s="140"/>
      <c r="B815" s="140"/>
      <c r="C815" s="140"/>
      <c r="D815" s="140"/>
      <c r="E815" s="140"/>
      <c r="F815" s="140"/>
      <c r="G815" s="140"/>
      <c r="H815" s="140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</row>
    <row r="816" spans="1:21" ht="15">
      <c r="A816" s="140"/>
      <c r="B816" s="140"/>
      <c r="C816" s="140"/>
      <c r="D816" s="140"/>
      <c r="E816" s="140"/>
      <c r="F816" s="140"/>
      <c r="G816" s="140"/>
      <c r="H816" s="140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</row>
    <row r="817" spans="1:21" ht="15">
      <c r="A817" s="140"/>
      <c r="B817" s="140"/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</row>
    <row r="818" spans="1:21" ht="15">
      <c r="A818" s="140"/>
      <c r="B818" s="140"/>
      <c r="C818" s="140"/>
      <c r="D818" s="140"/>
      <c r="E818" s="140"/>
      <c r="F818" s="140"/>
      <c r="G818" s="140"/>
      <c r="H818" s="140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</row>
    <row r="819" spans="1:21" ht="15">
      <c r="A819" s="140"/>
      <c r="B819" s="140"/>
      <c r="C819" s="140"/>
      <c r="D819" s="140"/>
      <c r="E819" s="140"/>
      <c r="F819" s="140"/>
      <c r="G819" s="140"/>
      <c r="H819" s="140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</row>
    <row r="820" spans="1:21" ht="15">
      <c r="A820" s="140"/>
      <c r="B820" s="140"/>
      <c r="C820" s="140"/>
      <c r="D820" s="140"/>
      <c r="E820" s="140"/>
      <c r="F820" s="140"/>
      <c r="G820" s="140"/>
      <c r="H820" s="140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</row>
    <row r="821" spans="1:21" ht="15">
      <c r="A821" s="140"/>
      <c r="B821" s="140"/>
      <c r="C821" s="140"/>
      <c r="D821" s="140"/>
      <c r="E821" s="140"/>
      <c r="F821" s="140"/>
      <c r="G821" s="140"/>
      <c r="H821" s="140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</row>
    <row r="822" spans="1:21" ht="15">
      <c r="A822" s="140"/>
      <c r="B822" s="140"/>
      <c r="C822" s="140"/>
      <c r="D822" s="140"/>
      <c r="E822" s="140"/>
      <c r="F822" s="140"/>
      <c r="G822" s="140"/>
      <c r="H822" s="140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</row>
    <row r="823" spans="1:21" ht="15">
      <c r="A823" s="140"/>
      <c r="B823" s="140"/>
      <c r="C823" s="140"/>
      <c r="D823" s="140"/>
      <c r="E823" s="140"/>
      <c r="F823" s="140"/>
      <c r="G823" s="140"/>
      <c r="H823" s="140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</row>
    <row r="824" spans="1:21" ht="15">
      <c r="A824" s="140"/>
      <c r="B824" s="140"/>
      <c r="C824" s="140"/>
      <c r="D824" s="140"/>
      <c r="E824" s="140"/>
      <c r="F824" s="140"/>
      <c r="G824" s="140"/>
      <c r="H824" s="140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</row>
    <row r="825" spans="1:21" ht="15">
      <c r="A825" s="140"/>
      <c r="B825" s="140"/>
      <c r="C825" s="140"/>
      <c r="D825" s="140"/>
      <c r="E825" s="140"/>
      <c r="F825" s="140"/>
      <c r="G825" s="140"/>
      <c r="H825" s="140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</row>
    <row r="826" spans="1:21" ht="15">
      <c r="A826" s="140"/>
      <c r="B826" s="140"/>
      <c r="C826" s="140"/>
      <c r="D826" s="140"/>
      <c r="E826" s="140"/>
      <c r="F826" s="140"/>
      <c r="G826" s="140"/>
      <c r="H826" s="140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</row>
    <row r="827" spans="1:21" ht="15">
      <c r="A827" s="140"/>
      <c r="B827" s="140"/>
      <c r="C827" s="140"/>
      <c r="D827" s="140"/>
      <c r="E827" s="140"/>
      <c r="F827" s="140"/>
      <c r="G827" s="140"/>
      <c r="H827" s="140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</row>
    <row r="828" spans="1:21" ht="15">
      <c r="A828" s="140"/>
      <c r="B828" s="140"/>
      <c r="C828" s="140"/>
      <c r="D828" s="140"/>
      <c r="E828" s="140"/>
      <c r="F828" s="140"/>
      <c r="G828" s="140"/>
      <c r="H828" s="140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</row>
    <row r="829" spans="1:21" ht="15">
      <c r="A829" s="140"/>
      <c r="B829" s="140"/>
      <c r="C829" s="140"/>
      <c r="D829" s="140"/>
      <c r="E829" s="140"/>
      <c r="F829" s="140"/>
      <c r="G829" s="140"/>
      <c r="H829" s="140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</row>
    <row r="830" spans="1:21" ht="15">
      <c r="A830" s="140"/>
      <c r="B830" s="140"/>
      <c r="C830" s="140"/>
      <c r="D830" s="140"/>
      <c r="E830" s="140"/>
      <c r="F830" s="140"/>
      <c r="G830" s="140"/>
      <c r="H830" s="140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</row>
    <row r="831" spans="1:21" ht="15">
      <c r="A831" s="140"/>
      <c r="B831" s="140"/>
      <c r="C831" s="140"/>
      <c r="D831" s="140"/>
      <c r="E831" s="140"/>
      <c r="F831" s="140"/>
      <c r="G831" s="140"/>
      <c r="H831" s="140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</row>
    <row r="832" spans="1:21" ht="15">
      <c r="A832" s="140"/>
      <c r="B832" s="140"/>
      <c r="C832" s="140"/>
      <c r="D832" s="140"/>
      <c r="E832" s="140"/>
      <c r="F832" s="140"/>
      <c r="G832" s="140"/>
      <c r="H832" s="140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</row>
    <row r="833" spans="1:21" ht="15">
      <c r="A833" s="140"/>
      <c r="B833" s="140"/>
      <c r="C833" s="140"/>
      <c r="D833" s="140"/>
      <c r="E833" s="140"/>
      <c r="F833" s="140"/>
      <c r="G833" s="140"/>
      <c r="H833" s="140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</row>
    <row r="834" spans="1:21" ht="15">
      <c r="A834" s="140"/>
      <c r="B834" s="140"/>
      <c r="C834" s="140"/>
      <c r="D834" s="140"/>
      <c r="E834" s="140"/>
      <c r="F834" s="140"/>
      <c r="G834" s="140"/>
      <c r="H834" s="140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</row>
    <row r="835" spans="1:21" ht="15">
      <c r="A835" s="140"/>
      <c r="B835" s="140"/>
      <c r="C835" s="140"/>
      <c r="D835" s="140"/>
      <c r="E835" s="140"/>
      <c r="F835" s="140"/>
      <c r="G835" s="140"/>
      <c r="H835" s="140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</row>
    <row r="836" spans="1:21" ht="15">
      <c r="A836" s="140"/>
      <c r="B836" s="140"/>
      <c r="C836" s="140"/>
      <c r="D836" s="140"/>
      <c r="E836" s="140"/>
      <c r="F836" s="140"/>
      <c r="G836" s="140"/>
      <c r="H836" s="140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</row>
    <row r="837" spans="1:21" ht="15">
      <c r="A837" s="140"/>
      <c r="B837" s="140"/>
      <c r="C837" s="140"/>
      <c r="D837" s="140"/>
      <c r="E837" s="140"/>
      <c r="F837" s="140"/>
      <c r="G837" s="140"/>
      <c r="H837" s="140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</row>
    <row r="838" spans="1:21" ht="15">
      <c r="A838" s="140"/>
      <c r="B838" s="140"/>
      <c r="C838" s="140"/>
      <c r="D838" s="140"/>
      <c r="E838" s="140"/>
      <c r="F838" s="140"/>
      <c r="G838" s="140"/>
      <c r="H838" s="140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</row>
    <row r="839" spans="1:21" ht="15">
      <c r="A839" s="140"/>
      <c r="B839" s="140"/>
      <c r="C839" s="140"/>
      <c r="D839" s="140"/>
      <c r="E839" s="140"/>
      <c r="F839" s="140"/>
      <c r="G839" s="140"/>
      <c r="H839" s="140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</row>
    <row r="840" spans="1:21" ht="15">
      <c r="A840" s="140"/>
      <c r="B840" s="140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</row>
    <row r="841" spans="1:21" ht="15">
      <c r="A841" s="140"/>
      <c r="B841" s="140"/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</row>
    <row r="842" spans="1:21" ht="15">
      <c r="A842" s="140"/>
      <c r="B842" s="140"/>
      <c r="C842" s="140"/>
      <c r="D842" s="140"/>
      <c r="E842" s="140"/>
      <c r="F842" s="140"/>
      <c r="G842" s="140"/>
      <c r="H842" s="140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</row>
    <row r="843" spans="1:21" ht="15">
      <c r="A843" s="140"/>
      <c r="B843" s="140"/>
      <c r="C843" s="140"/>
      <c r="D843" s="140"/>
      <c r="E843" s="140"/>
      <c r="F843" s="140"/>
      <c r="G843" s="140"/>
      <c r="H843" s="140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</row>
    <row r="844" spans="1:21" ht="15">
      <c r="A844" s="140"/>
      <c r="B844" s="140"/>
      <c r="C844" s="140"/>
      <c r="D844" s="140"/>
      <c r="E844" s="140"/>
      <c r="F844" s="140"/>
      <c r="G844" s="140"/>
      <c r="H844" s="140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</row>
    <row r="845" spans="1:21" ht="15">
      <c r="A845" s="140"/>
      <c r="B845" s="140"/>
      <c r="C845" s="140"/>
      <c r="D845" s="140"/>
      <c r="E845" s="140"/>
      <c r="F845" s="140"/>
      <c r="G845" s="140"/>
      <c r="H845" s="140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</row>
    <row r="846" spans="1:21" ht="15">
      <c r="A846" s="140"/>
      <c r="B846" s="140"/>
      <c r="C846" s="140"/>
      <c r="D846" s="140"/>
      <c r="E846" s="140"/>
      <c r="F846" s="140"/>
      <c r="G846" s="140"/>
      <c r="H846" s="140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</row>
    <row r="847" spans="1:21" ht="15">
      <c r="A847" s="140"/>
      <c r="B847" s="140"/>
      <c r="C847" s="140"/>
      <c r="D847" s="140"/>
      <c r="E847" s="140"/>
      <c r="F847" s="140"/>
      <c r="G847" s="140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</row>
    <row r="848" spans="1:21" ht="15">
      <c r="A848" s="140"/>
      <c r="B848" s="140"/>
      <c r="C848" s="140"/>
      <c r="D848" s="140"/>
      <c r="E848" s="140"/>
      <c r="F848" s="140"/>
      <c r="G848" s="140"/>
      <c r="H848" s="140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</row>
    <row r="849" spans="1:21" ht="15">
      <c r="A849" s="140"/>
      <c r="B849" s="140"/>
      <c r="C849" s="140"/>
      <c r="D849" s="140"/>
      <c r="E849" s="140"/>
      <c r="F849" s="140"/>
      <c r="G849" s="140"/>
      <c r="H849" s="140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</row>
    <row r="850" spans="1:21" ht="15">
      <c r="A850" s="140"/>
      <c r="B850" s="140"/>
      <c r="C850" s="140"/>
      <c r="D850" s="140"/>
      <c r="E850" s="140"/>
      <c r="F850" s="140"/>
      <c r="G850" s="140"/>
      <c r="H850" s="140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</row>
    <row r="851" spans="1:21" ht="15">
      <c r="A851" s="140"/>
      <c r="B851" s="140"/>
      <c r="C851" s="140"/>
      <c r="D851" s="140"/>
      <c r="E851" s="140"/>
      <c r="F851" s="140"/>
      <c r="G851" s="140"/>
      <c r="H851" s="140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</row>
    <row r="852" spans="1:21" ht="15">
      <c r="A852" s="140"/>
      <c r="B852" s="140"/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</row>
    <row r="853" spans="1:21" ht="15">
      <c r="A853" s="140"/>
      <c r="B853" s="140"/>
      <c r="C853" s="140"/>
      <c r="D853" s="140"/>
      <c r="E853" s="140"/>
      <c r="F853" s="140"/>
      <c r="G853" s="140"/>
      <c r="H853" s="140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</row>
    <row r="854" spans="1:21" ht="15">
      <c r="A854" s="140"/>
      <c r="B854" s="140"/>
      <c r="C854" s="140"/>
      <c r="D854" s="140"/>
      <c r="E854" s="140"/>
      <c r="F854" s="140"/>
      <c r="G854" s="140"/>
      <c r="H854" s="140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</row>
    <row r="855" spans="1:21" ht="15">
      <c r="A855" s="140"/>
      <c r="B855" s="140"/>
      <c r="C855" s="140"/>
      <c r="D855" s="140"/>
      <c r="E855" s="140"/>
      <c r="F855" s="140"/>
      <c r="G855" s="140"/>
      <c r="H855" s="140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</row>
    <row r="856" spans="1:21" ht="15">
      <c r="A856" s="140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</row>
    <row r="857" spans="1:21" ht="15">
      <c r="A857" s="140"/>
      <c r="B857" s="140"/>
      <c r="C857" s="140"/>
      <c r="D857" s="140"/>
      <c r="E857" s="140"/>
      <c r="F857" s="140"/>
      <c r="G857" s="140"/>
      <c r="H857" s="140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</row>
    <row r="858" spans="1:21" ht="15">
      <c r="A858" s="140"/>
      <c r="B858" s="140"/>
      <c r="C858" s="140"/>
      <c r="D858" s="140"/>
      <c r="E858" s="140"/>
      <c r="F858" s="140"/>
      <c r="G858" s="140"/>
      <c r="H858" s="140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</row>
    <row r="859" spans="1:21" ht="15">
      <c r="A859" s="140"/>
      <c r="B859" s="140"/>
      <c r="C859" s="140"/>
      <c r="D859" s="140"/>
      <c r="E859" s="140"/>
      <c r="F859" s="140"/>
      <c r="G859" s="140"/>
      <c r="H859" s="140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</row>
    <row r="860" spans="1:21" ht="15">
      <c r="A860" s="140"/>
      <c r="B860" s="140"/>
      <c r="C860" s="140"/>
      <c r="D860" s="140"/>
      <c r="E860" s="140"/>
      <c r="F860" s="140"/>
      <c r="G860" s="140"/>
      <c r="H860" s="140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</row>
    <row r="861" spans="1:21" ht="15">
      <c r="A861" s="140"/>
      <c r="B861" s="140"/>
      <c r="C861" s="140"/>
      <c r="D861" s="140"/>
      <c r="E861" s="140"/>
      <c r="F861" s="140"/>
      <c r="G861" s="140"/>
      <c r="H861" s="140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</row>
    <row r="862" spans="1:21" ht="15">
      <c r="A862" s="140"/>
      <c r="B862" s="140"/>
      <c r="C862" s="140"/>
      <c r="D862" s="140"/>
      <c r="E862" s="140"/>
      <c r="F862" s="140"/>
      <c r="G862" s="140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</row>
    <row r="863" spans="1:21" ht="15">
      <c r="A863" s="140"/>
      <c r="B863" s="140"/>
      <c r="C863" s="140"/>
      <c r="D863" s="140"/>
      <c r="E863" s="140"/>
      <c r="F863" s="140"/>
      <c r="G863" s="140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</row>
    <row r="864" spans="1:21" ht="15">
      <c r="A864" s="140"/>
      <c r="B864" s="140"/>
      <c r="C864" s="140"/>
      <c r="D864" s="140"/>
      <c r="E864" s="140"/>
      <c r="F864" s="140"/>
      <c r="G864" s="140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</row>
    <row r="865" spans="1:21" ht="15">
      <c r="A865" s="140"/>
      <c r="B865" s="140"/>
      <c r="C865" s="140"/>
      <c r="D865" s="140"/>
      <c r="E865" s="140"/>
      <c r="F865" s="140"/>
      <c r="G865" s="140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</row>
    <row r="866" spans="1:21" ht="15">
      <c r="A866" s="140"/>
      <c r="B866" s="140"/>
      <c r="C866" s="140"/>
      <c r="D866" s="140"/>
      <c r="E866" s="140"/>
      <c r="F866" s="140"/>
      <c r="G866" s="140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</row>
    <row r="867" spans="1:21" ht="15">
      <c r="A867" s="140"/>
      <c r="B867" s="140"/>
      <c r="C867" s="140"/>
      <c r="D867" s="140"/>
      <c r="E867" s="140"/>
      <c r="F867" s="140"/>
      <c r="G867" s="140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</row>
    <row r="868" spans="1:21" ht="15">
      <c r="A868" s="140"/>
      <c r="B868" s="140"/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</row>
    <row r="869" spans="1:21" ht="15">
      <c r="A869" s="140"/>
      <c r="B869" s="140"/>
      <c r="C869" s="140"/>
      <c r="D869" s="140"/>
      <c r="E869" s="140"/>
      <c r="F869" s="140"/>
      <c r="G869" s="140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</row>
    <row r="870" spans="1:21" ht="15">
      <c r="A870" s="140"/>
      <c r="B870" s="140"/>
      <c r="C870" s="140"/>
      <c r="D870" s="140"/>
      <c r="E870" s="140"/>
      <c r="F870" s="140"/>
      <c r="G870" s="140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</row>
    <row r="871" spans="1:21" ht="15">
      <c r="A871" s="140"/>
      <c r="B871" s="140"/>
      <c r="C871" s="140"/>
      <c r="D871" s="140"/>
      <c r="E871" s="140"/>
      <c r="F871" s="140"/>
      <c r="G871" s="140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</row>
    <row r="872" spans="1:21" ht="15">
      <c r="A872" s="140"/>
      <c r="B872" s="140"/>
      <c r="C872" s="140"/>
      <c r="D872" s="140"/>
      <c r="E872" s="140"/>
      <c r="F872" s="140"/>
      <c r="G872" s="140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</row>
    <row r="873" spans="1:21" ht="15">
      <c r="A873" s="140"/>
      <c r="B873" s="140"/>
      <c r="C873" s="140"/>
      <c r="D873" s="140"/>
      <c r="E873" s="140"/>
      <c r="F873" s="140"/>
      <c r="G873" s="140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</row>
    <row r="874" spans="1:21" ht="15">
      <c r="A874" s="140"/>
      <c r="B874" s="140"/>
      <c r="C874" s="140"/>
      <c r="D874" s="140"/>
      <c r="E874" s="140"/>
      <c r="F874" s="140"/>
      <c r="G874" s="140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</row>
    <row r="875" spans="1:21" ht="15">
      <c r="A875" s="140"/>
      <c r="B875" s="140"/>
      <c r="C875" s="140"/>
      <c r="D875" s="140"/>
      <c r="E875" s="140"/>
      <c r="F875" s="140"/>
      <c r="G875" s="140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</row>
    <row r="876" spans="1:21" ht="15">
      <c r="A876" s="140"/>
      <c r="B876" s="140"/>
      <c r="C876" s="140"/>
      <c r="D876" s="140"/>
      <c r="E876" s="140"/>
      <c r="F876" s="140"/>
      <c r="G876" s="140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</row>
    <row r="877" spans="1:21" ht="15">
      <c r="A877" s="140"/>
      <c r="B877" s="140"/>
      <c r="C877" s="140"/>
      <c r="D877" s="140"/>
      <c r="E877" s="140"/>
      <c r="F877" s="140"/>
      <c r="G877" s="140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</row>
    <row r="878" spans="1:21" ht="15">
      <c r="A878" s="140"/>
      <c r="B878" s="140"/>
      <c r="C878" s="140"/>
      <c r="D878" s="140"/>
      <c r="E878" s="140"/>
      <c r="F878" s="140"/>
      <c r="G878" s="140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</row>
    <row r="879" spans="1:21" ht="15">
      <c r="A879" s="140"/>
      <c r="B879" s="140"/>
      <c r="C879" s="140"/>
      <c r="D879" s="140"/>
      <c r="E879" s="140"/>
      <c r="F879" s="140"/>
      <c r="G879" s="140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</row>
    <row r="880" spans="1:21" ht="15">
      <c r="A880" s="140"/>
      <c r="B880" s="140"/>
      <c r="C880" s="140"/>
      <c r="D880" s="140"/>
      <c r="E880" s="140"/>
      <c r="F880" s="140"/>
      <c r="G880" s="140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</row>
    <row r="881" spans="1:21" ht="15">
      <c r="A881" s="140"/>
      <c r="B881" s="140"/>
      <c r="C881" s="140"/>
      <c r="D881" s="140"/>
      <c r="E881" s="140"/>
      <c r="F881" s="140"/>
      <c r="G881" s="140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</row>
    <row r="882" spans="1:21" ht="15">
      <c r="A882" s="140"/>
      <c r="B882" s="140"/>
      <c r="C882" s="140"/>
      <c r="D882" s="140"/>
      <c r="E882" s="140"/>
      <c r="F882" s="140"/>
      <c r="G882" s="140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</row>
    <row r="883" spans="1:21" ht="15">
      <c r="A883" s="140"/>
      <c r="B883" s="140"/>
      <c r="C883" s="140"/>
      <c r="D883" s="140"/>
      <c r="E883" s="140"/>
      <c r="F883" s="140"/>
      <c r="G883" s="140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</row>
    <row r="884" spans="1:21" ht="15">
      <c r="A884" s="140"/>
      <c r="B884" s="140"/>
      <c r="C884" s="140"/>
      <c r="D884" s="140"/>
      <c r="E884" s="140"/>
      <c r="F884" s="140"/>
      <c r="G884" s="140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</row>
    <row r="885" spans="1:21" ht="15">
      <c r="A885" s="140"/>
      <c r="B885" s="140"/>
      <c r="C885" s="140"/>
      <c r="D885" s="140"/>
      <c r="E885" s="140"/>
      <c r="F885" s="140"/>
      <c r="G885" s="140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</row>
    <row r="886" spans="1:21" ht="15">
      <c r="A886" s="140"/>
      <c r="B886" s="140"/>
      <c r="C886" s="140"/>
      <c r="D886" s="140"/>
      <c r="E886" s="140"/>
      <c r="F886" s="140"/>
      <c r="G886" s="140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</row>
    <row r="887" spans="1:21" ht="15">
      <c r="A887" s="140"/>
      <c r="B887" s="140"/>
      <c r="C887" s="140"/>
      <c r="D887" s="140"/>
      <c r="E887" s="140"/>
      <c r="F887" s="140"/>
      <c r="G887" s="140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</row>
    <row r="888" spans="1:21" ht="15">
      <c r="A888" s="140"/>
      <c r="B888" s="140"/>
      <c r="C888" s="140"/>
      <c r="D888" s="140"/>
      <c r="E888" s="140"/>
      <c r="F888" s="140"/>
      <c r="G888" s="140"/>
      <c r="H888" s="140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</row>
    <row r="889" spans="1:21" ht="15">
      <c r="A889" s="140"/>
      <c r="B889" s="140"/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</row>
    <row r="890" spans="1:21" ht="15">
      <c r="A890" s="140"/>
      <c r="B890" s="140"/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</row>
    <row r="891" spans="1:21" ht="15">
      <c r="A891" s="140"/>
      <c r="B891" s="140"/>
      <c r="C891" s="140"/>
      <c r="D891" s="140"/>
      <c r="E891" s="140"/>
      <c r="F891" s="140"/>
      <c r="G891" s="140"/>
      <c r="H891" s="140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</row>
    <row r="892" spans="1:21" ht="15">
      <c r="A892" s="140"/>
      <c r="B892" s="140"/>
      <c r="C892" s="140"/>
      <c r="D892" s="140"/>
      <c r="E892" s="140"/>
      <c r="F892" s="140"/>
      <c r="G892" s="140"/>
      <c r="H892" s="140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</row>
    <row r="893" spans="1:21" ht="15">
      <c r="A893" s="140"/>
      <c r="B893" s="140"/>
      <c r="C893" s="140"/>
      <c r="D893" s="140"/>
      <c r="E893" s="140"/>
      <c r="F893" s="140"/>
      <c r="G893" s="140"/>
      <c r="H893" s="140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</row>
    <row r="894" spans="1:21" ht="15">
      <c r="A894" s="140"/>
      <c r="B894" s="140"/>
      <c r="C894" s="140"/>
      <c r="D894" s="140"/>
      <c r="E894" s="140"/>
      <c r="F894" s="140"/>
      <c r="G894" s="140"/>
      <c r="H894" s="140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</row>
    <row r="895" spans="1:21" ht="15">
      <c r="A895" s="140"/>
      <c r="B895" s="140"/>
      <c r="C895" s="140"/>
      <c r="D895" s="140"/>
      <c r="E895" s="140"/>
      <c r="F895" s="140"/>
      <c r="G895" s="140"/>
      <c r="H895" s="140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</row>
    <row r="896" spans="1:21" ht="15">
      <c r="A896" s="140"/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</row>
    <row r="897" spans="1:21" ht="15">
      <c r="A897" s="140"/>
      <c r="B897" s="140"/>
      <c r="C897" s="140"/>
      <c r="D897" s="140"/>
      <c r="E897" s="140"/>
      <c r="F897" s="140"/>
      <c r="G897" s="140"/>
      <c r="H897" s="140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</row>
    <row r="898" spans="1:21" ht="15">
      <c r="A898" s="140"/>
      <c r="B898" s="140"/>
      <c r="C898" s="140"/>
      <c r="D898" s="140"/>
      <c r="E898" s="140"/>
      <c r="F898" s="140"/>
      <c r="G898" s="140"/>
      <c r="H898" s="140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</row>
    <row r="899" spans="1:21" ht="15">
      <c r="A899" s="140"/>
      <c r="B899" s="140"/>
      <c r="C899" s="140"/>
      <c r="D899" s="140"/>
      <c r="E899" s="140"/>
      <c r="F899" s="140"/>
      <c r="G899" s="140"/>
      <c r="H899" s="140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</row>
    <row r="900" spans="1:21" ht="15">
      <c r="A900" s="140"/>
      <c r="B900" s="140"/>
      <c r="C900" s="140"/>
      <c r="D900" s="140"/>
      <c r="E900" s="140"/>
      <c r="F900" s="140"/>
      <c r="G900" s="140"/>
      <c r="H900" s="140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</row>
    <row r="901" spans="1:21" ht="15">
      <c r="A901" s="140"/>
      <c r="B901" s="140"/>
      <c r="C901" s="140"/>
      <c r="D901" s="140"/>
      <c r="E901" s="140"/>
      <c r="F901" s="140"/>
      <c r="G901" s="140"/>
      <c r="H901" s="140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</row>
    <row r="902" spans="1:21" ht="15">
      <c r="A902" s="140"/>
      <c r="B902" s="140"/>
      <c r="C902" s="140"/>
      <c r="D902" s="140"/>
      <c r="E902" s="140"/>
      <c r="F902" s="140"/>
      <c r="G902" s="140"/>
      <c r="H902" s="140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</row>
    <row r="903" spans="1:21" ht="15">
      <c r="A903" s="140"/>
      <c r="B903" s="140"/>
      <c r="C903" s="140"/>
      <c r="D903" s="140"/>
      <c r="E903" s="140"/>
      <c r="F903" s="140"/>
      <c r="G903" s="140"/>
      <c r="H903" s="140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</row>
    <row r="904" spans="1:21" ht="15">
      <c r="A904" s="140"/>
      <c r="B904" s="140"/>
      <c r="C904" s="140"/>
      <c r="D904" s="140"/>
      <c r="E904" s="140"/>
      <c r="F904" s="140"/>
      <c r="G904" s="140"/>
      <c r="H904" s="140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</row>
    <row r="905" spans="1:21" ht="15">
      <c r="A905" s="140"/>
      <c r="B905" s="140"/>
      <c r="C905" s="140"/>
      <c r="D905" s="140"/>
      <c r="E905" s="140"/>
      <c r="F905" s="140"/>
      <c r="G905" s="140"/>
      <c r="H905" s="140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</row>
    <row r="906" spans="1:21" ht="15">
      <c r="A906" s="140"/>
      <c r="B906" s="140"/>
      <c r="C906" s="140"/>
      <c r="D906" s="140"/>
      <c r="E906" s="140"/>
      <c r="F906" s="140"/>
      <c r="G906" s="140"/>
      <c r="H906" s="140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</row>
    <row r="907" spans="1:21" ht="15">
      <c r="A907" s="140"/>
      <c r="B907" s="140"/>
      <c r="C907" s="140"/>
      <c r="D907" s="140"/>
      <c r="E907" s="140"/>
      <c r="F907" s="140"/>
      <c r="G907" s="140"/>
      <c r="H907" s="140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</row>
    <row r="908" spans="1:21" ht="15">
      <c r="A908" s="140"/>
      <c r="B908" s="140"/>
      <c r="C908" s="140"/>
      <c r="D908" s="140"/>
      <c r="E908" s="140"/>
      <c r="F908" s="140"/>
      <c r="G908" s="140"/>
      <c r="H908" s="140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</row>
  </sheetData>
  <sheetProtection/>
  <mergeCells count="32">
    <mergeCell ref="I1:I2"/>
    <mergeCell ref="F1:H1"/>
    <mergeCell ref="A332:G332"/>
    <mergeCell ref="A334:G334"/>
    <mergeCell ref="A335:G335"/>
    <mergeCell ref="H332:I332"/>
    <mergeCell ref="H334:I334"/>
    <mergeCell ref="H335:I335"/>
    <mergeCell ref="B1:B2"/>
    <mergeCell ref="A1:A2"/>
    <mergeCell ref="C1:C2"/>
    <mergeCell ref="D1:D2"/>
    <mergeCell ref="E1:E2"/>
    <mergeCell ref="J278:M278"/>
    <mergeCell ref="J279:M279"/>
    <mergeCell ref="J49:M49"/>
    <mergeCell ref="J50:M50"/>
    <mergeCell ref="A8:H8"/>
    <mergeCell ref="A26:H26"/>
    <mergeCell ref="A36:H36"/>
    <mergeCell ref="A52:H52"/>
    <mergeCell ref="A81:H81"/>
    <mergeCell ref="A82:H82"/>
    <mergeCell ref="A37:I37"/>
    <mergeCell ref="J184:M184"/>
    <mergeCell ref="J185:M185"/>
    <mergeCell ref="J106:M106"/>
    <mergeCell ref="J107:M107"/>
    <mergeCell ref="J136:M136"/>
    <mergeCell ref="J137:M137"/>
    <mergeCell ref="J153:M153"/>
    <mergeCell ref="J154:M154"/>
  </mergeCells>
  <printOptions horizontalCentered="1"/>
  <pageMargins left="0.1968503937007874" right="0.1968503937007874" top="1.3779527559055118" bottom="0.984251968503937" header="0.1968503937007874" footer="0.1968503937007874"/>
  <pageSetup fitToHeight="9" horizontalDpi="600" verticalDpi="600" orientation="landscape" paperSize="9" scale="58" r:id="rId3"/>
  <headerFooter>
    <oddHeader>&amp;L&amp;G&amp;C&amp;"Ecofont Vera Sans,Regular"&amp;14PARQUE ESTADUAL CARLOS BOTELHO
MANUTENÇÃO DE EQUIPAMENTOS NA SP 139&amp;R&amp;"Ecofont Vera Sans,Regular"&amp;11PLANILHA QUANTITATIVA E ORÇAMENTÁRIA
CPOS 173 jul/2018</oddHeader>
    <oddFooter>&amp;C&amp;"Ecofont Vera Sans,Regular"Av. Prof. Frederico Hermann Júnior, 345 - Prédio 12, 1° andar - Pinheiros - 05.459-010 São Paulo
(11) 2997-5000             www. fflorestal.sp.gov.br&amp;R&amp;"Ecofont Vera Sans,Regular"&amp;12Página &amp;P de &amp;N</oddFooter>
  </headerFooter>
  <rowBreaks count="12" manualBreakCount="12">
    <brk id="27" max="8" man="1"/>
    <brk id="53" max="8" man="1"/>
    <brk id="83" max="8" man="1"/>
    <brk id="113" max="8" man="1"/>
    <brk id="143" max="8" man="1"/>
    <brk id="161" max="8" man="1"/>
    <brk id="191" max="8" man="1"/>
    <brk id="218" max="8" man="1"/>
    <brk id="242" max="8" man="1"/>
    <brk id="265" max="8" man="1"/>
    <brk id="284" max="8" man="1"/>
    <brk id="309" max="8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5" sqref="A15:IV15"/>
    </sheetView>
  </sheetViews>
  <sheetFormatPr defaultColWidth="9.140625" defaultRowHeight="12.75"/>
  <cols>
    <col min="2" max="2" width="67.7109375" style="3" customWidth="1"/>
    <col min="3" max="3" width="18.57421875" style="4" customWidth="1"/>
    <col min="4" max="4" width="26.57421875" style="6" customWidth="1"/>
    <col min="6" max="6" width="63.28125" style="0" customWidth="1"/>
    <col min="7" max="7" width="27.00390625" style="0" customWidth="1"/>
    <col min="10" max="10" width="12.00390625" style="0" customWidth="1"/>
  </cols>
  <sheetData>
    <row r="1" spans="2:4" s="10" customFormat="1" ht="12.75">
      <c r="B1" s="8"/>
      <c r="C1" s="9"/>
      <c r="D1" s="11"/>
    </row>
    <row r="2" spans="2:4" s="10" customFormat="1" ht="12.75">
      <c r="B2" s="8"/>
      <c r="C2" s="9"/>
      <c r="D2" s="11"/>
    </row>
    <row r="3" spans="2:4" s="10" customFormat="1" ht="20.25" customHeight="1">
      <c r="B3" s="21" t="s">
        <v>671</v>
      </c>
      <c r="C3" s="22" t="s">
        <v>672</v>
      </c>
      <c r="D3" s="21" t="s">
        <v>669</v>
      </c>
    </row>
    <row r="4" spans="2:4" s="10" customFormat="1" ht="12.75">
      <c r="B4" s="8"/>
      <c r="C4" s="9"/>
      <c r="D4" s="11"/>
    </row>
    <row r="5" spans="2:7" s="10" customFormat="1" ht="20.25" customHeight="1">
      <c r="B5" s="14" t="s">
        <v>666</v>
      </c>
      <c r="C5" s="13">
        <f>'SP 139'!I8</f>
        <v>10541.68</v>
      </c>
      <c r="D5" s="19"/>
      <c r="F5" s="15"/>
      <c r="G5" s="15"/>
    </row>
    <row r="6" spans="2:4" s="10" customFormat="1" ht="12.75">
      <c r="B6" s="8"/>
      <c r="C6" s="9"/>
      <c r="D6" s="11"/>
    </row>
    <row r="7" spans="2:4" s="10" customFormat="1" ht="20.25" customHeight="1">
      <c r="B7" s="16" t="str">
        <f>'SP 139'!C10</f>
        <v>Manutenção do Portal e Guarita Núcleo Sete Barras km46</v>
      </c>
      <c r="C7" s="13">
        <f>'SP 139'!I26</f>
        <v>10753.730000000001</v>
      </c>
      <c r="D7" s="12" t="s">
        <v>670</v>
      </c>
    </row>
    <row r="8" spans="2:4" s="10" customFormat="1" ht="12.75">
      <c r="B8" s="8"/>
      <c r="C8" s="9"/>
      <c r="D8" s="11"/>
    </row>
    <row r="9" spans="2:4" s="10" customFormat="1" ht="20.25" customHeight="1">
      <c r="B9" s="16" t="str">
        <f>'SP 139'!C28</f>
        <v>Manutenção Sanitário Sete Barras km46</v>
      </c>
      <c r="C9" s="13">
        <f>'SP 139'!I36</f>
        <v>2659.21</v>
      </c>
      <c r="D9" s="12" t="s">
        <v>674</v>
      </c>
    </row>
    <row r="10" spans="2:4" s="10" customFormat="1" ht="12.75">
      <c r="B10" s="8"/>
      <c r="C10" s="9"/>
      <c r="D10" s="11"/>
    </row>
    <row r="11" spans="2:4" s="10" customFormat="1" ht="20.25" customHeight="1">
      <c r="B11" s="16" t="str">
        <f>'SP 139'!C38</f>
        <v>Manutenção Mirante km53,7</v>
      </c>
      <c r="C11" s="13">
        <f>'SP 139'!I52</f>
        <v>38164.98499999999</v>
      </c>
      <c r="D11" s="12" t="s">
        <v>670</v>
      </c>
    </row>
    <row r="12" spans="2:4" s="10" customFormat="1" ht="12.75">
      <c r="B12" s="8"/>
      <c r="C12" s="9"/>
      <c r="D12" s="11"/>
    </row>
    <row r="13" spans="2:4" s="10" customFormat="1" ht="20.25" customHeight="1">
      <c r="B13" s="16" t="str">
        <f>'SP 139'!C54</f>
        <v>Manutenção dois quiosques km53,7</v>
      </c>
      <c r="C13" s="13">
        <f>'SP 139'!I82</f>
        <v>20032.750000000004</v>
      </c>
      <c r="D13" s="12" t="s">
        <v>670</v>
      </c>
    </row>
    <row r="14" spans="2:4" s="10" customFormat="1" ht="12.75">
      <c r="B14" s="8"/>
      <c r="C14" s="9"/>
      <c r="D14" s="11"/>
    </row>
    <row r="15" spans="2:4" s="10" customFormat="1" ht="12.75">
      <c r="B15" s="8"/>
      <c r="C15" s="9"/>
      <c r="D15" s="11"/>
    </row>
    <row r="16" spans="2:4" s="10" customFormat="1" ht="20.25" customHeight="1">
      <c r="B16" s="16" t="str">
        <f>'SP 139'!C84</f>
        <v>Manutenção dois quiosques km59.4</v>
      </c>
      <c r="C16" s="13">
        <f>'SP 139'!I112</f>
        <v>21738.092000000004</v>
      </c>
      <c r="D16" s="12" t="s">
        <v>670</v>
      </c>
    </row>
    <row r="17" spans="2:4" s="10" customFormat="1" ht="12.75">
      <c r="B17" s="8"/>
      <c r="C17" s="9"/>
      <c r="D17" s="11"/>
    </row>
    <row r="18" spans="2:4" s="10" customFormat="1" ht="20.25" customHeight="1">
      <c r="B18" s="16" t="str">
        <f>'SP 139'!C114</f>
        <v>Manutenção dois quiosques km68.1</v>
      </c>
      <c r="C18" s="13">
        <f>'SP 139'!I142</f>
        <v>21738.092000000004</v>
      </c>
      <c r="D18" s="12" t="s">
        <v>670</v>
      </c>
    </row>
    <row r="19" spans="2:4" s="10" customFormat="1" ht="12.75">
      <c r="B19" s="8"/>
      <c r="C19" s="9"/>
      <c r="D19" s="11"/>
    </row>
    <row r="20" spans="2:4" s="10" customFormat="1" ht="20.25" customHeight="1">
      <c r="B20" s="16" t="str">
        <f>'SP 139'!C144</f>
        <v>Manutenção do Abrigo km70.7</v>
      </c>
      <c r="C20" s="13">
        <f>'SP 139'!I160</f>
        <v>7569.070000000001</v>
      </c>
      <c r="D20" s="12" t="s">
        <v>674</v>
      </c>
    </row>
    <row r="21" spans="2:4" s="10" customFormat="1" ht="12.75">
      <c r="B21" s="8"/>
      <c r="C21" s="9"/>
      <c r="D21" s="11"/>
    </row>
    <row r="22" spans="2:4" s="10" customFormat="1" ht="20.25" customHeight="1">
      <c r="B22" s="16" t="str">
        <f>'SP 139'!C162</f>
        <v>Manutenção dois quiosques km70.7</v>
      </c>
      <c r="C22" s="13">
        <f>'SP 139'!I190</f>
        <v>21738.092000000004</v>
      </c>
      <c r="D22" s="12" t="s">
        <v>670</v>
      </c>
    </row>
    <row r="23" spans="2:4" s="10" customFormat="1" ht="12.75">
      <c r="B23" s="8"/>
      <c r="C23" s="9"/>
      <c r="D23" s="11"/>
    </row>
    <row r="24" spans="2:4" s="10" customFormat="1" ht="20.25" customHeight="1">
      <c r="B24" s="16" t="str">
        <f>'SP 139'!C192</f>
        <v>Manutenção do Portal Sede São Miguel km78</v>
      </c>
      <c r="C24" s="13">
        <f>'SP 139'!I217</f>
        <v>12401.38</v>
      </c>
      <c r="D24" s="20" t="s">
        <v>673</v>
      </c>
    </row>
    <row r="25" spans="2:4" s="10" customFormat="1" ht="12.75">
      <c r="B25" s="8"/>
      <c r="C25" s="9"/>
      <c r="D25" s="11"/>
    </row>
    <row r="26" spans="2:4" s="10" customFormat="1" ht="20.25" customHeight="1">
      <c r="B26" s="16" t="str">
        <f>'SP 139'!C219</f>
        <v>Sanitário Sede São Miguel km78</v>
      </c>
      <c r="C26" s="13">
        <f>'SP 139'!I330</f>
        <v>118357.97849999995</v>
      </c>
      <c r="D26" s="12" t="s">
        <v>670</v>
      </c>
    </row>
    <row r="29" spans="2:3" ht="17.25" customHeight="1">
      <c r="B29" s="23" t="s">
        <v>9</v>
      </c>
      <c r="C29" s="5">
        <f>C26+C24+C22+C20+C18+C16+C13+C11+C9+C7+C5</f>
        <v>285695.0595</v>
      </c>
    </row>
    <row r="30" spans="2:3" ht="17.25" customHeight="1">
      <c r="B30" s="23" t="s">
        <v>676</v>
      </c>
      <c r="C30" s="5">
        <f>C29*0.1</f>
        <v>28569.50595</v>
      </c>
    </row>
    <row r="31" spans="2:3" ht="17.25" customHeight="1">
      <c r="B31" s="23" t="s">
        <v>667</v>
      </c>
      <c r="C31" s="5">
        <f>(C30+C29)*0.3</f>
        <v>94279.369635</v>
      </c>
    </row>
    <row r="32" spans="2:3" ht="17.25" customHeight="1">
      <c r="B32" s="23" t="s">
        <v>668</v>
      </c>
      <c r="C32" s="5">
        <f>SUM(C29:C31)</f>
        <v>408543.935085</v>
      </c>
    </row>
    <row r="34" spans="1:4" ht="12.75">
      <c r="A34" s="10"/>
      <c r="B34" s="17"/>
      <c r="C34" s="18"/>
      <c r="D34" s="7"/>
    </row>
    <row r="35" ht="18" customHeight="1"/>
    <row r="36" spans="3:4" s="3" customFormat="1" ht="18" customHeight="1">
      <c r="C36" s="4"/>
      <c r="D36" s="6"/>
    </row>
    <row r="37" spans="3:4" s="3" customFormat="1" ht="18" customHeight="1">
      <c r="C37" s="4"/>
      <c r="D37" s="6"/>
    </row>
    <row r="38" spans="3:4" s="3" customFormat="1" ht="18" customHeight="1">
      <c r="C38" s="4"/>
      <c r="D38" s="6"/>
    </row>
    <row r="39" spans="3:4" s="3" customFormat="1" ht="18" customHeight="1">
      <c r="C39" s="4"/>
      <c r="D39" s="6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Olivia Leopardi</cp:lastModifiedBy>
  <cp:lastPrinted>2018-08-27T12:25:45Z</cp:lastPrinted>
  <dcterms:created xsi:type="dcterms:W3CDTF">1998-09-21T12:27:11Z</dcterms:created>
  <dcterms:modified xsi:type="dcterms:W3CDTF">2018-08-27T13:33:02Z</dcterms:modified>
  <cp:category/>
  <cp:version/>
  <cp:contentType/>
  <cp:contentStatus/>
</cp:coreProperties>
</file>