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9885" tabRatio="813" activeTab="0"/>
  </bookViews>
  <sheets>
    <sheet name="Cronograma" sheetId="1" r:id="rId1"/>
    <sheet name="SBCampo" sheetId="2" r:id="rId2"/>
    <sheet name="EMAE" sheetId="3" r:id="rId3"/>
    <sheet name="Cubatão" sheetId="4" r:id="rId4"/>
    <sheet name="Anchieta" sheetId="5" r:id="rId5"/>
    <sheet name="Infra" sheetId="6" r:id="rId6"/>
  </sheets>
  <definedNames>
    <definedName name="_xlnm.Print_Area" localSheetId="0">'Cronograma'!$A$1:$L$56</definedName>
    <definedName name="_xlnm.Print_Area" localSheetId="2">'EMAE'!$A$1:$I$41</definedName>
    <definedName name="_xlnm.Print_Area" localSheetId="1">'SBCampo'!$A$1:$I$45</definedName>
    <definedName name="_xlnm.Print_Titles" localSheetId="4">'Anchieta'!$1:$1</definedName>
    <definedName name="_xlnm.Print_Titles" localSheetId="0">'Cronograma'!$1:$2</definedName>
    <definedName name="_xlnm.Print_Titles" localSheetId="3">'Cubatão'!$1:$1</definedName>
    <definedName name="_xlnm.Print_Titles" localSheetId="2">'EMAE'!$1:$1</definedName>
    <definedName name="_xlnm.Print_Titles" localSheetId="5">'Infra'!$1:$1</definedName>
    <definedName name="_xlnm.Print_Titles" localSheetId="1">'SBCampo'!$1:$1</definedName>
  </definedNames>
  <calcPr calcMode="manual" fullCalcOnLoad="1"/>
</workbook>
</file>

<file path=xl/sharedStrings.xml><?xml version="1.0" encoding="utf-8"?>
<sst xmlns="http://schemas.openxmlformats.org/spreadsheetml/2006/main" count="952" uniqueCount="198">
  <si>
    <t>1.1</t>
  </si>
  <si>
    <t>un</t>
  </si>
  <si>
    <t>m</t>
  </si>
  <si>
    <t>1.2</t>
  </si>
  <si>
    <t>TOTAL + BDI</t>
  </si>
  <si>
    <t>cj</t>
  </si>
  <si>
    <t>BDI = 30%</t>
  </si>
  <si>
    <t>Código CPOS</t>
  </si>
  <si>
    <t>Total</t>
  </si>
  <si>
    <t>Total + BDI</t>
  </si>
  <si>
    <t>Item</t>
  </si>
  <si>
    <t>Un</t>
  </si>
  <si>
    <t>Quant</t>
  </si>
  <si>
    <t>PMat</t>
  </si>
  <si>
    <t>PMObra</t>
  </si>
  <si>
    <t>PServ</t>
  </si>
  <si>
    <t>Descrição</t>
  </si>
  <si>
    <t>37.20.080</t>
  </si>
  <si>
    <t>S/ Cód.</t>
  </si>
  <si>
    <t>39.03.170</t>
  </si>
  <si>
    <t>Cabo de cobre de 2,5 mm², isolamento 0,6/1 kV - isolação em PVC 70°C</t>
  </si>
  <si>
    <t>Infraestrutura</t>
  </si>
  <si>
    <t>Equipamentos</t>
  </si>
  <si>
    <t>41.10.500</t>
  </si>
  <si>
    <t>69.03.340</t>
  </si>
  <si>
    <t>Caixa de passagem em concreto com tampa hermética, 20x20x20</t>
  </si>
  <si>
    <t>Caixa de passagem em concreto com tampa hermética, 40x40x40</t>
  </si>
  <si>
    <t>38.13.010</t>
  </si>
  <si>
    <t>Eletroduto corrugado em polietileno de alta densidade, DN= 30 mm, com acessórios</t>
  </si>
  <si>
    <t>66.08.100</t>
  </si>
  <si>
    <t>69.06.110</t>
  </si>
  <si>
    <t>42.05.200</t>
  </si>
  <si>
    <t>Haste de aterramento de 5/8´ x 2,40 m</t>
  </si>
  <si>
    <t>42.05.310</t>
  </si>
  <si>
    <t>42.05.300</t>
  </si>
  <si>
    <t>Tampa para caixa de inspeção cilíndrica, aço galvanizado</t>
  </si>
  <si>
    <t>Caixa de inspeção do terra cilíndrica em PVC rígido, diâmetro de 300 mm - h= 250 mm, fundo com brita</t>
  </si>
  <si>
    <t>42.05.160</t>
  </si>
  <si>
    <t>Conector olhal cabo/haste de 5/8´</t>
  </si>
  <si>
    <t>39.04.050</t>
  </si>
  <si>
    <t>Cabo de cobre nu, têmpera mole, classe 2, de 16 mm²</t>
  </si>
  <si>
    <t>37.17.060</t>
  </si>
  <si>
    <t>37.24.031</t>
  </si>
  <si>
    <t>Supressor de surto monofásico, Fase-Terra, In 4 a 11 kA, Imax. de surto de 12 até 15 kA</t>
  </si>
  <si>
    <t>38.01.020</t>
  </si>
  <si>
    <t>40.06.500</t>
  </si>
  <si>
    <t>Eletroduto de PVC rígido roscável de 1/2´ - com acessórios, branco</t>
  </si>
  <si>
    <t>Condulete em PVC de 3/4´ - com tampa, branco</t>
  </si>
  <si>
    <t>Barra de neutro e/ou terra</t>
  </si>
  <si>
    <t>66.08.600</t>
  </si>
  <si>
    <t>66.08.131</t>
  </si>
  <si>
    <t>BDI (30%)</t>
  </si>
  <si>
    <t>Rack fechado padrão metálico, 19 x 12 Us x 470 mm, frente vidro fumê, sistema fechadura com 3 bandejas, montado em parede</t>
  </si>
  <si>
    <t>Poste telecônico reto em aço SAE 1010/1020 galvanizado a fogo, altura de 4,00 m com suporte para câmeras</t>
  </si>
  <si>
    <t>Conector RJ-45 fêmea - categoria 5E, blindado aterrado</t>
  </si>
  <si>
    <t>Monitor LED colorido, tela plana de 26", entrada hdmi e vga, com ferregens para montagem em parede</t>
  </si>
  <si>
    <t>Cabo para rede 24 AWG com 4 pares, categoria 5E, STP - cabo de par trançado blindado, malha 90%, capa proteção uso externo e aterrado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</si>
  <si>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</si>
  <si>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</si>
  <si>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</si>
  <si>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</si>
  <si>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</si>
  <si>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</si>
  <si>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</si>
  <si>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</si>
  <si>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</si>
  <si>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</si>
  <si>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</si>
  <si>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</si>
  <si>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</si>
  <si>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</si>
  <si>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</si>
  <si>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</si>
  <si>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</si>
  <si>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</si>
  <si>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</si>
  <si>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</si>
  <si>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</si>
  <si>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</si>
  <si>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</si>
  <si>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1.2.1</t>
  </si>
  <si>
    <t>1.2.2</t>
  </si>
  <si>
    <t>1.2.3</t>
  </si>
  <si>
    <t>1.2.4</t>
  </si>
  <si>
    <t>1.2.5</t>
  </si>
  <si>
    <t>Sistema ininterrupto de energia, monofásico de 600 VA (100-240 V/127 V) entrada bateria externa com cabeamento</t>
  </si>
  <si>
    <t>Supressor de surto PoE, RJ45 montagem em trilho</t>
  </si>
  <si>
    <t>Bateria selada gel, automotiva, 12V, 75 Ah, acondicionada em caixa plástica com tampa com ventilação</t>
  </si>
  <si>
    <t>37.04.250</t>
  </si>
  <si>
    <t>Quadro de distribuição universal de sobrepor, para disjuntores 16 DIN / 12 Bolt-on - 150 A - sem componentes</t>
  </si>
  <si>
    <t>37.20.030</t>
  </si>
  <si>
    <t>Régua de bornes para 9 polos de 600 V / 50 A</t>
  </si>
  <si>
    <t>Dispositivo diferencial residual de 10 A x 30 mA - 1 polos</t>
  </si>
  <si>
    <t>1.1.24</t>
  </si>
  <si>
    <t>40.04.460</t>
  </si>
  <si>
    <t>Tomada 2P+T de 20 A - 250 V, completa</t>
  </si>
  <si>
    <t>66.08.350</t>
  </si>
  <si>
    <t>66.08.042</t>
  </si>
  <si>
    <t>66.20.225</t>
  </si>
  <si>
    <t>Switch Gigabit 24 portas com capacidade de 10/100/1000/Mbps, padrão 19", 100-240V</t>
  </si>
  <si>
    <t>Unidade de disco rígido (HD) interno de 8 TB</t>
  </si>
  <si>
    <t>1.2.6</t>
  </si>
  <si>
    <t>Câmera de segurança IP com resolução full hd (1080x1920), infravermelho 40 metros, uso externo com suporte para montagem em poste cônico</t>
  </si>
  <si>
    <t>Unidade gerenciadora digital de vídeo em rede (NVR) mínimo de 8 câmeras IP full HD (1080p), saída HDMI full HD, armazenamento de 8 TB, duas interfaces de rede Gigabit Ethernet, saída usb para backup, suporte gerenciamento a distância via aplicativo para PC e Smartphone</t>
  </si>
  <si>
    <t>2.1.1</t>
  </si>
  <si>
    <t>2.1.2</t>
  </si>
  <si>
    <t>2.1.3</t>
  </si>
  <si>
    <t>2.1.4</t>
  </si>
  <si>
    <t>2.1.5</t>
  </si>
  <si>
    <t>2.1.6</t>
  </si>
  <si>
    <t>2.1</t>
  </si>
  <si>
    <t>2.2</t>
  </si>
  <si>
    <t>2.2.1</t>
  </si>
  <si>
    <t>Guarita EMAE</t>
  </si>
  <si>
    <t>Guarita Cubatão</t>
  </si>
  <si>
    <t>Guarita Anchieta</t>
  </si>
  <si>
    <t>Guarita SBCampo</t>
  </si>
  <si>
    <t>42.01.020</t>
  </si>
  <si>
    <t>Captor tipo Franklin, h= 300 mm, 4 pontos, 1 descida, acabamento cromado com fixador em poste telecônico</t>
  </si>
  <si>
    <t>39.04.080</t>
  </si>
  <si>
    <t>Cabo de cobre nu, têmpera mole, classe 2, de 50 mm²</t>
  </si>
  <si>
    <t>42.20.280</t>
  </si>
  <si>
    <t>Solda exotérmica conexão cabo-ferro de construção com cabo em X sobreposto, bitola do cabo de 35mm² a 70mm² para haste de 5/8</t>
  </si>
  <si>
    <t>42.05.120</t>
  </si>
  <si>
    <t>Câmera de segurança, somente o invólucro com suporte para instalação em poste cônico ou alvenaria</t>
  </si>
  <si>
    <t>Conector de emenda em latão para cabo de até 50 mm² com 1 parafuso de fixação em poste metálico</t>
  </si>
  <si>
    <t>Haste de aterramento de 5/8´ x 2,40 m, cobre nú</t>
  </si>
  <si>
    <t>1.1.25</t>
  </si>
  <si>
    <t>1.1.26</t>
  </si>
  <si>
    <t>1.1.27</t>
  </si>
  <si>
    <t>1.1.28</t>
  </si>
  <si>
    <t>Infra Casa de Visitas</t>
  </si>
  <si>
    <t>Infra Pouso Paranapiacaba</t>
  </si>
  <si>
    <t>Infra Rancho da Maioridade</t>
  </si>
  <si>
    <t>CFTV SBCampo</t>
  </si>
  <si>
    <t>CFTV EMAE</t>
  </si>
  <si>
    <t>CFTV Cubatão</t>
  </si>
  <si>
    <t>CFTV Anchieta</t>
  </si>
  <si>
    <t>Infra Centro de Visitantes</t>
  </si>
  <si>
    <t>Etapa</t>
  </si>
  <si>
    <t>Meses</t>
  </si>
  <si>
    <t>01</t>
  </si>
  <si>
    <t>02</t>
  </si>
  <si>
    <t>Valor</t>
  </si>
  <si>
    <t>%</t>
  </si>
  <si>
    <t>1.3</t>
  </si>
  <si>
    <t>5.1</t>
  </si>
  <si>
    <t>5.2</t>
  </si>
  <si>
    <t>Infra 01 - 09</t>
  </si>
  <si>
    <t>5.3</t>
  </si>
  <si>
    <t>5.4</t>
  </si>
  <si>
    <t>5.5</t>
  </si>
  <si>
    <t>5.6</t>
  </si>
  <si>
    <t>5.7</t>
  </si>
  <si>
    <t>5.8</t>
  </si>
  <si>
    <t>5.9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</si>
  <si>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</si>
  <si>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</si>
  <si>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</si>
  <si>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</si>
  <si>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</si>
  <si>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</si>
  <si>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</si>
  <si>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</si>
  <si>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</si>
  <si>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</si>
  <si>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</si>
  <si>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</si>
  <si>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</si>
  <si>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</si>
  <si>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</si>
  <si>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</si>
  <si>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</si>
  <si>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</si>
  <si>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</si>
  <si>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</si>
  <si>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</si>
  <si>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</si>
  <si>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1.3.1</t>
  </si>
  <si>
    <t>1.3.2</t>
  </si>
  <si>
    <t>1.3.3</t>
  </si>
  <si>
    <t>1.3.4</t>
  </si>
  <si>
    <t>1.3.5</t>
  </si>
  <si>
    <t>Serviços Preliminares</t>
  </si>
  <si>
    <t>02.08.020</t>
  </si>
  <si>
    <t>Placa de identificação para obra</t>
  </si>
  <si>
    <t>m²</t>
  </si>
  <si>
    <t>02.01.180</t>
  </si>
  <si>
    <t>Banheiro químico, modelo Standard, com manutenção conforme exigências da CETESB</t>
  </si>
  <si>
    <t>unxmês</t>
  </si>
  <si>
    <t>02.02.150</t>
  </si>
  <si>
    <t>Locação de container tipo deposito - área mínima de 13,80 m²</t>
  </si>
  <si>
    <t>Infra Padrão do Lorena</t>
  </si>
  <si>
    <t>Captor tipo Franklin, h= 300 mm, 4 pontos, 1 descida, acabamento cromado com fixador em poste telecônico e corpo 1m</t>
  </si>
  <si>
    <t>Total Serviços</t>
  </si>
  <si>
    <t>Total Serviços + BDI</t>
  </si>
  <si>
    <t>Adm e Gerenciamento</t>
  </si>
  <si>
    <t>Total + Gerenciamento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</si>
</sst>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)\ &quot;R$&quot;_ ;_ * \(#,##0.00\)\ &quot;R$&quot;_ ;_ * &quot;-&quot;??_)\ &quot;R$&quot;_ ;_ @_ "/>
    <numFmt numFmtId="165" formatCode="_ * #,##0.00_)\ _R_$_ ;_ * \(#,##0.00\)\ _R_$_ ;_ * &quot;-&quot;??_)\ _R_$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1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7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4" fontId="17" fillId="34" borderId="16" xfId="0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43" fontId="18" fillId="0" borderId="10" xfId="65" applyNumberFormat="1" applyFont="1" applyBorder="1" applyAlignment="1">
      <alignment vertical="center"/>
    </xf>
    <xf numFmtId="0" fontId="17" fillId="33" borderId="19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vertical="center" wrapText="1"/>
    </xf>
    <xf numFmtId="0" fontId="20" fillId="34" borderId="22" xfId="0" applyFont="1" applyFill="1" applyBorder="1" applyAlignment="1">
      <alignment horizontal="center" vertical="center"/>
    </xf>
    <xf numFmtId="43" fontId="17" fillId="34" borderId="22" xfId="65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43" fontId="17" fillId="34" borderId="16" xfId="65" applyNumberFormat="1" applyFont="1" applyFill="1" applyBorder="1" applyAlignment="1">
      <alignment horizontal="center" vertical="center" wrapText="1"/>
    </xf>
    <xf numFmtId="43" fontId="17" fillId="34" borderId="23" xfId="65" applyNumberFormat="1" applyFont="1" applyFill="1" applyBorder="1" applyAlignment="1">
      <alignment horizontal="center" vertical="center" wrapText="1"/>
    </xf>
    <xf numFmtId="43" fontId="17" fillId="34" borderId="22" xfId="0" applyNumberFormat="1" applyFont="1" applyFill="1" applyBorder="1" applyAlignment="1">
      <alignment vertical="center" wrapText="1"/>
    </xf>
    <xf numFmtId="43" fontId="20" fillId="34" borderId="24" xfId="65" applyNumberFormat="1" applyFont="1" applyFill="1" applyBorder="1" applyAlignment="1">
      <alignment vertical="center"/>
    </xf>
    <xf numFmtId="43" fontId="17" fillId="34" borderId="25" xfId="65" applyNumberFormat="1" applyFont="1" applyFill="1" applyBorder="1" applyAlignment="1">
      <alignment vertical="center" wrapText="1"/>
    </xf>
    <xf numFmtId="43" fontId="18" fillId="33" borderId="14" xfId="0" applyNumberFormat="1" applyFont="1" applyFill="1" applyBorder="1" applyAlignment="1">
      <alignment vertical="center" wrapText="1"/>
    </xf>
    <xf numFmtId="43" fontId="17" fillId="33" borderId="26" xfId="0" applyNumberFormat="1" applyFont="1" applyFill="1" applyBorder="1" applyAlignment="1">
      <alignment vertical="center" wrapText="1"/>
    </xf>
    <xf numFmtId="43" fontId="18" fillId="0" borderId="10" xfId="0" applyNumberFormat="1" applyFont="1" applyBorder="1" applyAlignment="1">
      <alignment vertical="center" wrapText="1"/>
    </xf>
    <xf numFmtId="43" fontId="18" fillId="0" borderId="25" xfId="65" applyNumberFormat="1" applyFont="1" applyBorder="1" applyAlignment="1">
      <alignment vertical="center" wrapText="1"/>
    </xf>
    <xf numFmtId="43" fontId="19" fillId="0" borderId="10" xfId="65" applyNumberFormat="1" applyFont="1" applyBorder="1" applyAlignment="1">
      <alignment vertical="center"/>
    </xf>
    <xf numFmtId="43" fontId="17" fillId="33" borderId="12" xfId="0" applyNumberFormat="1" applyFont="1" applyFill="1" applyBorder="1" applyAlignment="1">
      <alignment vertical="center" wrapText="1"/>
    </xf>
    <xf numFmtId="43" fontId="17" fillId="33" borderId="12" xfId="65" applyNumberFormat="1" applyFont="1" applyFill="1" applyBorder="1" applyAlignment="1">
      <alignment vertical="center" wrapText="1"/>
    </xf>
    <xf numFmtId="43" fontId="17" fillId="33" borderId="27" xfId="65" applyNumberFormat="1" applyFont="1" applyFill="1" applyBorder="1" applyAlignment="1">
      <alignment vertical="center" wrapText="1"/>
    </xf>
    <xf numFmtId="43" fontId="18" fillId="0" borderId="18" xfId="0" applyNumberFormat="1" applyFont="1" applyBorder="1" applyAlignment="1">
      <alignment vertical="center" wrapText="1"/>
    </xf>
    <xf numFmtId="43" fontId="18" fillId="0" borderId="0" xfId="0" applyNumberFormat="1" applyFont="1" applyAlignment="1">
      <alignment vertical="center" wrapText="1"/>
    </xf>
    <xf numFmtId="0" fontId="18" fillId="0" borderId="28" xfId="0" applyFont="1" applyBorder="1" applyAlignment="1">
      <alignment horizontal="left" vertical="center" wrapText="1"/>
    </xf>
    <xf numFmtId="43" fontId="18" fillId="0" borderId="18" xfId="65" applyNumberFormat="1" applyFont="1" applyBorder="1" applyAlignment="1">
      <alignment vertical="center"/>
    </xf>
    <xf numFmtId="43" fontId="18" fillId="0" borderId="29" xfId="65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3" fontId="17" fillId="34" borderId="30" xfId="0" applyNumberFormat="1" applyFont="1" applyFill="1" applyBorder="1" applyAlignment="1">
      <alignment horizontal="center" vertical="center"/>
    </xf>
    <xf numFmtId="43" fontId="17" fillId="34" borderId="2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3" fontId="17" fillId="33" borderId="31" xfId="0" applyNumberFormat="1" applyFont="1" applyFill="1" applyBorder="1" applyAlignment="1">
      <alignment horizontal="center" vertical="center"/>
    </xf>
    <xf numFmtId="43" fontId="17" fillId="33" borderId="32" xfId="0" applyNumberFormat="1" applyFont="1" applyFill="1" applyBorder="1" applyAlignment="1">
      <alignment vertical="center"/>
    </xf>
    <xf numFmtId="43" fontId="17" fillId="33" borderId="31" xfId="0" applyNumberFormat="1" applyFont="1" applyFill="1" applyBorder="1" applyAlignment="1">
      <alignment vertical="center"/>
    </xf>
    <xf numFmtId="43" fontId="17" fillId="33" borderId="33" xfId="0" applyNumberFormat="1" applyFont="1" applyFill="1" applyBorder="1" applyAlignment="1">
      <alignment vertical="center"/>
    </xf>
    <xf numFmtId="43" fontId="17" fillId="33" borderId="34" xfId="0" applyNumberFormat="1" applyFont="1" applyFill="1" applyBorder="1" applyAlignment="1">
      <alignment horizontal="center" vertical="center"/>
    </xf>
    <xf numFmtId="43" fontId="17" fillId="33" borderId="14" xfId="0" applyNumberFormat="1" applyFont="1" applyFill="1" applyBorder="1" applyAlignment="1">
      <alignment vertical="center"/>
    </xf>
    <xf numFmtId="43" fontId="17" fillId="33" borderId="34" xfId="0" applyNumberFormat="1" applyFont="1" applyFill="1" applyBorder="1" applyAlignment="1">
      <alignment vertical="center"/>
    </xf>
    <xf numFmtId="43" fontId="17" fillId="33" borderId="26" xfId="0" applyNumberFormat="1" applyFont="1" applyFill="1" applyBorder="1" applyAlignment="1">
      <alignment vertical="center"/>
    </xf>
    <xf numFmtId="43" fontId="18" fillId="35" borderId="20" xfId="0" applyNumberFormat="1" applyFont="1" applyFill="1" applyBorder="1" applyAlignment="1">
      <alignment horizontal="center" vertical="center"/>
    </xf>
    <xf numFmtId="43" fontId="18" fillId="35" borderId="10" xfId="0" applyNumberFormat="1" applyFont="1" applyFill="1" applyBorder="1" applyAlignment="1">
      <alignment horizontal="center" vertical="center"/>
    </xf>
    <xf numFmtId="43" fontId="18" fillId="0" borderId="10" xfId="0" applyNumberFormat="1" applyFont="1" applyFill="1" applyBorder="1" applyAlignment="1">
      <alignment horizontal="center" vertical="center"/>
    </xf>
    <xf numFmtId="43" fontId="18" fillId="0" borderId="11" xfId="0" applyNumberFormat="1" applyFont="1" applyFill="1" applyBorder="1" applyAlignment="1">
      <alignment horizontal="center" vertical="center"/>
    </xf>
    <xf numFmtId="43" fontId="18" fillId="0" borderId="20" xfId="0" applyNumberFormat="1" applyFont="1" applyFill="1" applyBorder="1" applyAlignment="1">
      <alignment horizontal="center" vertical="center"/>
    </xf>
    <xf numFmtId="43" fontId="18" fillId="0" borderId="25" xfId="0" applyNumberFormat="1" applyFont="1" applyFill="1" applyBorder="1" applyAlignment="1">
      <alignment horizontal="center" vertical="center"/>
    </xf>
    <xf numFmtId="43" fontId="18" fillId="35" borderId="11" xfId="0" applyNumberFormat="1" applyFont="1" applyFill="1" applyBorder="1" applyAlignment="1">
      <alignment horizontal="center" vertical="center"/>
    </xf>
    <xf numFmtId="43" fontId="18" fillId="35" borderId="25" xfId="0" applyNumberFormat="1" applyFont="1" applyFill="1" applyBorder="1" applyAlignment="1">
      <alignment horizontal="center" vertical="center"/>
    </xf>
    <xf numFmtId="43" fontId="17" fillId="33" borderId="35" xfId="0" applyNumberFormat="1" applyFont="1" applyFill="1" applyBorder="1" applyAlignment="1">
      <alignment horizontal="center" vertical="center"/>
    </xf>
    <xf numFmtId="43" fontId="17" fillId="33" borderId="36" xfId="0" applyNumberFormat="1" applyFont="1" applyFill="1" applyBorder="1" applyAlignment="1">
      <alignment vertical="center"/>
    </xf>
    <xf numFmtId="43" fontId="17" fillId="33" borderId="35" xfId="0" applyNumberFormat="1" applyFont="1" applyFill="1" applyBorder="1" applyAlignment="1">
      <alignment vertical="center"/>
    </xf>
    <xf numFmtId="43" fontId="17" fillId="33" borderId="37" xfId="0" applyNumberFormat="1" applyFont="1" applyFill="1" applyBorder="1" applyAlignment="1">
      <alignment vertical="center"/>
    </xf>
    <xf numFmtId="43" fontId="18" fillId="0" borderId="28" xfId="0" applyNumberFormat="1" applyFont="1" applyFill="1" applyBorder="1" applyAlignment="1">
      <alignment horizontal="center" vertical="center"/>
    </xf>
    <xf numFmtId="43" fontId="18" fillId="0" borderId="18" xfId="0" applyNumberFormat="1" applyFont="1" applyFill="1" applyBorder="1" applyAlignment="1">
      <alignment horizontal="center" vertical="center"/>
    </xf>
    <xf numFmtId="43" fontId="18" fillId="0" borderId="2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3" fontId="17" fillId="0" borderId="0" xfId="0" applyNumberFormat="1" applyFont="1" applyFill="1" applyBorder="1" applyAlignment="1">
      <alignment horizontal="right" vertical="center"/>
    </xf>
    <xf numFmtId="10" fontId="18" fillId="0" borderId="0" xfId="53" applyNumberFormat="1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left" vertical="center"/>
    </xf>
    <xf numFmtId="4" fontId="17" fillId="34" borderId="22" xfId="0" applyNumberFormat="1" applyFont="1" applyFill="1" applyBorder="1" applyAlignment="1">
      <alignment horizontal="center" vertical="center"/>
    </xf>
    <xf numFmtId="43" fontId="17" fillId="34" borderId="39" xfId="0" applyNumberFormat="1" applyFont="1" applyFill="1" applyBorder="1" applyAlignment="1">
      <alignment horizontal="right" vertical="center"/>
    </xf>
    <xf numFmtId="43" fontId="18" fillId="0" borderId="0" xfId="0" applyNumberFormat="1" applyFont="1" applyBorder="1" applyAlignment="1">
      <alignment vertical="center"/>
    </xf>
    <xf numFmtId="0" fontId="18" fillId="34" borderId="21" xfId="0" applyFont="1" applyFill="1" applyBorder="1" applyAlignment="1">
      <alignment horizontal="left" vertical="center"/>
    </xf>
    <xf numFmtId="4" fontId="17" fillId="34" borderId="12" xfId="0" applyNumberFormat="1" applyFont="1" applyFill="1" applyBorder="1" applyAlignment="1">
      <alignment horizontal="center" vertical="center"/>
    </xf>
    <xf numFmtId="43" fontId="17" fillId="34" borderId="20" xfId="0" applyNumberFormat="1" applyFont="1" applyFill="1" applyBorder="1" applyAlignment="1">
      <alignment horizontal="right" vertical="center"/>
    </xf>
    <xf numFmtId="0" fontId="18" fillId="34" borderId="40" xfId="0" applyFont="1" applyFill="1" applyBorder="1" applyAlignment="1">
      <alignment horizontal="left" vertical="center"/>
    </xf>
    <xf numFmtId="4" fontId="17" fillId="34" borderId="41" xfId="0" applyNumberFormat="1" applyFont="1" applyFill="1" applyBorder="1" applyAlignment="1">
      <alignment horizontal="center" vertical="center"/>
    </xf>
    <xf numFmtId="43" fontId="17" fillId="34" borderId="28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43" fontId="17" fillId="0" borderId="0" xfId="0" applyNumberFormat="1" applyFont="1" applyBorder="1" applyAlignment="1">
      <alignment horizontal="right" vertical="center"/>
    </xf>
    <xf numFmtId="0" fontId="18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/>
    </xf>
    <xf numFmtId="43" fontId="18" fillId="0" borderId="43" xfId="0" applyNumberFormat="1" applyFont="1" applyBorder="1" applyAlignment="1">
      <alignment vertical="center" wrapText="1"/>
    </xf>
    <xf numFmtId="43" fontId="18" fillId="0" borderId="43" xfId="65" applyNumberFormat="1" applyFont="1" applyBorder="1" applyAlignment="1">
      <alignment vertical="center"/>
    </xf>
    <xf numFmtId="43" fontId="18" fillId="0" borderId="44" xfId="65" applyNumberFormat="1" applyFont="1" applyBorder="1" applyAlignment="1">
      <alignment vertical="center" wrapText="1"/>
    </xf>
    <xf numFmtId="0" fontId="2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/>
    </xf>
    <xf numFmtId="43" fontId="17" fillId="34" borderId="12" xfId="0" applyNumberFormat="1" applyFont="1" applyFill="1" applyBorder="1" applyAlignment="1">
      <alignment vertical="center" wrapText="1"/>
    </xf>
    <xf numFmtId="43" fontId="17" fillId="34" borderId="12" xfId="65" applyNumberFormat="1" applyFont="1" applyFill="1" applyBorder="1" applyAlignment="1">
      <alignment vertical="center"/>
    </xf>
    <xf numFmtId="43" fontId="20" fillId="34" borderId="45" xfId="65" applyNumberFormat="1" applyFont="1" applyFill="1" applyBorder="1" applyAlignment="1">
      <alignment vertical="center"/>
    </xf>
    <xf numFmtId="9" fontId="17" fillId="34" borderId="46" xfId="53" applyNumberFormat="1" applyFont="1" applyFill="1" applyBorder="1" applyAlignment="1">
      <alignment vertical="center"/>
    </xf>
    <xf numFmtId="9" fontId="17" fillId="34" borderId="25" xfId="53" applyNumberFormat="1" applyFont="1" applyFill="1" applyBorder="1" applyAlignment="1">
      <alignment vertical="center"/>
    </xf>
    <xf numFmtId="9" fontId="17" fillId="34" borderId="29" xfId="53" applyNumberFormat="1" applyFont="1" applyFill="1" applyBorder="1" applyAlignment="1">
      <alignment vertical="center"/>
    </xf>
    <xf numFmtId="43" fontId="17" fillId="34" borderId="38" xfId="0" applyNumberFormat="1" applyFont="1" applyFill="1" applyBorder="1" applyAlignment="1">
      <alignment horizontal="center" vertical="center"/>
    </xf>
    <xf numFmtId="43" fontId="17" fillId="34" borderId="22" xfId="0" applyNumberFormat="1" applyFont="1" applyFill="1" applyBorder="1" applyAlignment="1">
      <alignment horizontal="center" vertical="center"/>
    </xf>
    <xf numFmtId="43" fontId="17" fillId="34" borderId="47" xfId="0" applyNumberFormat="1" applyFont="1" applyFill="1" applyBorder="1" applyAlignment="1">
      <alignment horizontal="center" vertical="center"/>
    </xf>
    <xf numFmtId="43" fontId="17" fillId="34" borderId="21" xfId="0" applyNumberFormat="1" applyFont="1" applyFill="1" applyBorder="1" applyAlignment="1">
      <alignment horizontal="center" vertical="center"/>
    </xf>
    <xf numFmtId="43" fontId="17" fillId="34" borderId="12" xfId="0" applyNumberFormat="1" applyFont="1" applyFill="1" applyBorder="1" applyAlignment="1">
      <alignment horizontal="center" vertical="center"/>
    </xf>
    <xf numFmtId="43" fontId="17" fillId="34" borderId="27" xfId="0" applyNumberFormat="1" applyFont="1" applyFill="1" applyBorder="1" applyAlignment="1">
      <alignment horizontal="center" vertical="center"/>
    </xf>
    <xf numFmtId="43" fontId="17" fillId="34" borderId="40" xfId="0" applyNumberFormat="1" applyFont="1" applyFill="1" applyBorder="1" applyAlignment="1">
      <alignment horizontal="center" vertical="center"/>
    </xf>
    <xf numFmtId="43" fontId="17" fillId="34" borderId="41" xfId="0" applyNumberFormat="1" applyFont="1" applyFill="1" applyBorder="1" applyAlignment="1">
      <alignment horizontal="center" vertical="center"/>
    </xf>
    <xf numFmtId="43" fontId="17" fillId="34" borderId="48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4" fontId="18" fillId="0" borderId="44" xfId="0" applyNumberFormat="1" applyFont="1" applyBorder="1" applyAlignment="1">
      <alignment horizontal="left" vertical="center"/>
    </xf>
    <xf numFmtId="4" fontId="18" fillId="0" borderId="50" xfId="0" applyNumberFormat="1" applyFont="1" applyBorder="1" applyAlignment="1">
      <alignment horizontal="left" vertical="center"/>
    </xf>
    <xf numFmtId="43" fontId="18" fillId="0" borderId="40" xfId="0" applyNumberFormat="1" applyFont="1" applyFill="1" applyBorder="1" applyAlignment="1">
      <alignment horizontal="center" vertical="center"/>
    </xf>
    <xf numFmtId="43" fontId="18" fillId="0" borderId="41" xfId="0" applyNumberFormat="1" applyFont="1" applyFill="1" applyBorder="1" applyAlignment="1">
      <alignment horizontal="center" vertical="center"/>
    </xf>
    <xf numFmtId="43" fontId="18" fillId="0" borderId="48" xfId="0" applyNumberFormat="1" applyFont="1" applyFill="1" applyBorder="1" applyAlignment="1">
      <alignment horizontal="center" vertical="center"/>
    </xf>
    <xf numFmtId="43" fontId="17" fillId="0" borderId="42" xfId="0" applyNumberFormat="1" applyFont="1" applyFill="1" applyBorder="1" applyAlignment="1">
      <alignment horizontal="center" vertical="center"/>
    </xf>
    <xf numFmtId="43" fontId="17" fillId="0" borderId="19" xfId="0" applyNumberFormat="1" applyFont="1" applyFill="1" applyBorder="1" applyAlignment="1">
      <alignment horizontal="center" vertical="center"/>
    </xf>
    <xf numFmtId="10" fontId="18" fillId="0" borderId="44" xfId="53" applyNumberFormat="1" applyFont="1" applyFill="1" applyBorder="1" applyAlignment="1">
      <alignment horizontal="center" vertical="center"/>
    </xf>
    <xf numFmtId="10" fontId="18" fillId="0" borderId="51" xfId="53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center" vertical="center"/>
    </xf>
    <xf numFmtId="43" fontId="17" fillId="0" borderId="49" xfId="0" applyNumberFormat="1" applyFont="1" applyFill="1" applyBorder="1" applyAlignment="1">
      <alignment horizontal="center" vertical="center"/>
    </xf>
    <xf numFmtId="10" fontId="18" fillId="0" borderId="50" xfId="53" applyNumberFormat="1" applyFont="1" applyFill="1" applyBorder="1" applyAlignment="1">
      <alignment horizontal="center" vertical="center"/>
    </xf>
    <xf numFmtId="43" fontId="18" fillId="0" borderId="21" xfId="0" applyNumberFormat="1" applyFont="1" applyFill="1" applyBorder="1" applyAlignment="1">
      <alignment horizontal="center" vertical="center"/>
    </xf>
    <xf numFmtId="43" fontId="18" fillId="0" borderId="12" xfId="0" applyNumberFormat="1" applyFont="1" applyFill="1" applyBorder="1" applyAlignment="1">
      <alignment horizontal="center" vertical="center"/>
    </xf>
    <xf numFmtId="43" fontId="18" fillId="0" borderId="27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4" fontId="18" fillId="0" borderId="51" xfId="0" applyNumberFormat="1" applyFont="1" applyBorder="1" applyAlignment="1">
      <alignment horizontal="left" vertical="center"/>
    </xf>
    <xf numFmtId="0" fontId="17" fillId="33" borderId="42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17" fillId="33" borderId="44" xfId="0" applyFont="1" applyFill="1" applyBorder="1" applyAlignment="1">
      <alignment horizontal="left" vertical="center"/>
    </xf>
    <xf numFmtId="0" fontId="17" fillId="33" borderId="51" xfId="0" applyFont="1" applyFill="1" applyBorder="1" applyAlignment="1">
      <alignment horizontal="left" vertical="center"/>
    </xf>
    <xf numFmtId="43" fontId="17" fillId="33" borderId="42" xfId="0" applyNumberFormat="1" applyFont="1" applyFill="1" applyBorder="1" applyAlignment="1">
      <alignment horizontal="center" vertical="center"/>
    </xf>
    <xf numFmtId="43" fontId="17" fillId="33" borderId="19" xfId="0" applyNumberFormat="1" applyFont="1" applyFill="1" applyBorder="1" applyAlignment="1">
      <alignment horizontal="center" vertical="center"/>
    </xf>
    <xf numFmtId="10" fontId="18" fillId="33" borderId="44" xfId="53" applyNumberFormat="1" applyFont="1" applyFill="1" applyBorder="1" applyAlignment="1">
      <alignment horizontal="center" vertical="center"/>
    </xf>
    <xf numFmtId="10" fontId="18" fillId="33" borderId="51" xfId="53" applyNumberFormat="1" applyFont="1" applyFill="1" applyBorder="1" applyAlignment="1">
      <alignment horizontal="center" vertical="center"/>
    </xf>
    <xf numFmtId="43" fontId="17" fillId="0" borderId="0" xfId="0" applyNumberFormat="1" applyFont="1" applyFill="1" applyBorder="1" applyAlignment="1">
      <alignment horizontal="center" vertical="center"/>
    </xf>
    <xf numFmtId="9" fontId="17" fillId="34" borderId="52" xfId="53" applyNumberFormat="1" applyFont="1" applyFill="1" applyBorder="1" applyAlignment="1">
      <alignment horizontal="center" vertical="center"/>
    </xf>
    <xf numFmtId="9" fontId="17" fillId="34" borderId="53" xfId="53" applyNumberFormat="1" applyFont="1" applyFill="1" applyBorder="1" applyAlignment="1">
      <alignment horizontal="center" vertical="center"/>
    </xf>
    <xf numFmtId="9" fontId="17" fillId="34" borderId="50" xfId="53" applyNumberFormat="1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left" vertical="center"/>
    </xf>
    <xf numFmtId="0" fontId="17" fillId="33" borderId="52" xfId="0" applyFont="1" applyFill="1" applyBorder="1" applyAlignment="1">
      <alignment horizontal="left" vertical="center"/>
    </xf>
    <xf numFmtId="43" fontId="17" fillId="33" borderId="54" xfId="0" applyNumberFormat="1" applyFont="1" applyFill="1" applyBorder="1" applyAlignment="1">
      <alignment horizontal="center" vertical="center"/>
    </xf>
    <xf numFmtId="10" fontId="18" fillId="33" borderId="52" xfId="53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43" fontId="17" fillId="34" borderId="38" xfId="0" applyNumberFormat="1" applyFont="1" applyFill="1" applyBorder="1" applyAlignment="1">
      <alignment horizontal="center" vertical="center" wrapText="1"/>
    </xf>
    <xf numFmtId="43" fontId="17" fillId="34" borderId="22" xfId="0" applyNumberFormat="1" applyFont="1" applyFill="1" applyBorder="1" applyAlignment="1">
      <alignment horizontal="center" vertical="center" wrapText="1"/>
    </xf>
    <xf numFmtId="43" fontId="17" fillId="34" borderId="47" xfId="0" applyNumberFormat="1" applyFont="1" applyFill="1" applyBorder="1" applyAlignment="1">
      <alignment horizontal="center" vertical="center" wrapText="1"/>
    </xf>
    <xf numFmtId="43" fontId="17" fillId="34" borderId="24" xfId="0" applyNumberFormat="1" applyFont="1" applyFill="1" applyBorder="1" applyAlignment="1">
      <alignment horizontal="center" vertical="center"/>
    </xf>
    <xf numFmtId="43" fontId="17" fillId="34" borderId="46" xfId="0" applyNumberFormat="1" applyFont="1" applyFill="1" applyBorder="1" applyAlignment="1">
      <alignment horizontal="center" vertical="center"/>
    </xf>
    <xf numFmtId="43" fontId="17" fillId="34" borderId="28" xfId="0" applyNumberFormat="1" applyFont="1" applyFill="1" applyBorder="1" applyAlignment="1" quotePrefix="1">
      <alignment horizontal="center" vertical="center"/>
    </xf>
    <xf numFmtId="43" fontId="18" fillId="34" borderId="18" xfId="0" applyNumberFormat="1" applyFont="1" applyFill="1" applyBorder="1" applyAlignment="1">
      <alignment horizontal="center" vertical="center"/>
    </xf>
    <xf numFmtId="43" fontId="18" fillId="34" borderId="55" xfId="0" applyNumberFormat="1" applyFont="1" applyFill="1" applyBorder="1" applyAlignment="1">
      <alignment horizontal="center" vertical="center"/>
    </xf>
    <xf numFmtId="43" fontId="18" fillId="34" borderId="29" xfId="0" applyNumberFormat="1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43" fontId="17" fillId="34" borderId="56" xfId="65" applyNumberFormat="1" applyFont="1" applyFill="1" applyBorder="1" applyAlignment="1">
      <alignment vertical="center" wrapText="1"/>
    </xf>
    <xf numFmtId="43" fontId="17" fillId="34" borderId="47" xfId="65" applyNumberFormat="1" applyFont="1" applyFill="1" applyBorder="1" applyAlignment="1">
      <alignment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43" fontId="17" fillId="34" borderId="11" xfId="65" applyNumberFormat="1" applyFont="1" applyFill="1" applyBorder="1" applyAlignment="1">
      <alignment vertical="center" wrapText="1"/>
    </xf>
    <xf numFmtId="43" fontId="17" fillId="34" borderId="27" xfId="65" applyNumberFormat="1" applyFont="1" applyFill="1" applyBorder="1" applyAlignment="1">
      <alignment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43" fontId="17" fillId="34" borderId="55" xfId="65" applyNumberFormat="1" applyFont="1" applyFill="1" applyBorder="1" applyAlignment="1">
      <alignment vertical="center" wrapText="1"/>
    </xf>
    <xf numFmtId="43" fontId="17" fillId="34" borderId="48" xfId="65" applyNumberFormat="1" applyFont="1" applyFill="1" applyBorder="1" applyAlignment="1">
      <alignment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5" xfId="50"/>
    <cellStyle name="Nota" xfId="51"/>
    <cellStyle name="Nota 2" xfId="52"/>
    <cellStyle name="Percent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9">
      <selection activeCell="F29" sqref="F28:F29"/>
    </sheetView>
  </sheetViews>
  <sheetFormatPr defaultColWidth="11.421875" defaultRowHeight="12.75"/>
  <cols>
    <col min="1" max="1" width="6.28125" style="101" customWidth="1"/>
    <col min="2" max="2" width="48.140625" style="60" customWidth="1"/>
    <col min="3" max="10" width="7.7109375" style="94" customWidth="1"/>
    <col min="11" max="11" width="25.7109375" style="102" customWidth="1"/>
    <col min="12" max="12" width="18.421875" style="94" customWidth="1"/>
    <col min="13" max="13" width="4.57421875" style="60" customWidth="1"/>
    <col min="14" max="14" width="20.8515625" style="60" customWidth="1"/>
    <col min="15" max="15" width="5.00390625" style="60" customWidth="1"/>
    <col min="16" max="16384" width="11.421875" style="60" customWidth="1"/>
  </cols>
  <sheetData>
    <row r="1" spans="1:12" ht="15">
      <c r="A1" s="162" t="s">
        <v>10</v>
      </c>
      <c r="B1" s="163" t="s">
        <v>139</v>
      </c>
      <c r="C1" s="164" t="s">
        <v>140</v>
      </c>
      <c r="D1" s="165"/>
      <c r="E1" s="165"/>
      <c r="F1" s="165"/>
      <c r="G1" s="165"/>
      <c r="H1" s="165"/>
      <c r="I1" s="165"/>
      <c r="J1" s="166"/>
      <c r="K1" s="167" t="s">
        <v>8</v>
      </c>
      <c r="L1" s="168"/>
    </row>
    <row r="2" spans="1:14" s="63" customFormat="1" ht="15">
      <c r="A2" s="162"/>
      <c r="B2" s="163"/>
      <c r="C2" s="169" t="s">
        <v>141</v>
      </c>
      <c r="D2" s="170"/>
      <c r="E2" s="170"/>
      <c r="F2" s="171"/>
      <c r="G2" s="169" t="s">
        <v>142</v>
      </c>
      <c r="H2" s="170"/>
      <c r="I2" s="170"/>
      <c r="J2" s="172"/>
      <c r="K2" s="61" t="s">
        <v>143</v>
      </c>
      <c r="L2" s="62" t="s">
        <v>144</v>
      </c>
      <c r="N2" s="60"/>
    </row>
    <row r="3" spans="1:14" ht="15">
      <c r="A3" s="158">
        <v>1</v>
      </c>
      <c r="B3" s="159" t="str">
        <f>SBCampo!C2</f>
        <v>Guarita SBCampo</v>
      </c>
      <c r="C3" s="64"/>
      <c r="D3" s="65"/>
      <c r="E3" s="65"/>
      <c r="F3" s="65"/>
      <c r="G3" s="66"/>
      <c r="H3" s="65"/>
      <c r="I3" s="65"/>
      <c r="J3" s="67"/>
      <c r="K3" s="160">
        <f>SBCampo!H43</f>
        <v>0</v>
      </c>
      <c r="L3" s="161" t="e">
        <f>K3/K50</f>
        <v>#DIV/0!</v>
      </c>
      <c r="N3" s="138">
        <f>SUM(N5:N10)</f>
        <v>0</v>
      </c>
    </row>
    <row r="4" spans="1:14" ht="15">
      <c r="A4" s="147"/>
      <c r="B4" s="149"/>
      <c r="C4" s="68"/>
      <c r="D4" s="69"/>
      <c r="E4" s="69"/>
      <c r="F4" s="69"/>
      <c r="G4" s="70"/>
      <c r="H4" s="69"/>
      <c r="I4" s="69"/>
      <c r="J4" s="71"/>
      <c r="K4" s="151"/>
      <c r="L4" s="153"/>
      <c r="N4" s="138"/>
    </row>
    <row r="5" spans="1:14" s="59" customFormat="1" ht="12.75" customHeight="1">
      <c r="A5" s="127" t="s">
        <v>0</v>
      </c>
      <c r="B5" s="129" t="str">
        <f>SBCampo!C3</f>
        <v>Serviços Preliminares</v>
      </c>
      <c r="C5" s="72"/>
      <c r="D5" s="73"/>
      <c r="E5" s="73"/>
      <c r="F5" s="78"/>
      <c r="G5" s="72"/>
      <c r="H5" s="73"/>
      <c r="I5" s="73"/>
      <c r="J5" s="79"/>
      <c r="K5" s="134">
        <f>SBCampo!I3</f>
        <v>0</v>
      </c>
      <c r="L5" s="136"/>
      <c r="N5" s="138">
        <f>SUM(C5:J6)</f>
        <v>0</v>
      </c>
    </row>
    <row r="6" spans="1:14" s="59" customFormat="1" ht="12.75" customHeight="1">
      <c r="A6" s="144"/>
      <c r="B6" s="145"/>
      <c r="C6" s="141">
        <f>SBCampo!I4+((SBCampo!I5+SBCampo!I6)/2)</f>
        <v>0</v>
      </c>
      <c r="D6" s="142"/>
      <c r="E6" s="142"/>
      <c r="F6" s="143"/>
      <c r="G6" s="141">
        <f>(SBCampo!I5+SBCampo!I6)/2</f>
        <v>0</v>
      </c>
      <c r="H6" s="142"/>
      <c r="I6" s="142"/>
      <c r="J6" s="143"/>
      <c r="K6" s="135"/>
      <c r="L6" s="137"/>
      <c r="N6" s="138"/>
    </row>
    <row r="7" spans="1:14" s="59" customFormat="1" ht="12.75" customHeight="1">
      <c r="A7" s="127" t="s">
        <v>3</v>
      </c>
      <c r="B7" s="129" t="str">
        <f>SBCampo!C7</f>
        <v>Infraestrutura</v>
      </c>
      <c r="C7" s="72"/>
      <c r="D7" s="73"/>
      <c r="E7" s="74"/>
      <c r="F7" s="75"/>
      <c r="G7" s="76"/>
      <c r="H7" s="74"/>
      <c r="I7" s="74"/>
      <c r="J7" s="77"/>
      <c r="K7" s="134">
        <f>SBCampo!I7</f>
        <v>0</v>
      </c>
      <c r="L7" s="136"/>
      <c r="N7" s="138">
        <f>SUM(C7:J8)</f>
        <v>0</v>
      </c>
    </row>
    <row r="8" spans="1:14" s="59" customFormat="1" ht="12.75" customHeight="1">
      <c r="A8" s="144"/>
      <c r="B8" s="145"/>
      <c r="C8" s="141">
        <f>K7</f>
        <v>0</v>
      </c>
      <c r="D8" s="142"/>
      <c r="E8" s="142"/>
      <c r="F8" s="143"/>
      <c r="G8" s="76"/>
      <c r="H8" s="74"/>
      <c r="I8" s="74"/>
      <c r="J8" s="77"/>
      <c r="K8" s="135"/>
      <c r="L8" s="137"/>
      <c r="N8" s="138"/>
    </row>
    <row r="9" spans="1:14" s="59" customFormat="1" ht="12.75" customHeight="1">
      <c r="A9" s="127" t="s">
        <v>145</v>
      </c>
      <c r="B9" s="129" t="str">
        <f>SBCampo!C36</f>
        <v>Equipamentos</v>
      </c>
      <c r="C9" s="76"/>
      <c r="D9" s="74"/>
      <c r="E9" s="73"/>
      <c r="F9" s="78"/>
      <c r="G9" s="76"/>
      <c r="H9" s="74"/>
      <c r="I9" s="74"/>
      <c r="J9" s="77"/>
      <c r="K9" s="134">
        <f>SBCampo!I36</f>
        <v>0</v>
      </c>
      <c r="L9" s="136"/>
      <c r="N9" s="138">
        <f>SUM(C9:J10)</f>
        <v>0</v>
      </c>
    </row>
    <row r="10" spans="1:14" s="59" customFormat="1" ht="12.75" customHeight="1">
      <c r="A10" s="144"/>
      <c r="B10" s="145"/>
      <c r="C10" s="141">
        <f>K9</f>
        <v>0</v>
      </c>
      <c r="D10" s="142"/>
      <c r="E10" s="142"/>
      <c r="F10" s="143"/>
      <c r="G10" s="76"/>
      <c r="H10" s="74"/>
      <c r="I10" s="74"/>
      <c r="J10" s="77"/>
      <c r="K10" s="135"/>
      <c r="L10" s="137"/>
      <c r="N10" s="138"/>
    </row>
    <row r="11" spans="1:14" s="59" customFormat="1" ht="12.75" customHeight="1">
      <c r="A11" s="146">
        <v>2</v>
      </c>
      <c r="B11" s="148" t="str">
        <f>EMAE!C2</f>
        <v>Guarita EMAE</v>
      </c>
      <c r="C11" s="80"/>
      <c r="D11" s="81"/>
      <c r="E11" s="81"/>
      <c r="F11" s="81"/>
      <c r="G11" s="82"/>
      <c r="H11" s="81"/>
      <c r="I11" s="81"/>
      <c r="J11" s="83"/>
      <c r="K11" s="150">
        <f>EMAE!H39</f>
        <v>0</v>
      </c>
      <c r="L11" s="152" t="e">
        <f>K11/K50</f>
        <v>#DIV/0!</v>
      </c>
      <c r="N11" s="138">
        <f>SUM(N13:N16)</f>
        <v>0</v>
      </c>
    </row>
    <row r="12" spans="1:14" s="59" customFormat="1" ht="12.75" customHeight="1">
      <c r="A12" s="147"/>
      <c r="B12" s="149"/>
      <c r="C12" s="68"/>
      <c r="D12" s="69"/>
      <c r="E12" s="69"/>
      <c r="F12" s="69"/>
      <c r="G12" s="70"/>
      <c r="H12" s="69"/>
      <c r="I12" s="69"/>
      <c r="J12" s="71"/>
      <c r="K12" s="151"/>
      <c r="L12" s="153"/>
      <c r="N12" s="138"/>
    </row>
    <row r="13" spans="1:14" s="59" customFormat="1" ht="12.75" customHeight="1">
      <c r="A13" s="127" t="s">
        <v>110</v>
      </c>
      <c r="B13" s="129" t="str">
        <f>EMAE!C3</f>
        <v>Infraestrutura</v>
      </c>
      <c r="C13" s="76"/>
      <c r="D13" s="73"/>
      <c r="E13" s="73"/>
      <c r="F13" s="75"/>
      <c r="G13" s="76"/>
      <c r="H13" s="74"/>
      <c r="I13" s="74"/>
      <c r="J13" s="77"/>
      <c r="K13" s="134">
        <f>EMAE!I3</f>
        <v>0</v>
      </c>
      <c r="L13" s="136"/>
      <c r="N13" s="138">
        <f>SUM(C13:J14)</f>
        <v>0</v>
      </c>
    </row>
    <row r="14" spans="1:14" s="59" customFormat="1" ht="12.75" customHeight="1">
      <c r="A14" s="144"/>
      <c r="B14" s="145"/>
      <c r="C14" s="141">
        <f>K13</f>
        <v>0</v>
      </c>
      <c r="D14" s="142"/>
      <c r="E14" s="142"/>
      <c r="F14" s="143"/>
      <c r="G14" s="76"/>
      <c r="H14" s="74"/>
      <c r="I14" s="74"/>
      <c r="J14" s="77"/>
      <c r="K14" s="135"/>
      <c r="L14" s="137"/>
      <c r="N14" s="138"/>
    </row>
    <row r="15" spans="1:14" s="59" customFormat="1" ht="12.75" customHeight="1">
      <c r="A15" s="127" t="s">
        <v>111</v>
      </c>
      <c r="B15" s="129" t="str">
        <f>EMAE!C32</f>
        <v>Equipamentos</v>
      </c>
      <c r="C15" s="76"/>
      <c r="D15" s="74"/>
      <c r="E15" s="74"/>
      <c r="F15" s="78"/>
      <c r="G15" s="72"/>
      <c r="H15" s="74"/>
      <c r="I15" s="74"/>
      <c r="J15" s="77"/>
      <c r="K15" s="134">
        <f>EMAE!I32</f>
        <v>0</v>
      </c>
      <c r="L15" s="136"/>
      <c r="N15" s="138">
        <f>SUM(C15:J16)</f>
        <v>0</v>
      </c>
    </row>
    <row r="16" spans="1:14" s="59" customFormat="1" ht="12.75" customHeight="1">
      <c r="A16" s="144"/>
      <c r="B16" s="145"/>
      <c r="C16" s="141">
        <f>K15/2</f>
        <v>0</v>
      </c>
      <c r="D16" s="142"/>
      <c r="E16" s="142"/>
      <c r="F16" s="143"/>
      <c r="G16" s="141">
        <f>K15/2</f>
        <v>0</v>
      </c>
      <c r="H16" s="142"/>
      <c r="I16" s="142"/>
      <c r="J16" s="143"/>
      <c r="K16" s="135"/>
      <c r="L16" s="137"/>
      <c r="N16" s="138"/>
    </row>
    <row r="17" spans="1:14" s="59" customFormat="1" ht="12.75" customHeight="1">
      <c r="A17" s="146">
        <v>3</v>
      </c>
      <c r="B17" s="148" t="str">
        <f>Cubatão!C2</f>
        <v>Guarita Cubatão</v>
      </c>
      <c r="C17" s="80"/>
      <c r="D17" s="81"/>
      <c r="E17" s="81"/>
      <c r="F17" s="81"/>
      <c r="G17" s="82"/>
      <c r="H17" s="81"/>
      <c r="I17" s="81"/>
      <c r="J17" s="83"/>
      <c r="K17" s="150">
        <f>Cubatão!H39</f>
        <v>0</v>
      </c>
      <c r="L17" s="152" t="e">
        <f>K17/K50</f>
        <v>#DIV/0!</v>
      </c>
      <c r="N17" s="138">
        <f>SUM(N19:N22)</f>
        <v>0</v>
      </c>
    </row>
    <row r="18" spans="1:14" s="59" customFormat="1" ht="12.75" customHeight="1">
      <c r="A18" s="147"/>
      <c r="B18" s="149"/>
      <c r="C18" s="68"/>
      <c r="D18" s="69"/>
      <c r="E18" s="69"/>
      <c r="F18" s="69"/>
      <c r="G18" s="70"/>
      <c r="H18" s="69"/>
      <c r="I18" s="69"/>
      <c r="J18" s="71"/>
      <c r="K18" s="151"/>
      <c r="L18" s="153"/>
      <c r="N18" s="138"/>
    </row>
    <row r="19" spans="1:14" s="59" customFormat="1" ht="12.75" customHeight="1">
      <c r="A19" s="127">
        <v>13</v>
      </c>
      <c r="B19" s="129" t="str">
        <f>Cubatão!C3</f>
        <v>Infraestrutura</v>
      </c>
      <c r="C19" s="76"/>
      <c r="D19" s="74"/>
      <c r="E19" s="73"/>
      <c r="F19" s="78"/>
      <c r="G19" s="76"/>
      <c r="H19" s="74"/>
      <c r="I19" s="74"/>
      <c r="J19" s="77"/>
      <c r="K19" s="134">
        <f>Cubatão!I3</f>
        <v>0</v>
      </c>
      <c r="L19" s="136"/>
      <c r="N19" s="138">
        <f>SUM(C19:J20)</f>
        <v>0</v>
      </c>
    </row>
    <row r="20" spans="1:14" s="59" customFormat="1" ht="12.75" customHeight="1">
      <c r="A20" s="144"/>
      <c r="B20" s="145"/>
      <c r="C20" s="141">
        <f>K19</f>
        <v>0</v>
      </c>
      <c r="D20" s="142"/>
      <c r="E20" s="142"/>
      <c r="F20" s="143"/>
      <c r="G20" s="76"/>
      <c r="H20" s="74"/>
      <c r="I20" s="74"/>
      <c r="J20" s="77"/>
      <c r="K20" s="135"/>
      <c r="L20" s="137"/>
      <c r="N20" s="138"/>
    </row>
    <row r="21" spans="1:14" s="59" customFormat="1" ht="12.75" customHeight="1">
      <c r="A21" s="127">
        <v>14</v>
      </c>
      <c r="B21" s="129" t="str">
        <f>Cubatão!C32</f>
        <v>Equipamentos</v>
      </c>
      <c r="C21" s="76"/>
      <c r="D21" s="74"/>
      <c r="E21" s="74"/>
      <c r="F21" s="75"/>
      <c r="G21" s="72"/>
      <c r="H21" s="73"/>
      <c r="I21" s="74"/>
      <c r="J21" s="77"/>
      <c r="K21" s="134">
        <f>Cubatão!I32</f>
        <v>0</v>
      </c>
      <c r="L21" s="136"/>
      <c r="N21" s="138">
        <f>SUM(C21:J22)</f>
        <v>0</v>
      </c>
    </row>
    <row r="22" spans="1:14" s="59" customFormat="1" ht="12.75" customHeight="1">
      <c r="A22" s="144"/>
      <c r="B22" s="145"/>
      <c r="C22" s="76"/>
      <c r="D22" s="74"/>
      <c r="E22" s="74"/>
      <c r="F22" s="75"/>
      <c r="G22" s="141">
        <f>K21</f>
        <v>0</v>
      </c>
      <c r="H22" s="142"/>
      <c r="I22" s="142"/>
      <c r="J22" s="143"/>
      <c r="K22" s="135"/>
      <c r="L22" s="137"/>
      <c r="N22" s="138"/>
    </row>
    <row r="23" spans="1:14" s="59" customFormat="1" ht="12.75" customHeight="1">
      <c r="A23" s="146">
        <v>4</v>
      </c>
      <c r="B23" s="148" t="str">
        <f>Anchieta!C2</f>
        <v>Guarita Anchieta</v>
      </c>
      <c r="C23" s="80"/>
      <c r="D23" s="81"/>
      <c r="E23" s="81"/>
      <c r="F23" s="81"/>
      <c r="G23" s="82"/>
      <c r="H23" s="81"/>
      <c r="I23" s="81"/>
      <c r="J23" s="83"/>
      <c r="K23" s="150">
        <f>Anchieta!H39</f>
        <v>0</v>
      </c>
      <c r="L23" s="152" t="e">
        <f>K23/K50</f>
        <v>#DIV/0!</v>
      </c>
      <c r="N23" s="138">
        <f>SUM(N25:N28)</f>
        <v>0</v>
      </c>
    </row>
    <row r="24" spans="1:14" s="59" customFormat="1" ht="12.75" customHeight="1">
      <c r="A24" s="147"/>
      <c r="B24" s="149"/>
      <c r="C24" s="68"/>
      <c r="D24" s="69"/>
      <c r="E24" s="69"/>
      <c r="F24" s="69"/>
      <c r="G24" s="70"/>
      <c r="H24" s="69"/>
      <c r="I24" s="69"/>
      <c r="J24" s="71"/>
      <c r="K24" s="151"/>
      <c r="L24" s="153"/>
      <c r="N24" s="138"/>
    </row>
    <row r="25" spans="1:14" s="59" customFormat="1" ht="12.75" customHeight="1">
      <c r="A25" s="127" t="s">
        <v>110</v>
      </c>
      <c r="B25" s="129" t="str">
        <f>Anchieta!C3</f>
        <v>Infraestrutura</v>
      </c>
      <c r="C25" s="76"/>
      <c r="D25" s="74"/>
      <c r="E25" s="74"/>
      <c r="F25" s="78"/>
      <c r="G25" s="72"/>
      <c r="H25" s="74"/>
      <c r="I25" s="74"/>
      <c r="J25" s="77"/>
      <c r="K25" s="134">
        <f>Anchieta!I3</f>
        <v>0</v>
      </c>
      <c r="L25" s="136"/>
      <c r="N25" s="138">
        <f>SUM(C25:J26)</f>
        <v>0</v>
      </c>
    </row>
    <row r="26" spans="1:14" s="59" customFormat="1" ht="12.75" customHeight="1">
      <c r="A26" s="144"/>
      <c r="B26" s="145"/>
      <c r="C26" s="141">
        <f>K25/2</f>
        <v>0</v>
      </c>
      <c r="D26" s="142"/>
      <c r="E26" s="142"/>
      <c r="F26" s="143"/>
      <c r="G26" s="141">
        <f>K25/2</f>
        <v>0</v>
      </c>
      <c r="H26" s="142"/>
      <c r="I26" s="142"/>
      <c r="J26" s="143"/>
      <c r="K26" s="135"/>
      <c r="L26" s="137"/>
      <c r="N26" s="138"/>
    </row>
    <row r="27" spans="1:14" s="59" customFormat="1" ht="12.75" customHeight="1">
      <c r="A27" s="127" t="s">
        <v>111</v>
      </c>
      <c r="B27" s="129" t="str">
        <f>Anchieta!C32</f>
        <v>Equipamentos</v>
      </c>
      <c r="C27" s="76"/>
      <c r="D27" s="74"/>
      <c r="E27" s="74"/>
      <c r="F27" s="75"/>
      <c r="G27" s="76"/>
      <c r="H27" s="73"/>
      <c r="I27" s="73"/>
      <c r="J27" s="77"/>
      <c r="K27" s="134">
        <f>Anchieta!I32</f>
        <v>0</v>
      </c>
      <c r="L27" s="136"/>
      <c r="N27" s="138">
        <f>SUM(C27:J28)</f>
        <v>0</v>
      </c>
    </row>
    <row r="28" spans="1:14" s="59" customFormat="1" ht="12.75" customHeight="1">
      <c r="A28" s="144"/>
      <c r="B28" s="145"/>
      <c r="C28" s="76"/>
      <c r="D28" s="74"/>
      <c r="E28" s="74"/>
      <c r="F28" s="75"/>
      <c r="G28" s="141">
        <f>K27</f>
        <v>0</v>
      </c>
      <c r="H28" s="142"/>
      <c r="I28" s="142"/>
      <c r="J28" s="143"/>
      <c r="K28" s="135"/>
      <c r="L28" s="137"/>
      <c r="N28" s="138"/>
    </row>
    <row r="29" spans="1:14" s="59" customFormat="1" ht="12.75" customHeight="1">
      <c r="A29" s="146">
        <v>5</v>
      </c>
      <c r="B29" s="148" t="s">
        <v>148</v>
      </c>
      <c r="C29" s="80"/>
      <c r="D29" s="81"/>
      <c r="E29" s="81"/>
      <c r="F29" s="81"/>
      <c r="G29" s="82"/>
      <c r="H29" s="81"/>
      <c r="I29" s="81"/>
      <c r="J29" s="83"/>
      <c r="K29" s="150">
        <f>Infra!H93</f>
        <v>0</v>
      </c>
      <c r="L29" s="152" t="e">
        <f>K29/K50</f>
        <v>#DIV/0!</v>
      </c>
      <c r="N29" s="138">
        <f>SUM(N31:N48)</f>
        <v>0</v>
      </c>
    </row>
    <row r="30" spans="1:14" s="59" customFormat="1" ht="12.75" customHeight="1">
      <c r="A30" s="147"/>
      <c r="B30" s="149"/>
      <c r="C30" s="68"/>
      <c r="D30" s="69"/>
      <c r="E30" s="69"/>
      <c r="F30" s="69"/>
      <c r="G30" s="70"/>
      <c r="H30" s="69"/>
      <c r="I30" s="69"/>
      <c r="J30" s="71"/>
      <c r="K30" s="151"/>
      <c r="L30" s="153"/>
      <c r="N30" s="138"/>
    </row>
    <row r="31" spans="1:14" s="59" customFormat="1" ht="12.75" customHeight="1">
      <c r="A31" s="127" t="s">
        <v>146</v>
      </c>
      <c r="B31" s="129" t="str">
        <f>Infra!C2</f>
        <v>CFTV SBCampo</v>
      </c>
      <c r="C31" s="76"/>
      <c r="D31" s="74"/>
      <c r="E31" s="73"/>
      <c r="F31" s="75"/>
      <c r="G31" s="76"/>
      <c r="H31" s="74"/>
      <c r="I31" s="74"/>
      <c r="J31" s="77"/>
      <c r="K31" s="134">
        <f>Infra!I2</f>
        <v>0</v>
      </c>
      <c r="L31" s="136"/>
      <c r="N31" s="138">
        <f>SUM(C31:J32)</f>
        <v>0</v>
      </c>
    </row>
    <row r="32" spans="1:14" s="59" customFormat="1" ht="12.75" customHeight="1">
      <c r="A32" s="144"/>
      <c r="B32" s="145"/>
      <c r="C32" s="141">
        <f>K31</f>
        <v>0</v>
      </c>
      <c r="D32" s="142"/>
      <c r="E32" s="142"/>
      <c r="F32" s="143"/>
      <c r="G32" s="76"/>
      <c r="H32" s="74"/>
      <c r="I32" s="74"/>
      <c r="J32" s="77"/>
      <c r="K32" s="135"/>
      <c r="L32" s="137"/>
      <c r="N32" s="138"/>
    </row>
    <row r="33" spans="1:14" s="59" customFormat="1" ht="12.75" customHeight="1">
      <c r="A33" s="127" t="s">
        <v>147</v>
      </c>
      <c r="B33" s="129" t="str">
        <f>Infra!C12</f>
        <v>CFTV EMAE</v>
      </c>
      <c r="C33" s="76"/>
      <c r="D33" s="74"/>
      <c r="E33" s="74"/>
      <c r="F33" s="78"/>
      <c r="G33" s="76"/>
      <c r="H33" s="74"/>
      <c r="I33" s="74"/>
      <c r="J33" s="77"/>
      <c r="K33" s="134">
        <f>Infra!I12</f>
        <v>0</v>
      </c>
      <c r="L33" s="136"/>
      <c r="N33" s="138">
        <f>SUM(C33:J34)</f>
        <v>0</v>
      </c>
    </row>
    <row r="34" spans="1:14" s="59" customFormat="1" ht="12.75" customHeight="1">
      <c r="A34" s="144"/>
      <c r="B34" s="145"/>
      <c r="C34" s="141">
        <f>K33</f>
        <v>0</v>
      </c>
      <c r="D34" s="142"/>
      <c r="E34" s="142"/>
      <c r="F34" s="143"/>
      <c r="G34" s="76"/>
      <c r="H34" s="74"/>
      <c r="I34" s="74"/>
      <c r="J34" s="77"/>
      <c r="K34" s="135"/>
      <c r="L34" s="137"/>
      <c r="N34" s="138"/>
    </row>
    <row r="35" spans="1:14" s="59" customFormat="1" ht="12.75" customHeight="1">
      <c r="A35" s="127" t="s">
        <v>149</v>
      </c>
      <c r="B35" s="129" t="str">
        <f>Infra!C22</f>
        <v>CFTV Cubatão</v>
      </c>
      <c r="C35" s="76"/>
      <c r="D35" s="74"/>
      <c r="E35" s="74"/>
      <c r="F35" s="75"/>
      <c r="G35" s="72"/>
      <c r="H35" s="74"/>
      <c r="I35" s="74"/>
      <c r="J35" s="77"/>
      <c r="K35" s="134">
        <f>Infra!I22</f>
        <v>0</v>
      </c>
      <c r="L35" s="136"/>
      <c r="N35" s="138">
        <f>SUM(C35:J36)</f>
        <v>0</v>
      </c>
    </row>
    <row r="36" spans="1:14" s="59" customFormat="1" ht="12.75" customHeight="1">
      <c r="A36" s="144"/>
      <c r="B36" s="145"/>
      <c r="C36" s="76"/>
      <c r="D36" s="74"/>
      <c r="E36" s="74"/>
      <c r="F36" s="75"/>
      <c r="G36" s="141">
        <f>K35</f>
        <v>0</v>
      </c>
      <c r="H36" s="142"/>
      <c r="I36" s="142"/>
      <c r="J36" s="143"/>
      <c r="K36" s="135"/>
      <c r="L36" s="137"/>
      <c r="N36" s="138"/>
    </row>
    <row r="37" spans="1:14" s="59" customFormat="1" ht="12.75" customHeight="1">
      <c r="A37" s="127" t="s">
        <v>150</v>
      </c>
      <c r="B37" s="129" t="str">
        <f>Infra!C32</f>
        <v>CFTV Anchieta</v>
      </c>
      <c r="C37" s="76"/>
      <c r="D37" s="74"/>
      <c r="E37" s="74"/>
      <c r="F37" s="75"/>
      <c r="G37" s="76"/>
      <c r="H37" s="73"/>
      <c r="I37" s="74"/>
      <c r="J37" s="77"/>
      <c r="K37" s="134">
        <f>Infra!I32</f>
        <v>0</v>
      </c>
      <c r="L37" s="136"/>
      <c r="N37" s="138">
        <f>SUM(C37:J38)</f>
        <v>0</v>
      </c>
    </row>
    <row r="38" spans="1:14" s="59" customFormat="1" ht="12.75" customHeight="1">
      <c r="A38" s="144"/>
      <c r="B38" s="145"/>
      <c r="C38" s="76"/>
      <c r="D38" s="74"/>
      <c r="E38" s="74"/>
      <c r="F38" s="75"/>
      <c r="G38" s="141">
        <f>K37</f>
        <v>0</v>
      </c>
      <c r="H38" s="142"/>
      <c r="I38" s="142"/>
      <c r="J38" s="143"/>
      <c r="K38" s="135"/>
      <c r="L38" s="137"/>
      <c r="N38" s="138"/>
    </row>
    <row r="39" spans="1:14" s="59" customFormat="1" ht="12.75" customHeight="1">
      <c r="A39" s="127" t="s">
        <v>151</v>
      </c>
      <c r="B39" s="129" t="str">
        <f>Infra!C42</f>
        <v>Infra Pouso Paranapiacaba</v>
      </c>
      <c r="C39" s="76"/>
      <c r="D39" s="74"/>
      <c r="E39" s="74"/>
      <c r="F39" s="75"/>
      <c r="G39" s="76"/>
      <c r="H39" s="74"/>
      <c r="I39" s="73"/>
      <c r="J39" s="77"/>
      <c r="K39" s="134">
        <f>Infra!I42</f>
        <v>0</v>
      </c>
      <c r="L39" s="136"/>
      <c r="N39" s="138">
        <f>SUM(C39:J40)</f>
        <v>0</v>
      </c>
    </row>
    <row r="40" spans="1:14" s="59" customFormat="1" ht="12.75" customHeight="1">
      <c r="A40" s="144"/>
      <c r="B40" s="145"/>
      <c r="C40" s="76"/>
      <c r="D40" s="74"/>
      <c r="E40" s="74"/>
      <c r="F40" s="75"/>
      <c r="G40" s="141">
        <f>K39</f>
        <v>0</v>
      </c>
      <c r="H40" s="142"/>
      <c r="I40" s="142"/>
      <c r="J40" s="143"/>
      <c r="K40" s="135"/>
      <c r="L40" s="137"/>
      <c r="N40" s="138"/>
    </row>
    <row r="41" spans="1:14" s="59" customFormat="1" ht="12.75" customHeight="1">
      <c r="A41" s="127" t="s">
        <v>152</v>
      </c>
      <c r="B41" s="129" t="str">
        <f>Infra!C52</f>
        <v>Infra Casa de Visitas</v>
      </c>
      <c r="C41" s="76"/>
      <c r="D41" s="74"/>
      <c r="E41" s="74"/>
      <c r="F41" s="75"/>
      <c r="G41" s="76"/>
      <c r="H41" s="73"/>
      <c r="I41" s="74"/>
      <c r="J41" s="77"/>
      <c r="K41" s="134">
        <f>Infra!I52</f>
        <v>0</v>
      </c>
      <c r="L41" s="136"/>
      <c r="N41" s="138">
        <f>SUM(C41:J42)</f>
        <v>0</v>
      </c>
    </row>
    <row r="42" spans="1:14" s="59" customFormat="1" ht="12.75" customHeight="1">
      <c r="A42" s="144"/>
      <c r="B42" s="145"/>
      <c r="C42" s="76"/>
      <c r="D42" s="74"/>
      <c r="E42" s="74"/>
      <c r="F42" s="75"/>
      <c r="G42" s="141">
        <f>K41</f>
        <v>0</v>
      </c>
      <c r="H42" s="142"/>
      <c r="I42" s="142"/>
      <c r="J42" s="143"/>
      <c r="K42" s="135"/>
      <c r="L42" s="137"/>
      <c r="N42" s="138"/>
    </row>
    <row r="43" spans="1:14" s="59" customFormat="1" ht="12.75" customHeight="1">
      <c r="A43" s="127" t="s">
        <v>153</v>
      </c>
      <c r="B43" s="129" t="str">
        <f>Infra!C62</f>
        <v>Infra Rancho da Maioridade</v>
      </c>
      <c r="C43" s="76"/>
      <c r="D43" s="74"/>
      <c r="E43" s="74"/>
      <c r="F43" s="75"/>
      <c r="G43" s="76"/>
      <c r="H43" s="74"/>
      <c r="I43" s="73"/>
      <c r="J43" s="77"/>
      <c r="K43" s="134">
        <f>Infra!I62</f>
        <v>0</v>
      </c>
      <c r="L43" s="136"/>
      <c r="N43" s="138">
        <f>SUM(C43:J44)</f>
        <v>0</v>
      </c>
    </row>
    <row r="44" spans="1:14" s="59" customFormat="1" ht="12.75" customHeight="1">
      <c r="A44" s="144"/>
      <c r="B44" s="145"/>
      <c r="C44" s="76"/>
      <c r="D44" s="74"/>
      <c r="E44" s="74"/>
      <c r="F44" s="75"/>
      <c r="G44" s="141">
        <f>K43</f>
        <v>0</v>
      </c>
      <c r="H44" s="142"/>
      <c r="I44" s="142"/>
      <c r="J44" s="143"/>
      <c r="K44" s="135"/>
      <c r="L44" s="137"/>
      <c r="N44" s="138"/>
    </row>
    <row r="45" spans="1:14" s="59" customFormat="1" ht="12.75" customHeight="1">
      <c r="A45" s="127" t="s">
        <v>154</v>
      </c>
      <c r="B45" s="129" t="str">
        <f>Infra!C72</f>
        <v>Infra Padrão do Lorena</v>
      </c>
      <c r="C45" s="76"/>
      <c r="D45" s="74"/>
      <c r="E45" s="74"/>
      <c r="F45" s="75"/>
      <c r="G45" s="76"/>
      <c r="H45" s="74"/>
      <c r="I45" s="74"/>
      <c r="J45" s="79"/>
      <c r="K45" s="134">
        <f>Infra!I72</f>
        <v>0</v>
      </c>
      <c r="L45" s="136"/>
      <c r="N45" s="138">
        <f>SUM(C45:J46)</f>
        <v>0</v>
      </c>
    </row>
    <row r="46" spans="1:14" s="59" customFormat="1" ht="12.75" customHeight="1">
      <c r="A46" s="144"/>
      <c r="B46" s="145"/>
      <c r="C46" s="76"/>
      <c r="D46" s="74"/>
      <c r="E46" s="74"/>
      <c r="F46" s="75"/>
      <c r="G46" s="141">
        <f>K45</f>
        <v>0</v>
      </c>
      <c r="H46" s="142"/>
      <c r="I46" s="142"/>
      <c r="J46" s="143"/>
      <c r="K46" s="135"/>
      <c r="L46" s="137"/>
      <c r="N46" s="138"/>
    </row>
    <row r="47" spans="1:14" s="59" customFormat="1" ht="12.75" customHeight="1">
      <c r="A47" s="127" t="s">
        <v>155</v>
      </c>
      <c r="B47" s="129" t="str">
        <f>Infra!C82</f>
        <v>Infra Centro de Visitantes</v>
      </c>
      <c r="C47" s="76"/>
      <c r="D47" s="74"/>
      <c r="E47" s="73"/>
      <c r="F47" s="75"/>
      <c r="G47" s="76"/>
      <c r="H47" s="74"/>
      <c r="I47" s="74"/>
      <c r="J47" s="77"/>
      <c r="K47" s="134">
        <f>Infra!I82</f>
        <v>0</v>
      </c>
      <c r="L47" s="136"/>
      <c r="N47" s="138">
        <f>SUM(C47:J48)</f>
        <v>0</v>
      </c>
    </row>
    <row r="48" spans="1:14" s="59" customFormat="1" ht="12.75" customHeight="1">
      <c r="A48" s="128"/>
      <c r="B48" s="130"/>
      <c r="C48" s="131">
        <f>K47</f>
        <v>0</v>
      </c>
      <c r="D48" s="132"/>
      <c r="E48" s="132"/>
      <c r="F48" s="133"/>
      <c r="G48" s="84"/>
      <c r="H48" s="85"/>
      <c r="I48" s="85"/>
      <c r="J48" s="86"/>
      <c r="K48" s="139"/>
      <c r="L48" s="140"/>
      <c r="N48" s="138"/>
    </row>
    <row r="49" spans="1:12" s="59" customFormat="1" ht="12.75" customHeight="1">
      <c r="A49" s="87"/>
      <c r="B49" s="88"/>
      <c r="C49" s="154"/>
      <c r="D49" s="154"/>
      <c r="E49" s="154"/>
      <c r="F49" s="154"/>
      <c r="G49" s="154"/>
      <c r="H49" s="154"/>
      <c r="I49" s="154"/>
      <c r="J49" s="154"/>
      <c r="K49" s="89"/>
      <c r="L49" s="90"/>
    </row>
    <row r="50" spans="1:14" ht="15">
      <c r="A50" s="91"/>
      <c r="B50" s="92" t="s">
        <v>194</v>
      </c>
      <c r="C50" s="118">
        <f>SUM(C3:F48)</f>
        <v>0</v>
      </c>
      <c r="D50" s="119"/>
      <c r="E50" s="119"/>
      <c r="F50" s="120"/>
      <c r="G50" s="118">
        <f>SUM(G3:J48)</f>
        <v>0</v>
      </c>
      <c r="H50" s="119"/>
      <c r="I50" s="119"/>
      <c r="J50" s="120"/>
      <c r="K50" s="93">
        <f>K3+K11+K17+K23+K29</f>
        <v>0</v>
      </c>
      <c r="L50" s="155" t="e">
        <f>L3+L11+L17+L23+L29</f>
        <v>#DIV/0!</v>
      </c>
      <c r="N50" s="94">
        <f>SUM(C50:J50)</f>
        <v>0</v>
      </c>
    </row>
    <row r="51" spans="1:14" ht="15">
      <c r="A51" s="95"/>
      <c r="B51" s="96" t="s">
        <v>51</v>
      </c>
      <c r="C51" s="121">
        <f>C50*0.3</f>
        <v>0</v>
      </c>
      <c r="D51" s="122"/>
      <c r="E51" s="122"/>
      <c r="F51" s="123"/>
      <c r="G51" s="121">
        <f>G50*0.3</f>
        <v>0</v>
      </c>
      <c r="H51" s="122"/>
      <c r="I51" s="122"/>
      <c r="J51" s="123"/>
      <c r="K51" s="97">
        <f>K50*0.3</f>
        <v>0</v>
      </c>
      <c r="L51" s="156"/>
      <c r="N51" s="94">
        <f>SUM(C51:J51)</f>
        <v>0</v>
      </c>
    </row>
    <row r="52" spans="1:14" ht="15">
      <c r="A52" s="98"/>
      <c r="B52" s="99" t="s">
        <v>195</v>
      </c>
      <c r="C52" s="124">
        <f>C50+C51</f>
        <v>0</v>
      </c>
      <c r="D52" s="125"/>
      <c r="E52" s="125"/>
      <c r="F52" s="126"/>
      <c r="G52" s="124">
        <f>G50+G51</f>
        <v>0</v>
      </c>
      <c r="H52" s="125"/>
      <c r="I52" s="125"/>
      <c r="J52" s="126"/>
      <c r="K52" s="100">
        <f>K50+K51</f>
        <v>0</v>
      </c>
      <c r="L52" s="157"/>
      <c r="N52" s="94">
        <f>SUM(C52:J52)</f>
        <v>0</v>
      </c>
    </row>
    <row r="54" spans="1:14" ht="15">
      <c r="A54" s="91"/>
      <c r="B54" s="92" t="s">
        <v>194</v>
      </c>
      <c r="C54" s="118">
        <f>C52</f>
        <v>0</v>
      </c>
      <c r="D54" s="119"/>
      <c r="E54" s="119"/>
      <c r="F54" s="120"/>
      <c r="G54" s="118">
        <f>G52</f>
        <v>0</v>
      </c>
      <c r="H54" s="119"/>
      <c r="I54" s="119"/>
      <c r="J54" s="120"/>
      <c r="K54" s="93">
        <f>K52</f>
        <v>0</v>
      </c>
      <c r="L54" s="115" t="e">
        <f>K54/K56</f>
        <v>#DIV/0!</v>
      </c>
      <c r="N54" s="94">
        <f>C54+G54</f>
        <v>0</v>
      </c>
    </row>
    <row r="55" spans="1:14" ht="15">
      <c r="A55" s="95"/>
      <c r="B55" s="96" t="s">
        <v>196</v>
      </c>
      <c r="C55" s="121">
        <f>C54*0.1/0.9</f>
        <v>0</v>
      </c>
      <c r="D55" s="122"/>
      <c r="E55" s="122"/>
      <c r="F55" s="123"/>
      <c r="G55" s="121">
        <f>G54*0.1/0.9</f>
        <v>0</v>
      </c>
      <c r="H55" s="122"/>
      <c r="I55" s="122"/>
      <c r="J55" s="123"/>
      <c r="K55" s="97">
        <f>K54*0.1/0.9</f>
        <v>0</v>
      </c>
      <c r="L55" s="116" t="e">
        <f>K55/K56</f>
        <v>#DIV/0!</v>
      </c>
      <c r="N55" s="94">
        <f>C55+G55</f>
        <v>0</v>
      </c>
    </row>
    <row r="56" spans="1:14" ht="15">
      <c r="A56" s="98"/>
      <c r="B56" s="99" t="s">
        <v>197</v>
      </c>
      <c r="C56" s="124">
        <f>C54+C55</f>
        <v>0</v>
      </c>
      <c r="D56" s="125"/>
      <c r="E56" s="125"/>
      <c r="F56" s="126"/>
      <c r="G56" s="124">
        <f>G54+G55</f>
        <v>0</v>
      </c>
      <c r="H56" s="125"/>
      <c r="I56" s="125"/>
      <c r="J56" s="126"/>
      <c r="K56" s="100">
        <f>K54+K55</f>
        <v>0</v>
      </c>
      <c r="L56" s="117" t="e">
        <f>L54+L55</f>
        <v>#DIV/0!</v>
      </c>
      <c r="N56" s="94">
        <f>C56+G56</f>
        <v>0</v>
      </c>
    </row>
  </sheetData>
  <sheetProtection/>
  <mergeCells count="157">
    <mergeCell ref="A1:A2"/>
    <mergeCell ref="B1:B2"/>
    <mergeCell ref="C1:J1"/>
    <mergeCell ref="K1:L1"/>
    <mergeCell ref="C2:F2"/>
    <mergeCell ref="G2:J2"/>
    <mergeCell ref="G26:J26"/>
    <mergeCell ref="A9:A10"/>
    <mergeCell ref="C8:F8"/>
    <mergeCell ref="B9:B10"/>
    <mergeCell ref="K9:K10"/>
    <mergeCell ref="L9:L10"/>
    <mergeCell ref="A11:A12"/>
    <mergeCell ref="B11:B12"/>
    <mergeCell ref="K11:K12"/>
    <mergeCell ref="L11:L12"/>
    <mergeCell ref="A19:A20"/>
    <mergeCell ref="B19:B20"/>
    <mergeCell ref="K19:K20"/>
    <mergeCell ref="L19:L20"/>
    <mergeCell ref="C20:F20"/>
    <mergeCell ref="G22:J22"/>
    <mergeCell ref="C26:F26"/>
    <mergeCell ref="N9:N10"/>
    <mergeCell ref="C10:F10"/>
    <mergeCell ref="A3:A4"/>
    <mergeCell ref="B3:B4"/>
    <mergeCell ref="K3:K4"/>
    <mergeCell ref="L3:L4"/>
    <mergeCell ref="N3:N4"/>
    <mergeCell ref="A7:A8"/>
    <mergeCell ref="B7:B8"/>
    <mergeCell ref="K7:K8"/>
    <mergeCell ref="L7:L8"/>
    <mergeCell ref="N7:N8"/>
    <mergeCell ref="N11:N12"/>
    <mergeCell ref="A13:A14"/>
    <mergeCell ref="B13:B14"/>
    <mergeCell ref="K13:K14"/>
    <mergeCell ref="L13:L14"/>
    <mergeCell ref="N13:N14"/>
    <mergeCell ref="A17:A18"/>
    <mergeCell ref="B17:B18"/>
    <mergeCell ref="K17:K18"/>
    <mergeCell ref="L17:L18"/>
    <mergeCell ref="N17:N18"/>
    <mergeCell ref="A15:A16"/>
    <mergeCell ref="B15:B16"/>
    <mergeCell ref="K15:K16"/>
    <mergeCell ref="L15:L16"/>
    <mergeCell ref="N15:N16"/>
    <mergeCell ref="G16:J16"/>
    <mergeCell ref="C14:F14"/>
    <mergeCell ref="C16:F16"/>
    <mergeCell ref="N19:N20"/>
    <mergeCell ref="A21:A22"/>
    <mergeCell ref="B21:B22"/>
    <mergeCell ref="K21:K22"/>
    <mergeCell ref="L21:L22"/>
    <mergeCell ref="N21:N22"/>
    <mergeCell ref="A35:A36"/>
    <mergeCell ref="B35:B36"/>
    <mergeCell ref="K35:K36"/>
    <mergeCell ref="L35:L36"/>
    <mergeCell ref="N35:N36"/>
    <mergeCell ref="A23:A24"/>
    <mergeCell ref="B23:B24"/>
    <mergeCell ref="K23:K24"/>
    <mergeCell ref="L23:L24"/>
    <mergeCell ref="N23:N24"/>
    <mergeCell ref="A25:A26"/>
    <mergeCell ref="B25:B26"/>
    <mergeCell ref="K25:K26"/>
    <mergeCell ref="L25:L26"/>
    <mergeCell ref="N25:N26"/>
    <mergeCell ref="A27:A28"/>
    <mergeCell ref="B27:B28"/>
    <mergeCell ref="K27:K28"/>
    <mergeCell ref="N31:N32"/>
    <mergeCell ref="C49:F49"/>
    <mergeCell ref="G49:J49"/>
    <mergeCell ref="C50:F50"/>
    <mergeCell ref="G50:J50"/>
    <mergeCell ref="L50:L52"/>
    <mergeCell ref="C51:F51"/>
    <mergeCell ref="G51:J51"/>
    <mergeCell ref="C52:F52"/>
    <mergeCell ref="G52:J52"/>
    <mergeCell ref="A31:A32"/>
    <mergeCell ref="K33:K34"/>
    <mergeCell ref="L33:L34"/>
    <mergeCell ref="N33:N34"/>
    <mergeCell ref="A5:A6"/>
    <mergeCell ref="B5:B6"/>
    <mergeCell ref="G28:J28"/>
    <mergeCell ref="C32:F32"/>
    <mergeCell ref="C34:F34"/>
    <mergeCell ref="K5:K6"/>
    <mergeCell ref="L5:L6"/>
    <mergeCell ref="N5:N6"/>
    <mergeCell ref="C6:F6"/>
    <mergeCell ref="G6:J6"/>
    <mergeCell ref="L27:L28"/>
    <mergeCell ref="N27:N28"/>
    <mergeCell ref="A29:A30"/>
    <mergeCell ref="B29:B30"/>
    <mergeCell ref="K29:K30"/>
    <mergeCell ref="L29:L30"/>
    <mergeCell ref="N29:N30"/>
    <mergeCell ref="B31:B32"/>
    <mergeCell ref="K31:K32"/>
    <mergeCell ref="L31:L32"/>
    <mergeCell ref="G42:J42"/>
    <mergeCell ref="G44:J44"/>
    <mergeCell ref="G46:J46"/>
    <mergeCell ref="A33:A34"/>
    <mergeCell ref="B33:B34"/>
    <mergeCell ref="A37:A38"/>
    <mergeCell ref="B37:B38"/>
    <mergeCell ref="L39:L40"/>
    <mergeCell ref="N39:N40"/>
    <mergeCell ref="K41:K42"/>
    <mergeCell ref="L41:L42"/>
    <mergeCell ref="N41:N42"/>
    <mergeCell ref="G36:J36"/>
    <mergeCell ref="G38:J38"/>
    <mergeCell ref="G40:J40"/>
    <mergeCell ref="A43:A44"/>
    <mergeCell ref="B43:B44"/>
    <mergeCell ref="A45:A46"/>
    <mergeCell ref="B45:B46"/>
    <mergeCell ref="A39:A40"/>
    <mergeCell ref="B39:B40"/>
    <mergeCell ref="A41:A42"/>
    <mergeCell ref="B41:B42"/>
    <mergeCell ref="K37:K38"/>
    <mergeCell ref="L37:L38"/>
    <mergeCell ref="N37:N38"/>
    <mergeCell ref="K47:K48"/>
    <mergeCell ref="L47:L48"/>
    <mergeCell ref="N47:N48"/>
    <mergeCell ref="K43:K44"/>
    <mergeCell ref="L43:L44"/>
    <mergeCell ref="N43:N44"/>
    <mergeCell ref="K45:K46"/>
    <mergeCell ref="L45:L46"/>
    <mergeCell ref="N45:N46"/>
    <mergeCell ref="K39:K40"/>
    <mergeCell ref="C54:F54"/>
    <mergeCell ref="G54:J54"/>
    <mergeCell ref="C55:F55"/>
    <mergeCell ref="G55:J55"/>
    <mergeCell ref="C56:F56"/>
    <mergeCell ref="G56:J56"/>
    <mergeCell ref="A47:A48"/>
    <mergeCell ref="B47:B48"/>
    <mergeCell ref="C48:F48"/>
  </mergeCells>
  <printOptions horizontalCentered="1"/>
  <pageMargins left="0.3937007874015748" right="0.3937007874015748" top="1.3779527559055118" bottom="0.984251968503937" header="0.3937007874015748" footer="0.1968503937007874"/>
  <pageSetup fitToHeight="0" fitToWidth="1" horizontalDpi="600" verticalDpi="600" orientation="landscape" paperSize="9" scale="88" r:id="rId2"/>
  <headerFooter>
    <oddHeader>&amp;L&amp;G&amp;C&amp;"Ecofont Vera Sans,Regular"&amp;20PESM - Caminhos do Mar
Sistema de CFTV
&amp;A&amp;R&amp;"Ecofont Vera Sans,Regular"&amp;14Cronograma Fisico Financeiro
Boletim CPOS 171 - Nov/2017</oddHeader>
    <oddFooter>&amp;C&amp;"Ecofont Vera Sans,Regular"Av. Prof. Frederico Hermann Júnior, 345 - Prédio 12, 1° andar - Pinheiros, 05.459-010 São Paulo
(11) 2997-5000    www.fflorestal.sp.gov.br&amp;R&amp;"Ecofont Vera Sans,Regular"&amp;12Página 0&amp;P de 0&amp;N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Zeros="0" tabSelected="1" zoomScale="98" zoomScaleNormal="98" zoomScaleSheetLayoutView="100" zoomScalePageLayoutView="0" workbookViewId="0" topLeftCell="B34">
      <selection activeCell="F29" sqref="F28:F29"/>
    </sheetView>
  </sheetViews>
  <sheetFormatPr defaultColWidth="11.421875" defaultRowHeight="12.75"/>
  <cols>
    <col min="1" max="1" width="8.7109375" style="9" customWidth="1"/>
    <col min="2" max="2" width="14.8515625" style="8" customWidth="1"/>
    <col min="3" max="3" width="100.00390625" style="9" customWidth="1"/>
    <col min="4" max="4" width="9.57421875" style="8" customWidth="1"/>
    <col min="5" max="8" width="12.7109375" style="54" customWidth="1"/>
    <col min="9" max="9" width="15.7109375" style="54" customWidth="1"/>
    <col min="10" max="10" width="16.421875" style="7" customWidth="1"/>
    <col min="11" max="12" width="11.421875" style="1" customWidth="1"/>
    <col min="13" max="16384" width="11.421875" style="4" customWidth="1"/>
  </cols>
  <sheetData>
    <row r="1" spans="1:12" s="14" customFormat="1" ht="30" customHeight="1">
      <c r="A1" s="21" t="s">
        <v>10</v>
      </c>
      <c r="B1" s="22" t="s">
        <v>7</v>
      </c>
      <c r="C1" s="23" t="s">
        <v>16</v>
      </c>
      <c r="D1" s="22" t="s">
        <v>11</v>
      </c>
      <c r="E1" s="40" t="s">
        <v>12</v>
      </c>
      <c r="F1" s="40" t="s">
        <v>13</v>
      </c>
      <c r="G1" s="40" t="s">
        <v>14</v>
      </c>
      <c r="H1" s="40" t="s">
        <v>15</v>
      </c>
      <c r="I1" s="41" t="s">
        <v>8</v>
      </c>
      <c r="J1" s="12"/>
      <c r="K1" s="13"/>
      <c r="L1" s="13"/>
    </row>
    <row r="2" spans="1:12" s="14" customFormat="1" ht="15">
      <c r="A2" s="34">
        <v>1</v>
      </c>
      <c r="B2" s="35"/>
      <c r="C2" s="36" t="s">
        <v>116</v>
      </c>
      <c r="D2" s="37"/>
      <c r="E2" s="42"/>
      <c r="F2" s="42"/>
      <c r="G2" s="38"/>
      <c r="H2" s="43"/>
      <c r="I2" s="44"/>
      <c r="J2" s="12"/>
      <c r="K2" s="13"/>
      <c r="L2" s="13"/>
    </row>
    <row r="3" spans="1:12" s="14" customFormat="1" ht="15">
      <c r="A3" s="30" t="s">
        <v>0</v>
      </c>
      <c r="B3" s="19"/>
      <c r="C3" s="24" t="s">
        <v>183</v>
      </c>
      <c r="D3" s="20"/>
      <c r="E3" s="45"/>
      <c r="F3" s="45"/>
      <c r="G3" s="45"/>
      <c r="H3" s="45"/>
      <c r="I3" s="46">
        <f>SUM(I4:I6)</f>
        <v>0</v>
      </c>
      <c r="J3" s="12"/>
      <c r="K3" s="13"/>
      <c r="L3" s="13"/>
    </row>
    <row r="4" spans="1:12" s="14" customFormat="1" ht="15">
      <c r="A4" s="31" t="s">
        <v>57</v>
      </c>
      <c r="B4" s="58" t="s">
        <v>184</v>
      </c>
      <c r="C4" s="39" t="s">
        <v>185</v>
      </c>
      <c r="D4" s="5" t="s">
        <v>186</v>
      </c>
      <c r="E4" s="47">
        <v>6</v>
      </c>
      <c r="F4" s="29"/>
      <c r="G4" s="29"/>
      <c r="H4" s="29"/>
      <c r="I4" s="48">
        <f>E4*H4</f>
        <v>0</v>
      </c>
      <c r="J4" s="12"/>
      <c r="K4" s="13"/>
      <c r="L4" s="13"/>
    </row>
    <row r="5" spans="1:12" s="14" customFormat="1" ht="15">
      <c r="A5" s="31" t="s">
        <v>58</v>
      </c>
      <c r="B5" s="58" t="s">
        <v>190</v>
      </c>
      <c r="C5" s="39" t="s">
        <v>191</v>
      </c>
      <c r="D5" s="5" t="s">
        <v>189</v>
      </c>
      <c r="E5" s="47">
        <v>2</v>
      </c>
      <c r="F5" s="29"/>
      <c r="G5" s="29"/>
      <c r="H5" s="29"/>
      <c r="I5" s="48">
        <f>E5*H5</f>
        <v>0</v>
      </c>
      <c r="J5" s="12"/>
      <c r="K5" s="13"/>
      <c r="L5" s="13"/>
    </row>
    <row r="6" spans="1:12" s="14" customFormat="1" ht="15">
      <c r="A6" s="31" t="s">
        <v>59</v>
      </c>
      <c r="B6" s="58" t="s">
        <v>187</v>
      </c>
      <c r="C6" s="39" t="s">
        <v>188</v>
      </c>
      <c r="D6" s="5" t="s">
        <v>189</v>
      </c>
      <c r="E6" s="47">
        <v>4</v>
      </c>
      <c r="F6" s="29"/>
      <c r="G6" s="29"/>
      <c r="H6" s="29"/>
      <c r="I6" s="48">
        <f>E6*H6</f>
        <v>0</v>
      </c>
      <c r="J6" s="12"/>
      <c r="K6" s="13"/>
      <c r="L6" s="13"/>
    </row>
    <row r="7" spans="1:12" s="14" customFormat="1" ht="15">
      <c r="A7" s="30" t="s">
        <v>3</v>
      </c>
      <c r="B7" s="19"/>
      <c r="C7" s="24" t="s">
        <v>21</v>
      </c>
      <c r="D7" s="20"/>
      <c r="E7" s="45"/>
      <c r="F7" s="45"/>
      <c r="G7" s="45"/>
      <c r="H7" s="45"/>
      <c r="I7" s="46">
        <f>SUM(I8:I35)</f>
        <v>0</v>
      </c>
      <c r="J7" s="15"/>
      <c r="K7" s="13"/>
      <c r="L7" s="13"/>
    </row>
    <row r="8" spans="1:12" s="3" customFormat="1" ht="30">
      <c r="A8" s="31" t="s">
        <v>80</v>
      </c>
      <c r="B8" s="17" t="s">
        <v>23</v>
      </c>
      <c r="C8" s="18" t="s">
        <v>53</v>
      </c>
      <c r="D8" s="17" t="s">
        <v>1</v>
      </c>
      <c r="E8" s="47">
        <v>3</v>
      </c>
      <c r="F8" s="29"/>
      <c r="G8" s="29"/>
      <c r="H8" s="29"/>
      <c r="I8" s="48">
        <f>ROUND(H8*E8,2)</f>
        <v>0</v>
      </c>
      <c r="J8" s="7"/>
      <c r="K8" s="2"/>
      <c r="L8" s="2"/>
    </row>
    <row r="9" spans="1:12" s="3" customFormat="1" ht="30">
      <c r="A9" s="31" t="s">
        <v>81</v>
      </c>
      <c r="B9" s="17" t="s">
        <v>18</v>
      </c>
      <c r="C9" s="18" t="s">
        <v>56</v>
      </c>
      <c r="D9" s="17" t="s">
        <v>2</v>
      </c>
      <c r="E9" s="47">
        <v>300</v>
      </c>
      <c r="F9" s="49"/>
      <c r="G9" s="29"/>
      <c r="H9" s="49"/>
      <c r="I9" s="48">
        <f aca="true" t="shared" si="0" ref="I9:I35">ROUND(H9*E9,2)</f>
        <v>0</v>
      </c>
      <c r="J9" s="7"/>
      <c r="K9" s="2"/>
      <c r="L9" s="2"/>
    </row>
    <row r="10" spans="1:12" s="3" customFormat="1" ht="15">
      <c r="A10" s="31" t="s">
        <v>82</v>
      </c>
      <c r="B10" s="17" t="s">
        <v>24</v>
      </c>
      <c r="C10" s="25" t="s">
        <v>54</v>
      </c>
      <c r="D10" s="17" t="s">
        <v>1</v>
      </c>
      <c r="E10" s="47">
        <v>16</v>
      </c>
      <c r="F10" s="47"/>
      <c r="G10" s="29"/>
      <c r="H10" s="49"/>
      <c r="I10" s="48">
        <f t="shared" si="0"/>
        <v>0</v>
      </c>
      <c r="J10" s="7"/>
      <c r="K10" s="2"/>
      <c r="L10" s="2"/>
    </row>
    <row r="11" spans="1:12" s="3" customFormat="1" ht="15">
      <c r="A11" s="31" t="s">
        <v>83</v>
      </c>
      <c r="B11" s="17" t="s">
        <v>18</v>
      </c>
      <c r="C11" s="18" t="s">
        <v>25</v>
      </c>
      <c r="D11" s="17" t="s">
        <v>1</v>
      </c>
      <c r="E11" s="47">
        <v>3</v>
      </c>
      <c r="F11" s="29"/>
      <c r="G11" s="29"/>
      <c r="H11" s="29"/>
      <c r="I11" s="48">
        <f t="shared" si="0"/>
        <v>0</v>
      </c>
      <c r="J11" s="7"/>
      <c r="K11" s="2"/>
      <c r="L11" s="2"/>
    </row>
    <row r="12" spans="1:12" s="3" customFormat="1" ht="15">
      <c r="A12" s="31" t="s">
        <v>84</v>
      </c>
      <c r="B12" s="17" t="s">
        <v>18</v>
      </c>
      <c r="C12" s="18" t="s">
        <v>26</v>
      </c>
      <c r="D12" s="17" t="s">
        <v>1</v>
      </c>
      <c r="E12" s="47">
        <v>1</v>
      </c>
      <c r="F12" s="29"/>
      <c r="G12" s="29"/>
      <c r="H12" s="29"/>
      <c r="I12" s="48">
        <f t="shared" si="0"/>
        <v>0</v>
      </c>
      <c r="J12" s="7"/>
      <c r="K12" s="2"/>
      <c r="L12" s="2"/>
    </row>
    <row r="13" spans="1:12" s="3" customFormat="1" ht="15">
      <c r="A13" s="31" t="s">
        <v>101</v>
      </c>
      <c r="B13" s="17" t="s">
        <v>27</v>
      </c>
      <c r="C13" s="18" t="s">
        <v>28</v>
      </c>
      <c r="D13" s="17" t="s">
        <v>2</v>
      </c>
      <c r="E13" s="47">
        <v>30</v>
      </c>
      <c r="F13" s="29"/>
      <c r="G13" s="29"/>
      <c r="H13" s="29"/>
      <c r="I13" s="48">
        <f t="shared" si="0"/>
        <v>0</v>
      </c>
      <c r="J13" s="7"/>
      <c r="K13" s="2"/>
      <c r="L13" s="2"/>
    </row>
    <row r="14" spans="1:12" s="3" customFormat="1" ht="30">
      <c r="A14" s="31" t="s">
        <v>156</v>
      </c>
      <c r="B14" s="17" t="s">
        <v>29</v>
      </c>
      <c r="C14" s="25" t="s">
        <v>52</v>
      </c>
      <c r="D14" s="17" t="s">
        <v>1</v>
      </c>
      <c r="E14" s="47">
        <v>1</v>
      </c>
      <c r="F14" s="29"/>
      <c r="G14" s="29"/>
      <c r="H14" s="29"/>
      <c r="I14" s="48">
        <f t="shared" si="0"/>
        <v>0</v>
      </c>
      <c r="J14" s="7"/>
      <c r="K14" s="2"/>
      <c r="L14" s="2"/>
    </row>
    <row r="15" spans="1:12" s="3" customFormat="1" ht="30">
      <c r="A15" s="31" t="s">
        <v>157</v>
      </c>
      <c r="B15" s="17" t="s">
        <v>30</v>
      </c>
      <c r="C15" s="25" t="s">
        <v>85</v>
      </c>
      <c r="D15" s="17" t="s">
        <v>1</v>
      </c>
      <c r="E15" s="47">
        <v>1</v>
      </c>
      <c r="F15" s="29"/>
      <c r="G15" s="29"/>
      <c r="H15" s="29"/>
      <c r="I15" s="48">
        <f t="shared" si="0"/>
        <v>0</v>
      </c>
      <c r="J15" s="7"/>
      <c r="K15" s="2"/>
      <c r="L15" s="2"/>
    </row>
    <row r="16" spans="1:12" s="3" customFormat="1" ht="30">
      <c r="A16" s="31" t="s">
        <v>158</v>
      </c>
      <c r="B16" s="17" t="s">
        <v>18</v>
      </c>
      <c r="C16" s="18" t="s">
        <v>87</v>
      </c>
      <c r="D16" s="17" t="s">
        <v>5</v>
      </c>
      <c r="E16" s="47">
        <v>1</v>
      </c>
      <c r="F16" s="49"/>
      <c r="G16" s="49"/>
      <c r="H16" s="49"/>
      <c r="I16" s="48">
        <f t="shared" si="0"/>
        <v>0</v>
      </c>
      <c r="J16" s="7"/>
      <c r="K16" s="2"/>
      <c r="L16" s="2"/>
    </row>
    <row r="17" spans="1:12" s="3" customFormat="1" ht="30">
      <c r="A17" s="31" t="s">
        <v>159</v>
      </c>
      <c r="B17" s="5" t="s">
        <v>117</v>
      </c>
      <c r="C17" s="39" t="s">
        <v>193</v>
      </c>
      <c r="D17" s="5" t="s">
        <v>1</v>
      </c>
      <c r="E17" s="47">
        <v>1</v>
      </c>
      <c r="F17" s="29"/>
      <c r="G17" s="29"/>
      <c r="H17" s="29"/>
      <c r="I17" s="48">
        <f>ROUND(H17*E17,2)</f>
        <v>0</v>
      </c>
      <c r="J17" s="7"/>
      <c r="K17" s="2"/>
      <c r="L17" s="2"/>
    </row>
    <row r="18" spans="1:12" s="3" customFormat="1" ht="30">
      <c r="A18" s="31" t="s">
        <v>160</v>
      </c>
      <c r="B18" s="5" t="s">
        <v>123</v>
      </c>
      <c r="C18" s="39" t="s">
        <v>125</v>
      </c>
      <c r="D18" s="5" t="s">
        <v>1</v>
      </c>
      <c r="E18" s="47">
        <v>1</v>
      </c>
      <c r="F18" s="29"/>
      <c r="G18" s="29"/>
      <c r="H18" s="29"/>
      <c r="I18" s="48">
        <f>ROUND(H18*E18,2)</f>
        <v>0</v>
      </c>
      <c r="J18" s="7"/>
      <c r="K18" s="2"/>
      <c r="L18" s="2"/>
    </row>
    <row r="19" spans="1:12" s="3" customFormat="1" ht="30">
      <c r="A19" s="31" t="s">
        <v>161</v>
      </c>
      <c r="B19" s="5" t="s">
        <v>121</v>
      </c>
      <c r="C19" s="39" t="s">
        <v>122</v>
      </c>
      <c r="D19" s="5" t="s">
        <v>1</v>
      </c>
      <c r="E19" s="47">
        <v>2</v>
      </c>
      <c r="F19" s="29"/>
      <c r="G19" s="29"/>
      <c r="H19" s="29"/>
      <c r="I19" s="48">
        <f>ROUND(H19*E19,2)</f>
        <v>0</v>
      </c>
      <c r="J19" s="7"/>
      <c r="K19" s="2"/>
      <c r="L19" s="2"/>
    </row>
    <row r="20" spans="1:12" s="3" customFormat="1" ht="15">
      <c r="A20" s="31" t="s">
        <v>162</v>
      </c>
      <c r="B20" s="5" t="s">
        <v>119</v>
      </c>
      <c r="C20" s="39" t="s">
        <v>120</v>
      </c>
      <c r="D20" s="5" t="s">
        <v>2</v>
      </c>
      <c r="E20" s="47">
        <v>8</v>
      </c>
      <c r="F20" s="29"/>
      <c r="G20" s="29"/>
      <c r="H20" s="29"/>
      <c r="I20" s="48">
        <f>ROUND(H20*E20,2)</f>
        <v>0</v>
      </c>
      <c r="J20" s="7"/>
      <c r="K20" s="2"/>
      <c r="L20" s="2"/>
    </row>
    <row r="21" spans="1:12" s="3" customFormat="1" ht="15">
      <c r="A21" s="31" t="s">
        <v>163</v>
      </c>
      <c r="B21" s="17" t="s">
        <v>31</v>
      </c>
      <c r="C21" s="18" t="s">
        <v>32</v>
      </c>
      <c r="D21" s="17" t="s">
        <v>1</v>
      </c>
      <c r="E21" s="47">
        <v>4</v>
      </c>
      <c r="F21" s="29"/>
      <c r="G21" s="29"/>
      <c r="H21" s="29"/>
      <c r="I21" s="48">
        <f t="shared" si="0"/>
        <v>0</v>
      </c>
      <c r="J21" s="7"/>
      <c r="K21" s="2"/>
      <c r="L21" s="2"/>
    </row>
    <row r="22" spans="1:12" s="3" customFormat="1" ht="30">
      <c r="A22" s="31" t="s">
        <v>164</v>
      </c>
      <c r="B22" s="17" t="s">
        <v>33</v>
      </c>
      <c r="C22" s="18" t="s">
        <v>36</v>
      </c>
      <c r="D22" s="17" t="s">
        <v>1</v>
      </c>
      <c r="E22" s="47">
        <v>2</v>
      </c>
      <c r="F22" s="29"/>
      <c r="G22" s="29"/>
      <c r="H22" s="29"/>
      <c r="I22" s="48">
        <f t="shared" si="0"/>
        <v>0</v>
      </c>
      <c r="J22" s="7"/>
      <c r="K22" s="2"/>
      <c r="L22" s="2"/>
    </row>
    <row r="23" spans="1:12" s="3" customFormat="1" ht="15">
      <c r="A23" s="31" t="s">
        <v>165</v>
      </c>
      <c r="B23" s="17" t="s">
        <v>34</v>
      </c>
      <c r="C23" s="18" t="s">
        <v>35</v>
      </c>
      <c r="D23" s="17" t="s">
        <v>1</v>
      </c>
      <c r="E23" s="47">
        <v>2</v>
      </c>
      <c r="F23" s="29"/>
      <c r="G23" s="29"/>
      <c r="H23" s="29"/>
      <c r="I23" s="48">
        <f t="shared" si="0"/>
        <v>0</v>
      </c>
      <c r="J23" s="7"/>
      <c r="K23" s="2"/>
      <c r="L23" s="2"/>
    </row>
    <row r="24" spans="1:12" s="3" customFormat="1" ht="15">
      <c r="A24" s="31" t="s">
        <v>166</v>
      </c>
      <c r="B24" s="17" t="s">
        <v>37</v>
      </c>
      <c r="C24" s="18" t="s">
        <v>38</v>
      </c>
      <c r="D24" s="17" t="s">
        <v>1</v>
      </c>
      <c r="E24" s="47">
        <v>2</v>
      </c>
      <c r="F24" s="29"/>
      <c r="G24" s="29"/>
      <c r="H24" s="29"/>
      <c r="I24" s="48">
        <f t="shared" si="0"/>
        <v>0</v>
      </c>
      <c r="J24" s="7"/>
      <c r="K24" s="2"/>
      <c r="L24" s="2"/>
    </row>
    <row r="25" spans="1:12" s="3" customFormat="1" ht="15">
      <c r="A25" s="31" t="s">
        <v>167</v>
      </c>
      <c r="B25" s="17" t="s">
        <v>39</v>
      </c>
      <c r="C25" s="18" t="s">
        <v>40</v>
      </c>
      <c r="D25" s="17" t="s">
        <v>1</v>
      </c>
      <c r="E25" s="47">
        <v>20</v>
      </c>
      <c r="F25" s="29"/>
      <c r="G25" s="29"/>
      <c r="H25" s="29"/>
      <c r="I25" s="48">
        <f t="shared" si="0"/>
        <v>0</v>
      </c>
      <c r="J25" s="7"/>
      <c r="K25" s="2"/>
      <c r="L25" s="2"/>
    </row>
    <row r="26" spans="1:12" s="3" customFormat="1" ht="30">
      <c r="A26" s="31" t="s">
        <v>168</v>
      </c>
      <c r="B26" s="5" t="s">
        <v>88</v>
      </c>
      <c r="C26" s="39" t="s">
        <v>89</v>
      </c>
      <c r="D26" s="5" t="s">
        <v>1</v>
      </c>
      <c r="E26" s="47">
        <v>1</v>
      </c>
      <c r="F26" s="29"/>
      <c r="G26" s="29"/>
      <c r="H26" s="29"/>
      <c r="I26" s="48">
        <f t="shared" si="0"/>
        <v>0</v>
      </c>
      <c r="J26" s="7"/>
      <c r="K26" s="2"/>
      <c r="L26" s="2"/>
    </row>
    <row r="27" spans="1:12" s="3" customFormat="1" ht="15">
      <c r="A27" s="31" t="s">
        <v>169</v>
      </c>
      <c r="B27" s="17" t="s">
        <v>41</v>
      </c>
      <c r="C27" s="18" t="s">
        <v>92</v>
      </c>
      <c r="D27" s="17" t="s">
        <v>1</v>
      </c>
      <c r="E27" s="47">
        <v>1</v>
      </c>
      <c r="F27" s="29"/>
      <c r="G27" s="29"/>
      <c r="H27" s="29"/>
      <c r="I27" s="48">
        <f t="shared" si="0"/>
        <v>0</v>
      </c>
      <c r="J27" s="7"/>
      <c r="K27" s="2"/>
      <c r="L27" s="2"/>
    </row>
    <row r="28" spans="1:12" s="3" customFormat="1" ht="15" customHeight="1">
      <c r="A28" s="31" t="s">
        <v>170</v>
      </c>
      <c r="B28" s="17" t="s">
        <v>42</v>
      </c>
      <c r="C28" s="18" t="s">
        <v>43</v>
      </c>
      <c r="D28" s="17" t="s">
        <v>1</v>
      </c>
      <c r="E28" s="47">
        <v>1</v>
      </c>
      <c r="F28" s="29"/>
      <c r="G28" s="29"/>
      <c r="H28" s="29"/>
      <c r="I28" s="48">
        <f t="shared" si="0"/>
        <v>0</v>
      </c>
      <c r="J28" s="7"/>
      <c r="K28" s="2"/>
      <c r="L28" s="2"/>
    </row>
    <row r="29" spans="1:12" s="3" customFormat="1" ht="15">
      <c r="A29" s="31" t="s">
        <v>171</v>
      </c>
      <c r="B29" s="5" t="s">
        <v>90</v>
      </c>
      <c r="C29" s="39" t="s">
        <v>91</v>
      </c>
      <c r="D29" s="5" t="s">
        <v>1</v>
      </c>
      <c r="E29" s="47">
        <v>1</v>
      </c>
      <c r="F29" s="29"/>
      <c r="G29" s="29"/>
      <c r="H29" s="29"/>
      <c r="I29" s="48">
        <f t="shared" si="0"/>
        <v>0</v>
      </c>
      <c r="J29" s="7"/>
      <c r="K29" s="2"/>
      <c r="L29" s="2"/>
    </row>
    <row r="30" spans="1:12" s="3" customFormat="1" ht="15">
      <c r="A30" s="31" t="s">
        <v>172</v>
      </c>
      <c r="B30" s="17" t="s">
        <v>42</v>
      </c>
      <c r="C30" s="18" t="s">
        <v>86</v>
      </c>
      <c r="D30" s="17" t="s">
        <v>1</v>
      </c>
      <c r="E30" s="47">
        <v>8</v>
      </c>
      <c r="F30" s="29"/>
      <c r="G30" s="29"/>
      <c r="H30" s="29"/>
      <c r="I30" s="48">
        <f>ROUND(H30*E30,2)</f>
        <v>0</v>
      </c>
      <c r="J30" s="7"/>
      <c r="K30" s="2"/>
      <c r="L30" s="2"/>
    </row>
    <row r="31" spans="1:12" s="3" customFormat="1" ht="15">
      <c r="A31" s="31" t="s">
        <v>173</v>
      </c>
      <c r="B31" s="17" t="s">
        <v>44</v>
      </c>
      <c r="C31" s="18" t="s">
        <v>46</v>
      </c>
      <c r="D31" s="17" t="s">
        <v>2</v>
      </c>
      <c r="E31" s="47">
        <v>20</v>
      </c>
      <c r="F31" s="29"/>
      <c r="G31" s="29"/>
      <c r="H31" s="29"/>
      <c r="I31" s="48">
        <f t="shared" si="0"/>
        <v>0</v>
      </c>
      <c r="J31" s="7"/>
      <c r="K31" s="2"/>
      <c r="L31" s="2"/>
    </row>
    <row r="32" spans="1:12" s="3" customFormat="1" ht="15">
      <c r="A32" s="31" t="s">
        <v>174</v>
      </c>
      <c r="B32" s="17" t="s">
        <v>45</v>
      </c>
      <c r="C32" s="18" t="s">
        <v>47</v>
      </c>
      <c r="D32" s="17" t="s">
        <v>5</v>
      </c>
      <c r="E32" s="47">
        <v>3</v>
      </c>
      <c r="F32" s="29"/>
      <c r="G32" s="29"/>
      <c r="H32" s="29"/>
      <c r="I32" s="48">
        <f t="shared" si="0"/>
        <v>0</v>
      </c>
      <c r="J32" s="7"/>
      <c r="K32" s="2"/>
      <c r="L32" s="2"/>
    </row>
    <row r="33" spans="1:12" s="3" customFormat="1" ht="15">
      <c r="A33" s="31" t="s">
        <v>175</v>
      </c>
      <c r="B33" s="17" t="s">
        <v>19</v>
      </c>
      <c r="C33" s="18" t="s">
        <v>20</v>
      </c>
      <c r="D33" s="17" t="s">
        <v>2</v>
      </c>
      <c r="E33" s="47">
        <v>50</v>
      </c>
      <c r="F33" s="29"/>
      <c r="G33" s="29"/>
      <c r="H33" s="29"/>
      <c r="I33" s="48">
        <f t="shared" si="0"/>
        <v>0</v>
      </c>
      <c r="J33" s="7"/>
      <c r="K33" s="2"/>
      <c r="L33" s="2"/>
    </row>
    <row r="34" spans="1:12" s="3" customFormat="1" ht="15">
      <c r="A34" s="31" t="s">
        <v>176</v>
      </c>
      <c r="B34" s="5" t="s">
        <v>94</v>
      </c>
      <c r="C34" s="39" t="s">
        <v>95</v>
      </c>
      <c r="D34" s="17" t="s">
        <v>5</v>
      </c>
      <c r="E34" s="47">
        <v>2</v>
      </c>
      <c r="F34" s="29"/>
      <c r="G34" s="29"/>
      <c r="H34" s="29"/>
      <c r="I34" s="48">
        <f t="shared" si="0"/>
        <v>0</v>
      </c>
      <c r="J34" s="7"/>
      <c r="K34" s="2"/>
      <c r="L34" s="2"/>
    </row>
    <row r="35" spans="1:12" s="3" customFormat="1" ht="15">
      <c r="A35" s="31" t="s">
        <v>177</v>
      </c>
      <c r="B35" s="17" t="s">
        <v>17</v>
      </c>
      <c r="C35" s="18" t="s">
        <v>48</v>
      </c>
      <c r="D35" s="17" t="s">
        <v>1</v>
      </c>
      <c r="E35" s="47">
        <v>2</v>
      </c>
      <c r="F35" s="29"/>
      <c r="G35" s="29"/>
      <c r="H35" s="29"/>
      <c r="I35" s="48">
        <f t="shared" si="0"/>
        <v>0</v>
      </c>
      <c r="J35" s="7"/>
      <c r="K35" s="2"/>
      <c r="L35" s="2"/>
    </row>
    <row r="36" spans="1:12" s="3" customFormat="1" ht="15">
      <c r="A36" s="32" t="s">
        <v>145</v>
      </c>
      <c r="B36" s="6"/>
      <c r="C36" s="10" t="s">
        <v>22</v>
      </c>
      <c r="D36" s="11"/>
      <c r="E36" s="50"/>
      <c r="F36" s="50"/>
      <c r="G36" s="50"/>
      <c r="H36" s="51"/>
      <c r="I36" s="52">
        <f>SUM(I37:I41)</f>
        <v>0</v>
      </c>
      <c r="J36" s="7"/>
      <c r="K36" s="2"/>
      <c r="L36" s="2"/>
    </row>
    <row r="37" spans="1:12" s="3" customFormat="1" ht="45.75" customHeight="1">
      <c r="A37" s="33" t="s">
        <v>178</v>
      </c>
      <c r="B37" s="17" t="s">
        <v>49</v>
      </c>
      <c r="C37" s="25" t="s">
        <v>103</v>
      </c>
      <c r="D37" s="17" t="s">
        <v>5</v>
      </c>
      <c r="E37" s="47">
        <v>1</v>
      </c>
      <c r="F37" s="29"/>
      <c r="G37" s="29"/>
      <c r="H37" s="29"/>
      <c r="I37" s="48">
        <f>E37*H37</f>
        <v>0</v>
      </c>
      <c r="J37" s="7"/>
      <c r="K37" s="2"/>
      <c r="L37" s="2"/>
    </row>
    <row r="38" spans="1:12" s="3" customFormat="1" ht="15">
      <c r="A38" s="33" t="s">
        <v>179</v>
      </c>
      <c r="B38" s="5" t="s">
        <v>96</v>
      </c>
      <c r="C38" s="39" t="s">
        <v>100</v>
      </c>
      <c r="D38" s="5" t="s">
        <v>1</v>
      </c>
      <c r="E38" s="47">
        <v>1</v>
      </c>
      <c r="F38" s="29"/>
      <c r="G38" s="29"/>
      <c r="H38" s="29"/>
      <c r="I38" s="48">
        <f>E38*H38</f>
        <v>0</v>
      </c>
      <c r="J38" s="7"/>
      <c r="K38" s="2"/>
      <c r="L38" s="2"/>
    </row>
    <row r="39" spans="1:12" s="3" customFormat="1" ht="30">
      <c r="A39" s="33" t="s">
        <v>180</v>
      </c>
      <c r="B39" s="5" t="s">
        <v>97</v>
      </c>
      <c r="C39" s="16" t="s">
        <v>102</v>
      </c>
      <c r="D39" s="17" t="s">
        <v>1</v>
      </c>
      <c r="E39" s="47">
        <v>6</v>
      </c>
      <c r="F39" s="29"/>
      <c r="G39" s="29"/>
      <c r="H39" s="29"/>
      <c r="I39" s="48">
        <f>E39*H39</f>
        <v>0</v>
      </c>
      <c r="J39" s="7"/>
      <c r="K39" s="2"/>
      <c r="L39" s="2"/>
    </row>
    <row r="40" spans="1:12" s="3" customFormat="1" ht="30">
      <c r="A40" s="33" t="s">
        <v>181</v>
      </c>
      <c r="B40" s="17" t="s">
        <v>50</v>
      </c>
      <c r="C40" s="25" t="s">
        <v>55</v>
      </c>
      <c r="D40" s="5" t="s">
        <v>1</v>
      </c>
      <c r="E40" s="47">
        <v>1</v>
      </c>
      <c r="F40" s="29"/>
      <c r="G40" s="29"/>
      <c r="H40" s="29"/>
      <c r="I40" s="48">
        <f>E40*H40</f>
        <v>0</v>
      </c>
      <c r="J40" s="7"/>
      <c r="K40" s="2"/>
      <c r="L40" s="2"/>
    </row>
    <row r="41" spans="1:12" s="3" customFormat="1" ht="15.75" customHeight="1">
      <c r="A41" s="33" t="s">
        <v>182</v>
      </c>
      <c r="B41" s="5" t="s">
        <v>98</v>
      </c>
      <c r="C41" s="39" t="s">
        <v>99</v>
      </c>
      <c r="D41" s="5" t="s">
        <v>1</v>
      </c>
      <c r="E41" s="47">
        <v>1</v>
      </c>
      <c r="F41" s="29"/>
      <c r="G41" s="29"/>
      <c r="H41" s="29"/>
      <c r="I41" s="48">
        <f>E41*H41</f>
        <v>0</v>
      </c>
      <c r="J41" s="7"/>
      <c r="K41" s="2"/>
      <c r="L41" s="2"/>
    </row>
    <row r="43" spans="1:9" ht="15">
      <c r="A43" s="173" t="s">
        <v>8</v>
      </c>
      <c r="B43" s="174"/>
      <c r="C43" s="174"/>
      <c r="D43" s="174"/>
      <c r="E43" s="174"/>
      <c r="F43" s="174"/>
      <c r="G43" s="175"/>
      <c r="H43" s="176">
        <f>I3+I7+I36</f>
        <v>0</v>
      </c>
      <c r="I43" s="177"/>
    </row>
    <row r="44" spans="1:9" ht="15">
      <c r="A44" s="178" t="s">
        <v>51</v>
      </c>
      <c r="B44" s="179"/>
      <c r="C44" s="179" t="s">
        <v>6</v>
      </c>
      <c r="D44" s="179"/>
      <c r="E44" s="179"/>
      <c r="F44" s="179"/>
      <c r="G44" s="180"/>
      <c r="H44" s="181">
        <f>ROUND(H43*0.3,2)</f>
        <v>0</v>
      </c>
      <c r="I44" s="182">
        <f>H43*0.3</f>
        <v>0</v>
      </c>
    </row>
    <row r="45" spans="1:9" ht="15">
      <c r="A45" s="183" t="s">
        <v>9</v>
      </c>
      <c r="B45" s="184"/>
      <c r="C45" s="184" t="s">
        <v>4</v>
      </c>
      <c r="D45" s="184"/>
      <c r="E45" s="184"/>
      <c r="F45" s="184"/>
      <c r="G45" s="185"/>
      <c r="H45" s="186">
        <f>SUM(H44,H43)</f>
        <v>0</v>
      </c>
      <c r="I45" s="187">
        <f>SUM(I43:I44)</f>
        <v>0</v>
      </c>
    </row>
  </sheetData>
  <sheetProtection/>
  <mergeCells count="6">
    <mergeCell ref="A43:G43"/>
    <mergeCell ref="H43:I43"/>
    <mergeCell ref="A44:G44"/>
    <mergeCell ref="H44:I44"/>
    <mergeCell ref="A45:G45"/>
    <mergeCell ref="H45:I45"/>
  </mergeCells>
  <printOptions horizontalCentered="1"/>
  <pageMargins left="0.3937007874015748" right="0.3937007874015748" top="1.3779527559055118" bottom="0.984251968503937" header="0.3937007874015748" footer="0.1968503937007874"/>
  <pageSetup fitToHeight="0" fitToWidth="1" horizontalDpi="600" verticalDpi="600" orientation="landscape" paperSize="9" scale="71" r:id="rId2"/>
  <headerFooter>
    <oddHeader>&amp;L&amp;G&amp;C&amp;"Ecofont Vera Sans,Regular"&amp;20PESM - Caminhos do Mar
Sistema de CFTV
&amp;A&amp;R&amp;"Ecofont Vera Sans,Regular"&amp;14Cronograma Fisico Financeiro
Boletim CPOS 171 - Nov/2017</oddHeader>
    <oddFooter>&amp;C&amp;"Ecofont Vera Sans,Regular"Av. Prof. Frederico Hermann Júnior, 345 - Prédio 12, 1° andar - Pinheiros, 05.459-010 São Paulo
(11) 2997-5000    www.fflorestal.sp.gov.br&amp;R&amp;"Ecofont Vera Sans,Regular"&amp;12Página 0&amp;P de 0&amp;N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37">
      <selection activeCell="F29" sqref="F28:F29"/>
    </sheetView>
  </sheetViews>
  <sheetFormatPr defaultColWidth="11.421875" defaultRowHeight="12.75"/>
  <cols>
    <col min="1" max="1" width="8.7109375" style="9" customWidth="1"/>
    <col min="2" max="2" width="14.8515625" style="8" customWidth="1"/>
    <col min="3" max="3" width="100.00390625" style="9" customWidth="1"/>
    <col min="4" max="4" width="6.28125" style="8" customWidth="1"/>
    <col min="5" max="8" width="12.7109375" style="54" customWidth="1"/>
    <col min="9" max="9" width="15.7109375" style="54" customWidth="1"/>
    <col min="10" max="10" width="16.421875" style="7" customWidth="1"/>
    <col min="11" max="12" width="11.421875" style="1" customWidth="1"/>
    <col min="13" max="16384" width="11.421875" style="4" customWidth="1"/>
  </cols>
  <sheetData>
    <row r="1" spans="1:12" s="14" customFormat="1" ht="30" customHeight="1">
      <c r="A1" s="21" t="s">
        <v>10</v>
      </c>
      <c r="B1" s="22" t="s">
        <v>7</v>
      </c>
      <c r="C1" s="23" t="s">
        <v>16</v>
      </c>
      <c r="D1" s="22" t="s">
        <v>11</v>
      </c>
      <c r="E1" s="40" t="s">
        <v>12</v>
      </c>
      <c r="F1" s="40" t="s">
        <v>13</v>
      </c>
      <c r="G1" s="40" t="s">
        <v>14</v>
      </c>
      <c r="H1" s="40" t="s">
        <v>15</v>
      </c>
      <c r="I1" s="41" t="s">
        <v>8</v>
      </c>
      <c r="J1" s="12"/>
      <c r="K1" s="13"/>
      <c r="L1" s="13"/>
    </row>
    <row r="2" spans="1:12" s="14" customFormat="1" ht="15">
      <c r="A2" s="34">
        <v>1</v>
      </c>
      <c r="B2" s="35"/>
      <c r="C2" s="36" t="s">
        <v>113</v>
      </c>
      <c r="D2" s="37"/>
      <c r="E2" s="42"/>
      <c r="F2" s="42"/>
      <c r="G2" s="38"/>
      <c r="H2" s="43"/>
      <c r="I2" s="44"/>
      <c r="J2" s="12"/>
      <c r="K2" s="13"/>
      <c r="L2" s="13"/>
    </row>
    <row r="3" spans="1:12" s="14" customFormat="1" ht="15">
      <c r="A3" s="30" t="s">
        <v>0</v>
      </c>
      <c r="B3" s="19"/>
      <c r="C3" s="24" t="s">
        <v>21</v>
      </c>
      <c r="D3" s="20"/>
      <c r="E3" s="45"/>
      <c r="F3" s="45"/>
      <c r="G3" s="45"/>
      <c r="H3" s="45"/>
      <c r="I3" s="46">
        <f>SUM(I4:I31)</f>
        <v>0</v>
      </c>
      <c r="J3" s="15"/>
      <c r="K3" s="13"/>
      <c r="L3" s="13"/>
    </row>
    <row r="4" spans="1:12" s="3" customFormat="1" ht="30">
      <c r="A4" s="31" t="s">
        <v>57</v>
      </c>
      <c r="B4" s="17" t="s">
        <v>23</v>
      </c>
      <c r="C4" s="18" t="s">
        <v>53</v>
      </c>
      <c r="D4" s="17" t="s">
        <v>1</v>
      </c>
      <c r="E4" s="47">
        <v>2</v>
      </c>
      <c r="F4" s="29"/>
      <c r="G4" s="29"/>
      <c r="H4" s="29"/>
      <c r="I4" s="48">
        <f>ROUND(H4*E4,2)</f>
        <v>0</v>
      </c>
      <c r="J4" s="7"/>
      <c r="K4" s="2"/>
      <c r="L4" s="2"/>
    </row>
    <row r="5" spans="1:12" s="3" customFormat="1" ht="30">
      <c r="A5" s="31" t="s">
        <v>58</v>
      </c>
      <c r="B5" s="17" t="s">
        <v>18</v>
      </c>
      <c r="C5" s="18" t="s">
        <v>56</v>
      </c>
      <c r="D5" s="17" t="s">
        <v>2</v>
      </c>
      <c r="E5" s="47">
        <v>300</v>
      </c>
      <c r="F5" s="49"/>
      <c r="G5" s="29"/>
      <c r="H5" s="49"/>
      <c r="I5" s="48">
        <f aca="true" t="shared" si="0" ref="I5:I31">ROUND(H5*E5,2)</f>
        <v>0</v>
      </c>
      <c r="J5" s="7"/>
      <c r="K5" s="2"/>
      <c r="L5" s="2"/>
    </row>
    <row r="6" spans="1:12" s="3" customFormat="1" ht="15">
      <c r="A6" s="31" t="s">
        <v>59</v>
      </c>
      <c r="B6" s="17" t="s">
        <v>24</v>
      </c>
      <c r="C6" s="25" t="s">
        <v>54</v>
      </c>
      <c r="D6" s="17" t="s">
        <v>1</v>
      </c>
      <c r="E6" s="47">
        <v>16</v>
      </c>
      <c r="F6" s="47"/>
      <c r="G6" s="29"/>
      <c r="H6" s="49"/>
      <c r="I6" s="48">
        <f t="shared" si="0"/>
        <v>0</v>
      </c>
      <c r="J6" s="7"/>
      <c r="K6" s="2"/>
      <c r="L6" s="2"/>
    </row>
    <row r="7" spans="1:12" s="3" customFormat="1" ht="15">
      <c r="A7" s="31" t="s">
        <v>60</v>
      </c>
      <c r="B7" s="17" t="s">
        <v>18</v>
      </c>
      <c r="C7" s="18" t="s">
        <v>25</v>
      </c>
      <c r="D7" s="17" t="s">
        <v>1</v>
      </c>
      <c r="E7" s="47">
        <v>3</v>
      </c>
      <c r="F7" s="29"/>
      <c r="G7" s="29"/>
      <c r="H7" s="29"/>
      <c r="I7" s="48">
        <f t="shared" si="0"/>
        <v>0</v>
      </c>
      <c r="J7" s="7"/>
      <c r="K7" s="2"/>
      <c r="L7" s="2"/>
    </row>
    <row r="8" spans="1:12" s="3" customFormat="1" ht="15">
      <c r="A8" s="31" t="s">
        <v>61</v>
      </c>
      <c r="B8" s="17" t="s">
        <v>18</v>
      </c>
      <c r="C8" s="18" t="s">
        <v>26</v>
      </c>
      <c r="D8" s="17" t="s">
        <v>1</v>
      </c>
      <c r="E8" s="47">
        <v>1</v>
      </c>
      <c r="F8" s="29"/>
      <c r="G8" s="29"/>
      <c r="H8" s="29"/>
      <c r="I8" s="48">
        <f t="shared" si="0"/>
        <v>0</v>
      </c>
      <c r="J8" s="7"/>
      <c r="K8" s="2"/>
      <c r="L8" s="2"/>
    </row>
    <row r="9" spans="1:12" s="3" customFormat="1" ht="15">
      <c r="A9" s="31" t="s">
        <v>62</v>
      </c>
      <c r="B9" s="17" t="s">
        <v>27</v>
      </c>
      <c r="C9" s="18" t="s">
        <v>28</v>
      </c>
      <c r="D9" s="17" t="s">
        <v>2</v>
      </c>
      <c r="E9" s="47">
        <v>30</v>
      </c>
      <c r="F9" s="29"/>
      <c r="G9" s="29"/>
      <c r="H9" s="29"/>
      <c r="I9" s="48">
        <f t="shared" si="0"/>
        <v>0</v>
      </c>
      <c r="J9" s="7"/>
      <c r="K9" s="2"/>
      <c r="L9" s="2"/>
    </row>
    <row r="10" spans="1:12" s="3" customFormat="1" ht="30">
      <c r="A10" s="31" t="s">
        <v>63</v>
      </c>
      <c r="B10" s="17" t="s">
        <v>29</v>
      </c>
      <c r="C10" s="25" t="s">
        <v>52</v>
      </c>
      <c r="D10" s="17" t="s">
        <v>1</v>
      </c>
      <c r="E10" s="47">
        <v>1</v>
      </c>
      <c r="F10" s="29"/>
      <c r="G10" s="29"/>
      <c r="H10" s="29"/>
      <c r="I10" s="48">
        <f t="shared" si="0"/>
        <v>0</v>
      </c>
      <c r="J10" s="7"/>
      <c r="K10" s="2"/>
      <c r="L10" s="2"/>
    </row>
    <row r="11" spans="1:12" s="3" customFormat="1" ht="30">
      <c r="A11" s="31" t="s">
        <v>64</v>
      </c>
      <c r="B11" s="17" t="s">
        <v>30</v>
      </c>
      <c r="C11" s="25" t="s">
        <v>85</v>
      </c>
      <c r="D11" s="17" t="s">
        <v>1</v>
      </c>
      <c r="E11" s="47">
        <v>1</v>
      </c>
      <c r="F11" s="29"/>
      <c r="G11" s="29"/>
      <c r="H11" s="29"/>
      <c r="I11" s="48">
        <f t="shared" si="0"/>
        <v>0</v>
      </c>
      <c r="J11" s="7"/>
      <c r="K11" s="2"/>
      <c r="L11" s="2"/>
    </row>
    <row r="12" spans="1:12" s="3" customFormat="1" ht="30">
      <c r="A12" s="31" t="s">
        <v>65</v>
      </c>
      <c r="B12" s="17" t="s">
        <v>18</v>
      </c>
      <c r="C12" s="18" t="s">
        <v>87</v>
      </c>
      <c r="D12" s="17" t="s">
        <v>5</v>
      </c>
      <c r="E12" s="47">
        <v>1</v>
      </c>
      <c r="F12" s="49"/>
      <c r="G12" s="49"/>
      <c r="H12" s="49"/>
      <c r="I12" s="48">
        <f t="shared" si="0"/>
        <v>0</v>
      </c>
      <c r="J12" s="7"/>
      <c r="K12" s="2"/>
      <c r="L12" s="2"/>
    </row>
    <row r="13" spans="1:12" s="3" customFormat="1" ht="30">
      <c r="A13" s="31" t="s">
        <v>66</v>
      </c>
      <c r="B13" s="5" t="s">
        <v>117</v>
      </c>
      <c r="C13" s="39" t="s">
        <v>118</v>
      </c>
      <c r="D13" s="5" t="s">
        <v>1</v>
      </c>
      <c r="E13" s="47">
        <v>1</v>
      </c>
      <c r="F13" s="29"/>
      <c r="G13" s="29"/>
      <c r="H13" s="29"/>
      <c r="I13" s="48">
        <f>ROUND(H13*E13,2)</f>
        <v>0</v>
      </c>
      <c r="J13" s="7"/>
      <c r="K13" s="2"/>
      <c r="L13" s="2"/>
    </row>
    <row r="14" spans="1:12" s="3" customFormat="1" ht="30">
      <c r="A14" s="31" t="s">
        <v>67</v>
      </c>
      <c r="B14" s="5" t="s">
        <v>123</v>
      </c>
      <c r="C14" s="39" t="s">
        <v>125</v>
      </c>
      <c r="D14" s="5" t="s">
        <v>1</v>
      </c>
      <c r="E14" s="47">
        <v>1</v>
      </c>
      <c r="F14" s="29"/>
      <c r="G14" s="29"/>
      <c r="H14" s="29"/>
      <c r="I14" s="48">
        <f>ROUND(H14*E14,2)</f>
        <v>0</v>
      </c>
      <c r="J14" s="7"/>
      <c r="K14" s="2"/>
      <c r="L14" s="2"/>
    </row>
    <row r="15" spans="1:12" s="3" customFormat="1" ht="30">
      <c r="A15" s="31" t="s">
        <v>68</v>
      </c>
      <c r="B15" s="5" t="s">
        <v>121</v>
      </c>
      <c r="C15" s="39" t="s">
        <v>122</v>
      </c>
      <c r="D15" s="5" t="s">
        <v>1</v>
      </c>
      <c r="E15" s="47">
        <v>2</v>
      </c>
      <c r="F15" s="29"/>
      <c r="G15" s="29"/>
      <c r="H15" s="29"/>
      <c r="I15" s="48">
        <f>ROUND(H15*E15,2)</f>
        <v>0</v>
      </c>
      <c r="J15" s="7"/>
      <c r="K15" s="2"/>
      <c r="L15" s="2"/>
    </row>
    <row r="16" spans="1:12" s="3" customFormat="1" ht="15">
      <c r="A16" s="31" t="s">
        <v>69</v>
      </c>
      <c r="B16" s="5" t="s">
        <v>119</v>
      </c>
      <c r="C16" s="39" t="s">
        <v>120</v>
      </c>
      <c r="D16" s="5" t="s">
        <v>2</v>
      </c>
      <c r="E16" s="47">
        <v>8</v>
      </c>
      <c r="F16" s="29"/>
      <c r="G16" s="29"/>
      <c r="H16" s="29"/>
      <c r="I16" s="48">
        <f>ROUND(H16*E16,2)</f>
        <v>0</v>
      </c>
      <c r="J16" s="7"/>
      <c r="K16" s="2"/>
      <c r="L16" s="2"/>
    </row>
    <row r="17" spans="1:12" s="3" customFormat="1" ht="15">
      <c r="A17" s="31" t="s">
        <v>70</v>
      </c>
      <c r="B17" s="17" t="s">
        <v>31</v>
      </c>
      <c r="C17" s="18" t="s">
        <v>32</v>
      </c>
      <c r="D17" s="17" t="s">
        <v>1</v>
      </c>
      <c r="E17" s="47">
        <v>2</v>
      </c>
      <c r="F17" s="29"/>
      <c r="G17" s="29"/>
      <c r="H17" s="29"/>
      <c r="I17" s="48">
        <f t="shared" si="0"/>
        <v>0</v>
      </c>
      <c r="J17" s="7"/>
      <c r="K17" s="2"/>
      <c r="L17" s="2"/>
    </row>
    <row r="18" spans="1:12" s="3" customFormat="1" ht="30">
      <c r="A18" s="31" t="s">
        <v>71</v>
      </c>
      <c r="B18" s="17" t="s">
        <v>33</v>
      </c>
      <c r="C18" s="18" t="s">
        <v>36</v>
      </c>
      <c r="D18" s="17" t="s">
        <v>1</v>
      </c>
      <c r="E18" s="47">
        <v>2</v>
      </c>
      <c r="F18" s="29"/>
      <c r="G18" s="29"/>
      <c r="H18" s="29"/>
      <c r="I18" s="48">
        <f t="shared" si="0"/>
        <v>0</v>
      </c>
      <c r="J18" s="7"/>
      <c r="K18" s="2"/>
      <c r="L18" s="2"/>
    </row>
    <row r="19" spans="1:12" s="3" customFormat="1" ht="15">
      <c r="A19" s="31" t="s">
        <v>72</v>
      </c>
      <c r="B19" s="17" t="s">
        <v>34</v>
      </c>
      <c r="C19" s="18" t="s">
        <v>35</v>
      </c>
      <c r="D19" s="17" t="s">
        <v>1</v>
      </c>
      <c r="E19" s="47">
        <v>2</v>
      </c>
      <c r="F19" s="29"/>
      <c r="G19" s="29"/>
      <c r="H19" s="29"/>
      <c r="I19" s="48">
        <f t="shared" si="0"/>
        <v>0</v>
      </c>
      <c r="J19" s="7"/>
      <c r="K19" s="2"/>
      <c r="L19" s="2"/>
    </row>
    <row r="20" spans="1:12" s="3" customFormat="1" ht="15">
      <c r="A20" s="31" t="s">
        <v>73</v>
      </c>
      <c r="B20" s="17" t="s">
        <v>37</v>
      </c>
      <c r="C20" s="18" t="s">
        <v>38</v>
      </c>
      <c r="D20" s="17" t="s">
        <v>1</v>
      </c>
      <c r="E20" s="47">
        <v>2</v>
      </c>
      <c r="F20" s="29"/>
      <c r="G20" s="29"/>
      <c r="H20" s="29"/>
      <c r="I20" s="48">
        <f t="shared" si="0"/>
        <v>0</v>
      </c>
      <c r="J20" s="7"/>
      <c r="K20" s="2"/>
      <c r="L20" s="2"/>
    </row>
    <row r="21" spans="1:12" s="3" customFormat="1" ht="15">
      <c r="A21" s="31" t="s">
        <v>74</v>
      </c>
      <c r="B21" s="17" t="s">
        <v>39</v>
      </c>
      <c r="C21" s="18" t="s">
        <v>40</v>
      </c>
      <c r="D21" s="17" t="s">
        <v>1</v>
      </c>
      <c r="E21" s="47">
        <v>20</v>
      </c>
      <c r="F21" s="29"/>
      <c r="G21" s="29"/>
      <c r="H21" s="29"/>
      <c r="I21" s="48">
        <f t="shared" si="0"/>
        <v>0</v>
      </c>
      <c r="J21" s="7"/>
      <c r="K21" s="2"/>
      <c r="L21" s="2"/>
    </row>
    <row r="22" spans="1:12" s="3" customFormat="1" ht="30">
      <c r="A22" s="31" t="s">
        <v>75</v>
      </c>
      <c r="B22" s="5" t="s">
        <v>88</v>
      </c>
      <c r="C22" s="39" t="s">
        <v>89</v>
      </c>
      <c r="D22" s="5" t="s">
        <v>1</v>
      </c>
      <c r="E22" s="47">
        <v>1</v>
      </c>
      <c r="F22" s="29"/>
      <c r="G22" s="29"/>
      <c r="H22" s="29"/>
      <c r="I22" s="48">
        <f t="shared" si="0"/>
        <v>0</v>
      </c>
      <c r="J22" s="7"/>
      <c r="K22" s="2"/>
      <c r="L22" s="2"/>
    </row>
    <row r="23" spans="1:12" s="3" customFormat="1" ht="15">
      <c r="A23" s="31" t="s">
        <v>76</v>
      </c>
      <c r="B23" s="17" t="s">
        <v>41</v>
      </c>
      <c r="C23" s="18" t="s">
        <v>92</v>
      </c>
      <c r="D23" s="17" t="s">
        <v>1</v>
      </c>
      <c r="E23" s="47">
        <v>1</v>
      </c>
      <c r="F23" s="29"/>
      <c r="G23" s="29"/>
      <c r="H23" s="29"/>
      <c r="I23" s="48">
        <f t="shared" si="0"/>
        <v>0</v>
      </c>
      <c r="J23" s="7"/>
      <c r="K23" s="2"/>
      <c r="L23" s="2"/>
    </row>
    <row r="24" spans="1:12" s="3" customFormat="1" ht="15" customHeight="1">
      <c r="A24" s="31" t="s">
        <v>77</v>
      </c>
      <c r="B24" s="17" t="s">
        <v>42</v>
      </c>
      <c r="C24" s="18" t="s">
        <v>43</v>
      </c>
      <c r="D24" s="17" t="s">
        <v>1</v>
      </c>
      <c r="E24" s="47">
        <v>1</v>
      </c>
      <c r="F24" s="29"/>
      <c r="G24" s="29"/>
      <c r="H24" s="29"/>
      <c r="I24" s="48">
        <f t="shared" si="0"/>
        <v>0</v>
      </c>
      <c r="J24" s="7"/>
      <c r="K24" s="2"/>
      <c r="L24" s="2"/>
    </row>
    <row r="25" spans="1:12" s="3" customFormat="1" ht="15">
      <c r="A25" s="31" t="s">
        <v>78</v>
      </c>
      <c r="B25" s="5" t="s">
        <v>90</v>
      </c>
      <c r="C25" s="39" t="s">
        <v>91</v>
      </c>
      <c r="D25" s="5" t="s">
        <v>1</v>
      </c>
      <c r="E25" s="47">
        <v>1</v>
      </c>
      <c r="F25" s="29"/>
      <c r="G25" s="29"/>
      <c r="H25" s="29"/>
      <c r="I25" s="48">
        <f t="shared" si="0"/>
        <v>0</v>
      </c>
      <c r="J25" s="7"/>
      <c r="K25" s="2"/>
      <c r="L25" s="2"/>
    </row>
    <row r="26" spans="1:12" s="3" customFormat="1" ht="15">
      <c r="A26" s="31" t="s">
        <v>79</v>
      </c>
      <c r="B26" s="17" t="s">
        <v>42</v>
      </c>
      <c r="C26" s="18" t="s">
        <v>86</v>
      </c>
      <c r="D26" s="17" t="s">
        <v>1</v>
      </c>
      <c r="E26" s="47">
        <v>8</v>
      </c>
      <c r="F26" s="29"/>
      <c r="G26" s="29"/>
      <c r="H26" s="29"/>
      <c r="I26" s="48">
        <f t="shared" si="0"/>
        <v>0</v>
      </c>
      <c r="J26" s="7"/>
      <c r="K26" s="2"/>
      <c r="L26" s="2"/>
    </row>
    <row r="27" spans="1:12" s="3" customFormat="1" ht="15">
      <c r="A27" s="31" t="s">
        <v>93</v>
      </c>
      <c r="B27" s="17" t="s">
        <v>44</v>
      </c>
      <c r="C27" s="18" t="s">
        <v>46</v>
      </c>
      <c r="D27" s="17" t="s">
        <v>2</v>
      </c>
      <c r="E27" s="47">
        <v>20</v>
      </c>
      <c r="F27" s="29"/>
      <c r="G27" s="29"/>
      <c r="H27" s="29"/>
      <c r="I27" s="48">
        <f t="shared" si="0"/>
        <v>0</v>
      </c>
      <c r="J27" s="7"/>
      <c r="K27" s="2"/>
      <c r="L27" s="2"/>
    </row>
    <row r="28" spans="1:12" s="3" customFormat="1" ht="15">
      <c r="A28" s="31" t="s">
        <v>127</v>
      </c>
      <c r="B28" s="17" t="s">
        <v>45</v>
      </c>
      <c r="C28" s="18" t="s">
        <v>47</v>
      </c>
      <c r="D28" s="17" t="s">
        <v>5</v>
      </c>
      <c r="E28" s="47">
        <v>3</v>
      </c>
      <c r="F28" s="29"/>
      <c r="G28" s="29"/>
      <c r="H28" s="29"/>
      <c r="I28" s="48">
        <f t="shared" si="0"/>
        <v>0</v>
      </c>
      <c r="J28" s="7"/>
      <c r="K28" s="2"/>
      <c r="L28" s="2"/>
    </row>
    <row r="29" spans="1:12" s="3" customFormat="1" ht="15">
      <c r="A29" s="31" t="s">
        <v>128</v>
      </c>
      <c r="B29" s="17" t="s">
        <v>19</v>
      </c>
      <c r="C29" s="18" t="s">
        <v>20</v>
      </c>
      <c r="D29" s="17" t="s">
        <v>2</v>
      </c>
      <c r="E29" s="47">
        <v>50</v>
      </c>
      <c r="F29" s="29"/>
      <c r="G29" s="29"/>
      <c r="H29" s="29"/>
      <c r="I29" s="48">
        <f t="shared" si="0"/>
        <v>0</v>
      </c>
      <c r="J29" s="7"/>
      <c r="K29" s="2"/>
      <c r="L29" s="2"/>
    </row>
    <row r="30" spans="1:12" s="3" customFormat="1" ht="15">
      <c r="A30" s="31" t="s">
        <v>129</v>
      </c>
      <c r="B30" s="5" t="s">
        <v>94</v>
      </c>
      <c r="C30" s="39" t="s">
        <v>95</v>
      </c>
      <c r="D30" s="17" t="s">
        <v>5</v>
      </c>
      <c r="E30" s="47">
        <v>2</v>
      </c>
      <c r="F30" s="29"/>
      <c r="G30" s="29"/>
      <c r="H30" s="29"/>
      <c r="I30" s="48">
        <f t="shared" si="0"/>
        <v>0</v>
      </c>
      <c r="J30" s="7"/>
      <c r="K30" s="2"/>
      <c r="L30" s="2"/>
    </row>
    <row r="31" spans="1:12" s="3" customFormat="1" ht="15">
      <c r="A31" s="31" t="s">
        <v>130</v>
      </c>
      <c r="B31" s="17" t="s">
        <v>17</v>
      </c>
      <c r="C31" s="18" t="s">
        <v>48</v>
      </c>
      <c r="D31" s="17" t="s">
        <v>1</v>
      </c>
      <c r="E31" s="47">
        <v>2</v>
      </c>
      <c r="F31" s="29"/>
      <c r="G31" s="29"/>
      <c r="H31" s="29"/>
      <c r="I31" s="48">
        <f t="shared" si="0"/>
        <v>0</v>
      </c>
      <c r="J31" s="7"/>
      <c r="K31" s="2"/>
      <c r="L31" s="2"/>
    </row>
    <row r="32" spans="1:12" s="3" customFormat="1" ht="15">
      <c r="A32" s="32" t="s">
        <v>3</v>
      </c>
      <c r="B32" s="6"/>
      <c r="C32" s="10" t="s">
        <v>22</v>
      </c>
      <c r="D32" s="11"/>
      <c r="E32" s="50"/>
      <c r="F32" s="50"/>
      <c r="G32" s="50"/>
      <c r="H32" s="51"/>
      <c r="I32" s="52">
        <f>SUM(I33:I37)</f>
        <v>0</v>
      </c>
      <c r="J32" s="7"/>
      <c r="K32" s="2"/>
      <c r="L32" s="2"/>
    </row>
    <row r="33" spans="1:12" s="3" customFormat="1" ht="60">
      <c r="A33" s="33" t="s">
        <v>80</v>
      </c>
      <c r="B33" s="17" t="s">
        <v>49</v>
      </c>
      <c r="C33" s="25" t="s">
        <v>103</v>
      </c>
      <c r="D33" s="17" t="s">
        <v>5</v>
      </c>
      <c r="E33" s="47">
        <v>1</v>
      </c>
      <c r="F33" s="29"/>
      <c r="G33" s="29"/>
      <c r="H33" s="29"/>
      <c r="I33" s="48">
        <f>E33*H33</f>
        <v>0</v>
      </c>
      <c r="J33" s="7"/>
      <c r="K33" s="2"/>
      <c r="L33" s="2"/>
    </row>
    <row r="34" spans="1:12" s="3" customFormat="1" ht="15">
      <c r="A34" s="33" t="s">
        <v>81</v>
      </c>
      <c r="B34" s="5" t="s">
        <v>96</v>
      </c>
      <c r="C34" s="39" t="s">
        <v>100</v>
      </c>
      <c r="D34" s="5" t="s">
        <v>1</v>
      </c>
      <c r="E34" s="47">
        <v>1</v>
      </c>
      <c r="F34" s="29"/>
      <c r="G34" s="29"/>
      <c r="H34" s="29"/>
      <c r="I34" s="48">
        <f>E34*H34</f>
        <v>0</v>
      </c>
      <c r="J34" s="7"/>
      <c r="K34" s="2"/>
      <c r="L34" s="2"/>
    </row>
    <row r="35" spans="1:12" s="3" customFormat="1" ht="30">
      <c r="A35" s="33" t="s">
        <v>82</v>
      </c>
      <c r="B35" s="5" t="s">
        <v>97</v>
      </c>
      <c r="C35" s="16" t="s">
        <v>102</v>
      </c>
      <c r="D35" s="17" t="s">
        <v>1</v>
      </c>
      <c r="E35" s="47">
        <v>4</v>
      </c>
      <c r="F35" s="29"/>
      <c r="G35" s="29"/>
      <c r="H35" s="29"/>
      <c r="I35" s="48">
        <f>E35*H35</f>
        <v>0</v>
      </c>
      <c r="J35" s="7"/>
      <c r="K35" s="2"/>
      <c r="L35" s="2"/>
    </row>
    <row r="36" spans="1:12" s="3" customFormat="1" ht="30">
      <c r="A36" s="33" t="s">
        <v>83</v>
      </c>
      <c r="B36" s="17" t="s">
        <v>50</v>
      </c>
      <c r="C36" s="25" t="s">
        <v>55</v>
      </c>
      <c r="D36" s="5" t="s">
        <v>1</v>
      </c>
      <c r="E36" s="47">
        <v>1</v>
      </c>
      <c r="F36" s="29"/>
      <c r="G36" s="29"/>
      <c r="H36" s="29"/>
      <c r="I36" s="48">
        <f>E36*H36</f>
        <v>0</v>
      </c>
      <c r="J36" s="7"/>
      <c r="K36" s="2"/>
      <c r="L36" s="2"/>
    </row>
    <row r="37" spans="1:12" s="3" customFormat="1" ht="30">
      <c r="A37" s="31" t="s">
        <v>84</v>
      </c>
      <c r="B37" s="5" t="s">
        <v>98</v>
      </c>
      <c r="C37" s="39" t="s">
        <v>99</v>
      </c>
      <c r="D37" s="5" t="s">
        <v>1</v>
      </c>
      <c r="E37" s="47">
        <v>1</v>
      </c>
      <c r="F37" s="29"/>
      <c r="G37" s="29"/>
      <c r="H37" s="29"/>
      <c r="I37" s="48">
        <f>E37*H37</f>
        <v>0</v>
      </c>
      <c r="J37" s="7"/>
      <c r="K37" s="2"/>
      <c r="L37" s="2"/>
    </row>
    <row r="39" spans="1:9" ht="15">
      <c r="A39" s="173" t="s">
        <v>8</v>
      </c>
      <c r="B39" s="174"/>
      <c r="C39" s="174"/>
      <c r="D39" s="174"/>
      <c r="E39" s="174"/>
      <c r="F39" s="174"/>
      <c r="G39" s="175"/>
      <c r="H39" s="176">
        <f>SUM(I32,I3)</f>
        <v>0</v>
      </c>
      <c r="I39" s="177"/>
    </row>
    <row r="40" spans="1:9" ht="15">
      <c r="A40" s="178" t="s">
        <v>51</v>
      </c>
      <c r="B40" s="179"/>
      <c r="C40" s="179" t="s">
        <v>6</v>
      </c>
      <c r="D40" s="179"/>
      <c r="E40" s="179"/>
      <c r="F40" s="179"/>
      <c r="G40" s="180"/>
      <c r="H40" s="181">
        <f>ROUND(H39*0.3,2)</f>
        <v>0</v>
      </c>
      <c r="I40" s="182">
        <f>H39*0.3</f>
        <v>0</v>
      </c>
    </row>
    <row r="41" spans="1:9" ht="15">
      <c r="A41" s="183" t="s">
        <v>9</v>
      </c>
      <c r="B41" s="184"/>
      <c r="C41" s="184" t="s">
        <v>4</v>
      </c>
      <c r="D41" s="184"/>
      <c r="E41" s="184"/>
      <c r="F41" s="184"/>
      <c r="G41" s="185"/>
      <c r="H41" s="186">
        <f>SUM(H40,H39)</f>
        <v>0</v>
      </c>
      <c r="I41" s="187">
        <f>SUM(I39:I40)</f>
        <v>0</v>
      </c>
    </row>
  </sheetData>
  <sheetProtection/>
  <mergeCells count="6">
    <mergeCell ref="A39:G39"/>
    <mergeCell ref="H39:I39"/>
    <mergeCell ref="A40:G40"/>
    <mergeCell ref="H40:I40"/>
    <mergeCell ref="A41:G41"/>
    <mergeCell ref="H41:I41"/>
  </mergeCells>
  <printOptions horizontalCentered="1"/>
  <pageMargins left="0.3937007874015748" right="0.3937007874015748" top="1.3779527559055118" bottom="0.984251968503937" header="0.3937007874015748" footer="0.1968503937007874"/>
  <pageSetup fitToHeight="0" fitToWidth="1" horizontalDpi="600" verticalDpi="600" orientation="landscape" paperSize="9" scale="72" r:id="rId2"/>
  <headerFooter>
    <oddHeader>&amp;L&amp;G&amp;C&amp;"Ecofont Vera Sans,Regular"&amp;20PESM - Caminhos do Mar
Sistema de CFTV
&amp;A&amp;R&amp;"Ecofont Vera Sans,Regular"&amp;14Cronograma Fisico Financeiro
Boletim CPOS 171 - Nov/2017</oddHeader>
    <oddFooter>&amp;C&amp;"Ecofont Vera Sans,Regular"Av. Prof. Frederico Hermann Júnior, 345 - Prédio 12, 1° andar - Pinheiros, 05.459-010 São Paulo
(11) 2997-5000    www.fflorestal.sp.gov.br&amp;R&amp;"Ecofont Vera Sans,Regular"&amp;12Página 0&amp;P de 0&amp;N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34">
      <selection activeCell="F29" sqref="F28:F29"/>
    </sheetView>
  </sheetViews>
  <sheetFormatPr defaultColWidth="11.421875" defaultRowHeight="12.75"/>
  <cols>
    <col min="1" max="1" width="8.7109375" style="9" customWidth="1"/>
    <col min="2" max="2" width="14.8515625" style="8" customWidth="1"/>
    <col min="3" max="3" width="100.00390625" style="9" customWidth="1"/>
    <col min="4" max="4" width="6.28125" style="8" customWidth="1"/>
    <col min="5" max="8" width="12.7109375" style="54" customWidth="1"/>
    <col min="9" max="9" width="15.7109375" style="54" customWidth="1"/>
    <col min="10" max="10" width="16.421875" style="7" customWidth="1"/>
    <col min="11" max="12" width="11.421875" style="1" customWidth="1"/>
    <col min="13" max="16384" width="11.421875" style="4" customWidth="1"/>
  </cols>
  <sheetData>
    <row r="1" spans="1:12" s="14" customFormat="1" ht="30" customHeight="1">
      <c r="A1" s="21" t="s">
        <v>10</v>
      </c>
      <c r="B1" s="22" t="s">
        <v>7</v>
      </c>
      <c r="C1" s="23" t="s">
        <v>16</v>
      </c>
      <c r="D1" s="22" t="s">
        <v>11</v>
      </c>
      <c r="E1" s="40" t="s">
        <v>12</v>
      </c>
      <c r="F1" s="40" t="s">
        <v>13</v>
      </c>
      <c r="G1" s="40" t="s">
        <v>14</v>
      </c>
      <c r="H1" s="40" t="s">
        <v>15</v>
      </c>
      <c r="I1" s="41" t="s">
        <v>8</v>
      </c>
      <c r="J1" s="12"/>
      <c r="K1" s="13"/>
      <c r="L1" s="13"/>
    </row>
    <row r="2" spans="1:12" s="14" customFormat="1" ht="15">
      <c r="A2" s="34">
        <v>1</v>
      </c>
      <c r="B2" s="35"/>
      <c r="C2" s="36" t="s">
        <v>114</v>
      </c>
      <c r="D2" s="37"/>
      <c r="E2" s="42"/>
      <c r="F2" s="42"/>
      <c r="G2" s="38"/>
      <c r="H2" s="43"/>
      <c r="I2" s="44"/>
      <c r="J2" s="12"/>
      <c r="K2" s="13"/>
      <c r="L2" s="13"/>
    </row>
    <row r="3" spans="1:12" s="14" customFormat="1" ht="15">
      <c r="A3" s="30" t="s">
        <v>0</v>
      </c>
      <c r="B3" s="19"/>
      <c r="C3" s="24" t="s">
        <v>21</v>
      </c>
      <c r="D3" s="20"/>
      <c r="E3" s="45"/>
      <c r="F3" s="45"/>
      <c r="G3" s="45"/>
      <c r="H3" s="45"/>
      <c r="I3" s="46">
        <f>SUM(I4:I31)</f>
        <v>0</v>
      </c>
      <c r="J3" s="15"/>
      <c r="K3" s="13"/>
      <c r="L3" s="13"/>
    </row>
    <row r="4" spans="1:12" s="3" customFormat="1" ht="30">
      <c r="A4" s="31" t="s">
        <v>57</v>
      </c>
      <c r="B4" s="17" t="s">
        <v>23</v>
      </c>
      <c r="C4" s="18" t="s">
        <v>53</v>
      </c>
      <c r="D4" s="17" t="s">
        <v>1</v>
      </c>
      <c r="E4" s="47">
        <v>2</v>
      </c>
      <c r="F4" s="29"/>
      <c r="G4" s="29"/>
      <c r="H4" s="29"/>
      <c r="I4" s="48">
        <f>ROUND(H4*E4,2)</f>
        <v>0</v>
      </c>
      <c r="J4" s="7"/>
      <c r="K4" s="2"/>
      <c r="L4" s="2"/>
    </row>
    <row r="5" spans="1:12" s="3" customFormat="1" ht="30">
      <c r="A5" s="31" t="s">
        <v>58</v>
      </c>
      <c r="B5" s="17" t="s">
        <v>18</v>
      </c>
      <c r="C5" s="18" t="s">
        <v>56</v>
      </c>
      <c r="D5" s="17" t="s">
        <v>2</v>
      </c>
      <c r="E5" s="47">
        <v>300</v>
      </c>
      <c r="F5" s="49"/>
      <c r="G5" s="29"/>
      <c r="H5" s="49"/>
      <c r="I5" s="48">
        <f aca="true" t="shared" si="0" ref="I5:I31">ROUND(H5*E5,2)</f>
        <v>0</v>
      </c>
      <c r="J5" s="7"/>
      <c r="K5" s="2"/>
      <c r="L5" s="2"/>
    </row>
    <row r="6" spans="1:12" s="3" customFormat="1" ht="15">
      <c r="A6" s="31" t="s">
        <v>59</v>
      </c>
      <c r="B6" s="17" t="s">
        <v>24</v>
      </c>
      <c r="C6" s="25" t="s">
        <v>54</v>
      </c>
      <c r="D6" s="17" t="s">
        <v>1</v>
      </c>
      <c r="E6" s="47">
        <v>16</v>
      </c>
      <c r="F6" s="47"/>
      <c r="G6" s="29"/>
      <c r="H6" s="49"/>
      <c r="I6" s="48">
        <f t="shared" si="0"/>
        <v>0</v>
      </c>
      <c r="J6" s="7"/>
      <c r="K6" s="2"/>
      <c r="L6" s="2"/>
    </row>
    <row r="7" spans="1:12" s="3" customFormat="1" ht="15">
      <c r="A7" s="31" t="s">
        <v>60</v>
      </c>
      <c r="B7" s="17" t="s">
        <v>18</v>
      </c>
      <c r="C7" s="18" t="s">
        <v>25</v>
      </c>
      <c r="D7" s="17" t="s">
        <v>1</v>
      </c>
      <c r="E7" s="47">
        <v>3</v>
      </c>
      <c r="F7" s="29"/>
      <c r="G7" s="29"/>
      <c r="H7" s="29"/>
      <c r="I7" s="48">
        <f t="shared" si="0"/>
        <v>0</v>
      </c>
      <c r="J7" s="7"/>
      <c r="K7" s="2"/>
      <c r="L7" s="2"/>
    </row>
    <row r="8" spans="1:12" s="3" customFormat="1" ht="15">
      <c r="A8" s="31" t="s">
        <v>61</v>
      </c>
      <c r="B8" s="17" t="s">
        <v>18</v>
      </c>
      <c r="C8" s="18" t="s">
        <v>26</v>
      </c>
      <c r="D8" s="17" t="s">
        <v>1</v>
      </c>
      <c r="E8" s="47">
        <v>1</v>
      </c>
      <c r="F8" s="29"/>
      <c r="G8" s="29"/>
      <c r="H8" s="29"/>
      <c r="I8" s="48">
        <f t="shared" si="0"/>
        <v>0</v>
      </c>
      <c r="J8" s="7"/>
      <c r="K8" s="2"/>
      <c r="L8" s="2"/>
    </row>
    <row r="9" spans="1:12" s="3" customFormat="1" ht="15">
      <c r="A9" s="31" t="s">
        <v>62</v>
      </c>
      <c r="B9" s="17" t="s">
        <v>27</v>
      </c>
      <c r="C9" s="18" t="s">
        <v>28</v>
      </c>
      <c r="D9" s="17" t="s">
        <v>2</v>
      </c>
      <c r="E9" s="47">
        <v>30</v>
      </c>
      <c r="F9" s="29"/>
      <c r="G9" s="29"/>
      <c r="H9" s="29"/>
      <c r="I9" s="48">
        <f t="shared" si="0"/>
        <v>0</v>
      </c>
      <c r="J9" s="7"/>
      <c r="K9" s="2"/>
      <c r="L9" s="2"/>
    </row>
    <row r="10" spans="1:12" s="3" customFormat="1" ht="30">
      <c r="A10" s="31" t="s">
        <v>63</v>
      </c>
      <c r="B10" s="17" t="s">
        <v>29</v>
      </c>
      <c r="C10" s="25" t="s">
        <v>52</v>
      </c>
      <c r="D10" s="17" t="s">
        <v>1</v>
      </c>
      <c r="E10" s="47">
        <v>1</v>
      </c>
      <c r="F10" s="29"/>
      <c r="G10" s="29"/>
      <c r="H10" s="29"/>
      <c r="I10" s="48">
        <f t="shared" si="0"/>
        <v>0</v>
      </c>
      <c r="J10" s="7"/>
      <c r="K10" s="2"/>
      <c r="L10" s="2"/>
    </row>
    <row r="11" spans="1:12" s="3" customFormat="1" ht="30">
      <c r="A11" s="31" t="s">
        <v>64</v>
      </c>
      <c r="B11" s="17" t="s">
        <v>30</v>
      </c>
      <c r="C11" s="25" t="s">
        <v>85</v>
      </c>
      <c r="D11" s="17" t="s">
        <v>1</v>
      </c>
      <c r="E11" s="47">
        <v>1</v>
      </c>
      <c r="F11" s="29"/>
      <c r="G11" s="29"/>
      <c r="H11" s="29"/>
      <c r="I11" s="48">
        <f t="shared" si="0"/>
        <v>0</v>
      </c>
      <c r="J11" s="7"/>
      <c r="K11" s="2"/>
      <c r="L11" s="2"/>
    </row>
    <row r="12" spans="1:12" s="3" customFormat="1" ht="30">
      <c r="A12" s="31" t="s">
        <v>65</v>
      </c>
      <c r="B12" s="17" t="s">
        <v>18</v>
      </c>
      <c r="C12" s="18" t="s">
        <v>87</v>
      </c>
      <c r="D12" s="17" t="s">
        <v>5</v>
      </c>
      <c r="E12" s="47">
        <v>1</v>
      </c>
      <c r="F12" s="49"/>
      <c r="G12" s="49"/>
      <c r="H12" s="49"/>
      <c r="I12" s="48">
        <f t="shared" si="0"/>
        <v>0</v>
      </c>
      <c r="J12" s="7"/>
      <c r="K12" s="2"/>
      <c r="L12" s="2"/>
    </row>
    <row r="13" spans="1:12" s="3" customFormat="1" ht="30">
      <c r="A13" s="31" t="s">
        <v>66</v>
      </c>
      <c r="B13" s="5" t="s">
        <v>117</v>
      </c>
      <c r="C13" s="39" t="s">
        <v>118</v>
      </c>
      <c r="D13" s="5" t="s">
        <v>1</v>
      </c>
      <c r="E13" s="47">
        <v>1</v>
      </c>
      <c r="F13" s="29"/>
      <c r="G13" s="29"/>
      <c r="H13" s="29"/>
      <c r="I13" s="48">
        <f>ROUND(H13*E13,2)</f>
        <v>0</v>
      </c>
      <c r="J13" s="7"/>
      <c r="K13" s="2"/>
      <c r="L13" s="2"/>
    </row>
    <row r="14" spans="1:12" s="3" customFormat="1" ht="30">
      <c r="A14" s="31" t="s">
        <v>67</v>
      </c>
      <c r="B14" s="5" t="s">
        <v>123</v>
      </c>
      <c r="C14" s="39" t="s">
        <v>125</v>
      </c>
      <c r="D14" s="5" t="s">
        <v>1</v>
      </c>
      <c r="E14" s="47">
        <v>1</v>
      </c>
      <c r="F14" s="29"/>
      <c r="G14" s="29"/>
      <c r="H14" s="29"/>
      <c r="I14" s="48">
        <f>ROUND(H14*E14,2)</f>
        <v>0</v>
      </c>
      <c r="J14" s="7"/>
      <c r="K14" s="2"/>
      <c r="L14" s="2"/>
    </row>
    <row r="15" spans="1:12" s="3" customFormat="1" ht="30">
      <c r="A15" s="31" t="s">
        <v>68</v>
      </c>
      <c r="B15" s="5" t="s">
        <v>121</v>
      </c>
      <c r="C15" s="39" t="s">
        <v>122</v>
      </c>
      <c r="D15" s="5" t="s">
        <v>1</v>
      </c>
      <c r="E15" s="47">
        <v>2</v>
      </c>
      <c r="F15" s="29"/>
      <c r="G15" s="29"/>
      <c r="H15" s="29"/>
      <c r="I15" s="48">
        <f>ROUND(H15*E15,2)</f>
        <v>0</v>
      </c>
      <c r="J15" s="7"/>
      <c r="K15" s="2"/>
      <c r="L15" s="2"/>
    </row>
    <row r="16" spans="1:12" s="3" customFormat="1" ht="15">
      <c r="A16" s="31" t="s">
        <v>69</v>
      </c>
      <c r="B16" s="5" t="s">
        <v>119</v>
      </c>
      <c r="C16" s="39" t="s">
        <v>120</v>
      </c>
      <c r="D16" s="5" t="s">
        <v>2</v>
      </c>
      <c r="E16" s="47">
        <v>8</v>
      </c>
      <c r="F16" s="29"/>
      <c r="G16" s="29"/>
      <c r="H16" s="29"/>
      <c r="I16" s="48">
        <f>ROUND(H16*E16,2)</f>
        <v>0</v>
      </c>
      <c r="J16" s="7"/>
      <c r="K16" s="2"/>
      <c r="L16" s="2"/>
    </row>
    <row r="17" spans="1:12" s="3" customFormat="1" ht="15">
      <c r="A17" s="31" t="s">
        <v>70</v>
      </c>
      <c r="B17" s="17" t="s">
        <v>31</v>
      </c>
      <c r="C17" s="18" t="s">
        <v>32</v>
      </c>
      <c r="D17" s="17" t="s">
        <v>1</v>
      </c>
      <c r="E17" s="47">
        <v>2</v>
      </c>
      <c r="F17" s="29"/>
      <c r="G17" s="29"/>
      <c r="H17" s="29"/>
      <c r="I17" s="48">
        <f t="shared" si="0"/>
        <v>0</v>
      </c>
      <c r="J17" s="7"/>
      <c r="K17" s="2"/>
      <c r="L17" s="2"/>
    </row>
    <row r="18" spans="1:12" s="3" customFormat="1" ht="30">
      <c r="A18" s="31" t="s">
        <v>71</v>
      </c>
      <c r="B18" s="17" t="s">
        <v>33</v>
      </c>
      <c r="C18" s="18" t="s">
        <v>36</v>
      </c>
      <c r="D18" s="17" t="s">
        <v>1</v>
      </c>
      <c r="E18" s="47">
        <v>2</v>
      </c>
      <c r="F18" s="29"/>
      <c r="G18" s="29"/>
      <c r="H18" s="29"/>
      <c r="I18" s="48">
        <f t="shared" si="0"/>
        <v>0</v>
      </c>
      <c r="J18" s="7"/>
      <c r="K18" s="2"/>
      <c r="L18" s="2"/>
    </row>
    <row r="19" spans="1:12" s="3" customFormat="1" ht="15">
      <c r="A19" s="31" t="s">
        <v>72</v>
      </c>
      <c r="B19" s="17" t="s">
        <v>34</v>
      </c>
      <c r="C19" s="18" t="s">
        <v>35</v>
      </c>
      <c r="D19" s="17" t="s">
        <v>1</v>
      </c>
      <c r="E19" s="47">
        <v>2</v>
      </c>
      <c r="F19" s="29"/>
      <c r="G19" s="29"/>
      <c r="H19" s="29"/>
      <c r="I19" s="48">
        <f t="shared" si="0"/>
        <v>0</v>
      </c>
      <c r="J19" s="7"/>
      <c r="K19" s="2"/>
      <c r="L19" s="2"/>
    </row>
    <row r="20" spans="1:12" s="3" customFormat="1" ht="15">
      <c r="A20" s="31" t="s">
        <v>73</v>
      </c>
      <c r="B20" s="17" t="s">
        <v>37</v>
      </c>
      <c r="C20" s="18" t="s">
        <v>38</v>
      </c>
      <c r="D20" s="17" t="s">
        <v>1</v>
      </c>
      <c r="E20" s="47">
        <v>2</v>
      </c>
      <c r="F20" s="29"/>
      <c r="G20" s="29"/>
      <c r="H20" s="29"/>
      <c r="I20" s="48">
        <f t="shared" si="0"/>
        <v>0</v>
      </c>
      <c r="J20" s="7"/>
      <c r="K20" s="2"/>
      <c r="L20" s="2"/>
    </row>
    <row r="21" spans="1:12" s="3" customFormat="1" ht="15">
      <c r="A21" s="31" t="s">
        <v>74</v>
      </c>
      <c r="B21" s="17" t="s">
        <v>39</v>
      </c>
      <c r="C21" s="18" t="s">
        <v>40</v>
      </c>
      <c r="D21" s="17" t="s">
        <v>1</v>
      </c>
      <c r="E21" s="47">
        <v>20</v>
      </c>
      <c r="F21" s="29"/>
      <c r="G21" s="29"/>
      <c r="H21" s="29"/>
      <c r="I21" s="48">
        <f t="shared" si="0"/>
        <v>0</v>
      </c>
      <c r="J21" s="7"/>
      <c r="K21" s="2"/>
      <c r="L21" s="2"/>
    </row>
    <row r="22" spans="1:12" s="3" customFormat="1" ht="30">
      <c r="A22" s="31" t="s">
        <v>75</v>
      </c>
      <c r="B22" s="5" t="s">
        <v>88</v>
      </c>
      <c r="C22" s="39" t="s">
        <v>89</v>
      </c>
      <c r="D22" s="5" t="s">
        <v>1</v>
      </c>
      <c r="E22" s="47">
        <v>1</v>
      </c>
      <c r="F22" s="29"/>
      <c r="G22" s="29"/>
      <c r="H22" s="29"/>
      <c r="I22" s="48">
        <f t="shared" si="0"/>
        <v>0</v>
      </c>
      <c r="J22" s="7"/>
      <c r="K22" s="2"/>
      <c r="L22" s="2"/>
    </row>
    <row r="23" spans="1:12" s="3" customFormat="1" ht="15">
      <c r="A23" s="31" t="s">
        <v>76</v>
      </c>
      <c r="B23" s="17" t="s">
        <v>41</v>
      </c>
      <c r="C23" s="18" t="s">
        <v>92</v>
      </c>
      <c r="D23" s="17" t="s">
        <v>1</v>
      </c>
      <c r="E23" s="47">
        <v>1</v>
      </c>
      <c r="F23" s="29"/>
      <c r="G23" s="29"/>
      <c r="H23" s="29"/>
      <c r="I23" s="48">
        <f t="shared" si="0"/>
        <v>0</v>
      </c>
      <c r="J23" s="7"/>
      <c r="K23" s="2"/>
      <c r="L23" s="2"/>
    </row>
    <row r="24" spans="1:12" s="3" customFormat="1" ht="15" customHeight="1">
      <c r="A24" s="31" t="s">
        <v>77</v>
      </c>
      <c r="B24" s="17" t="s">
        <v>42</v>
      </c>
      <c r="C24" s="18" t="s">
        <v>43</v>
      </c>
      <c r="D24" s="17" t="s">
        <v>1</v>
      </c>
      <c r="E24" s="47">
        <v>1</v>
      </c>
      <c r="F24" s="29"/>
      <c r="G24" s="29"/>
      <c r="H24" s="29"/>
      <c r="I24" s="48">
        <f t="shared" si="0"/>
        <v>0</v>
      </c>
      <c r="J24" s="7"/>
      <c r="K24" s="2"/>
      <c r="L24" s="2"/>
    </row>
    <row r="25" spans="1:12" s="3" customFormat="1" ht="15">
      <c r="A25" s="31" t="s">
        <v>78</v>
      </c>
      <c r="B25" s="5" t="s">
        <v>90</v>
      </c>
      <c r="C25" s="39" t="s">
        <v>91</v>
      </c>
      <c r="D25" s="5" t="s">
        <v>1</v>
      </c>
      <c r="E25" s="47">
        <v>1</v>
      </c>
      <c r="F25" s="29"/>
      <c r="G25" s="29"/>
      <c r="H25" s="29"/>
      <c r="I25" s="48">
        <f t="shared" si="0"/>
        <v>0</v>
      </c>
      <c r="J25" s="7"/>
      <c r="K25" s="2"/>
      <c r="L25" s="2"/>
    </row>
    <row r="26" spans="1:12" s="3" customFormat="1" ht="15">
      <c r="A26" s="31" t="s">
        <v>79</v>
      </c>
      <c r="B26" s="17" t="s">
        <v>42</v>
      </c>
      <c r="C26" s="18" t="s">
        <v>86</v>
      </c>
      <c r="D26" s="17" t="s">
        <v>1</v>
      </c>
      <c r="E26" s="47">
        <v>8</v>
      </c>
      <c r="F26" s="29"/>
      <c r="G26" s="29"/>
      <c r="H26" s="29"/>
      <c r="I26" s="48">
        <f t="shared" si="0"/>
        <v>0</v>
      </c>
      <c r="J26" s="7"/>
      <c r="K26" s="2"/>
      <c r="L26" s="2"/>
    </row>
    <row r="27" spans="1:12" s="3" customFormat="1" ht="15">
      <c r="A27" s="31" t="s">
        <v>93</v>
      </c>
      <c r="B27" s="17" t="s">
        <v>44</v>
      </c>
      <c r="C27" s="18" t="s">
        <v>46</v>
      </c>
      <c r="D27" s="17" t="s">
        <v>2</v>
      </c>
      <c r="E27" s="47">
        <v>20</v>
      </c>
      <c r="F27" s="29"/>
      <c r="G27" s="29"/>
      <c r="H27" s="29"/>
      <c r="I27" s="48">
        <f t="shared" si="0"/>
        <v>0</v>
      </c>
      <c r="J27" s="7"/>
      <c r="K27" s="2"/>
      <c r="L27" s="2"/>
    </row>
    <row r="28" spans="1:12" s="3" customFormat="1" ht="15">
      <c r="A28" s="31" t="s">
        <v>127</v>
      </c>
      <c r="B28" s="17" t="s">
        <v>45</v>
      </c>
      <c r="C28" s="18" t="s">
        <v>47</v>
      </c>
      <c r="D28" s="17" t="s">
        <v>5</v>
      </c>
      <c r="E28" s="47">
        <v>3</v>
      </c>
      <c r="F28" s="29"/>
      <c r="G28" s="29"/>
      <c r="H28" s="29"/>
      <c r="I28" s="48">
        <f t="shared" si="0"/>
        <v>0</v>
      </c>
      <c r="J28" s="7"/>
      <c r="K28" s="2"/>
      <c r="L28" s="2"/>
    </row>
    <row r="29" spans="1:12" s="3" customFormat="1" ht="15">
      <c r="A29" s="31" t="s">
        <v>128</v>
      </c>
      <c r="B29" s="17" t="s">
        <v>19</v>
      </c>
      <c r="C29" s="18" t="s">
        <v>20</v>
      </c>
      <c r="D29" s="17" t="s">
        <v>2</v>
      </c>
      <c r="E29" s="47">
        <v>50</v>
      </c>
      <c r="F29" s="29"/>
      <c r="G29" s="29"/>
      <c r="H29" s="29"/>
      <c r="I29" s="48">
        <f t="shared" si="0"/>
        <v>0</v>
      </c>
      <c r="J29" s="7"/>
      <c r="K29" s="2"/>
      <c r="L29" s="2"/>
    </row>
    <row r="30" spans="1:12" s="3" customFormat="1" ht="15">
      <c r="A30" s="31" t="s">
        <v>129</v>
      </c>
      <c r="B30" s="5" t="s">
        <v>94</v>
      </c>
      <c r="C30" s="39" t="s">
        <v>95</v>
      </c>
      <c r="D30" s="17" t="s">
        <v>5</v>
      </c>
      <c r="E30" s="47">
        <v>2</v>
      </c>
      <c r="F30" s="29"/>
      <c r="G30" s="29"/>
      <c r="H30" s="29"/>
      <c r="I30" s="48">
        <f t="shared" si="0"/>
        <v>0</v>
      </c>
      <c r="J30" s="7"/>
      <c r="K30" s="2"/>
      <c r="L30" s="2"/>
    </row>
    <row r="31" spans="1:12" s="3" customFormat="1" ht="15">
      <c r="A31" s="31" t="s">
        <v>130</v>
      </c>
      <c r="B31" s="17" t="s">
        <v>17</v>
      </c>
      <c r="C31" s="18" t="s">
        <v>48</v>
      </c>
      <c r="D31" s="17" t="s">
        <v>1</v>
      </c>
      <c r="E31" s="47">
        <v>2</v>
      </c>
      <c r="F31" s="29"/>
      <c r="G31" s="29"/>
      <c r="H31" s="29"/>
      <c r="I31" s="48">
        <f t="shared" si="0"/>
        <v>0</v>
      </c>
      <c r="J31" s="7"/>
      <c r="K31" s="2"/>
      <c r="L31" s="2"/>
    </row>
    <row r="32" spans="1:12" s="3" customFormat="1" ht="15">
      <c r="A32" s="32" t="s">
        <v>3</v>
      </c>
      <c r="B32" s="6"/>
      <c r="C32" s="10" t="s">
        <v>22</v>
      </c>
      <c r="D32" s="11"/>
      <c r="E32" s="50"/>
      <c r="F32" s="50"/>
      <c r="G32" s="50"/>
      <c r="H32" s="51"/>
      <c r="I32" s="52">
        <f>SUM(I33:I37)</f>
        <v>0</v>
      </c>
      <c r="J32" s="7"/>
      <c r="K32" s="2"/>
      <c r="L32" s="2"/>
    </row>
    <row r="33" spans="1:12" s="3" customFormat="1" ht="60">
      <c r="A33" s="33" t="s">
        <v>80</v>
      </c>
      <c r="B33" s="17" t="s">
        <v>49</v>
      </c>
      <c r="C33" s="25" t="s">
        <v>103</v>
      </c>
      <c r="D33" s="17" t="s">
        <v>5</v>
      </c>
      <c r="E33" s="47">
        <v>1</v>
      </c>
      <c r="F33" s="29"/>
      <c r="G33" s="29"/>
      <c r="H33" s="29"/>
      <c r="I33" s="48">
        <f>E33*H33</f>
        <v>0</v>
      </c>
      <c r="J33" s="7"/>
      <c r="K33" s="2"/>
      <c r="L33" s="2"/>
    </row>
    <row r="34" spans="1:12" s="3" customFormat="1" ht="15">
      <c r="A34" s="33" t="s">
        <v>81</v>
      </c>
      <c r="B34" s="5" t="s">
        <v>96</v>
      </c>
      <c r="C34" s="39" t="s">
        <v>100</v>
      </c>
      <c r="D34" s="5" t="s">
        <v>1</v>
      </c>
      <c r="E34" s="47">
        <v>1</v>
      </c>
      <c r="F34" s="29"/>
      <c r="G34" s="29"/>
      <c r="H34" s="29"/>
      <c r="I34" s="48">
        <f>E34*H34</f>
        <v>0</v>
      </c>
      <c r="J34" s="7"/>
      <c r="K34" s="2"/>
      <c r="L34" s="2"/>
    </row>
    <row r="35" spans="1:12" s="3" customFormat="1" ht="30">
      <c r="A35" s="33" t="s">
        <v>82</v>
      </c>
      <c r="B35" s="5" t="s">
        <v>97</v>
      </c>
      <c r="C35" s="16" t="s">
        <v>102</v>
      </c>
      <c r="D35" s="17" t="s">
        <v>1</v>
      </c>
      <c r="E35" s="47">
        <v>4</v>
      </c>
      <c r="F35" s="29"/>
      <c r="G35" s="29"/>
      <c r="H35" s="29"/>
      <c r="I35" s="48">
        <f>E35*H35</f>
        <v>0</v>
      </c>
      <c r="J35" s="7"/>
      <c r="K35" s="2"/>
      <c r="L35" s="2"/>
    </row>
    <row r="36" spans="1:12" s="3" customFormat="1" ht="30">
      <c r="A36" s="33" t="s">
        <v>83</v>
      </c>
      <c r="B36" s="17" t="s">
        <v>50</v>
      </c>
      <c r="C36" s="25" t="s">
        <v>55</v>
      </c>
      <c r="D36" s="5" t="s">
        <v>1</v>
      </c>
      <c r="E36" s="47">
        <v>1</v>
      </c>
      <c r="F36" s="29"/>
      <c r="G36" s="29"/>
      <c r="H36" s="29"/>
      <c r="I36" s="48">
        <f>E36*H36</f>
        <v>0</v>
      </c>
      <c r="J36" s="7"/>
      <c r="K36" s="2"/>
      <c r="L36" s="2"/>
    </row>
    <row r="37" spans="1:12" s="3" customFormat="1" ht="30">
      <c r="A37" s="31" t="s">
        <v>84</v>
      </c>
      <c r="B37" s="5" t="s">
        <v>98</v>
      </c>
      <c r="C37" s="39" t="s">
        <v>99</v>
      </c>
      <c r="D37" s="5" t="s">
        <v>1</v>
      </c>
      <c r="E37" s="47">
        <v>1</v>
      </c>
      <c r="F37" s="29"/>
      <c r="G37" s="29"/>
      <c r="H37" s="29"/>
      <c r="I37" s="48">
        <f>E37*H37</f>
        <v>0</v>
      </c>
      <c r="J37" s="7"/>
      <c r="K37" s="2"/>
      <c r="L37" s="2"/>
    </row>
    <row r="39" spans="1:9" ht="15">
      <c r="A39" s="173" t="s">
        <v>8</v>
      </c>
      <c r="B39" s="174"/>
      <c r="C39" s="174"/>
      <c r="D39" s="174"/>
      <c r="E39" s="174"/>
      <c r="F39" s="174"/>
      <c r="G39" s="175"/>
      <c r="H39" s="176">
        <f>SUM(I32,I3)</f>
        <v>0</v>
      </c>
      <c r="I39" s="177"/>
    </row>
    <row r="40" spans="1:9" ht="15">
      <c r="A40" s="178" t="s">
        <v>51</v>
      </c>
      <c r="B40" s="179"/>
      <c r="C40" s="179" t="s">
        <v>6</v>
      </c>
      <c r="D40" s="179"/>
      <c r="E40" s="179"/>
      <c r="F40" s="179"/>
      <c r="G40" s="180"/>
      <c r="H40" s="181">
        <f>ROUND(H39*0.3,2)</f>
        <v>0</v>
      </c>
      <c r="I40" s="182">
        <f>H39*0.3</f>
        <v>0</v>
      </c>
    </row>
    <row r="41" spans="1:9" ht="15">
      <c r="A41" s="183" t="s">
        <v>9</v>
      </c>
      <c r="B41" s="184"/>
      <c r="C41" s="184" t="s">
        <v>4</v>
      </c>
      <c r="D41" s="184"/>
      <c r="E41" s="184"/>
      <c r="F41" s="184"/>
      <c r="G41" s="185"/>
      <c r="H41" s="186">
        <f>SUM(H40,H39)</f>
        <v>0</v>
      </c>
      <c r="I41" s="187">
        <f>SUM(I39:I40)</f>
        <v>0</v>
      </c>
    </row>
  </sheetData>
  <sheetProtection/>
  <mergeCells count="6">
    <mergeCell ref="A39:G39"/>
    <mergeCell ref="H39:I39"/>
    <mergeCell ref="A40:G40"/>
    <mergeCell ref="H40:I40"/>
    <mergeCell ref="A41:G41"/>
    <mergeCell ref="H41:I41"/>
  </mergeCells>
  <printOptions horizontalCentered="1"/>
  <pageMargins left="0.3937007874015748" right="0.3937007874015748" top="1.3779527559055118" bottom="0.984251968503937" header="0.3937007874015748" footer="0.1968503937007874"/>
  <pageSetup fitToHeight="0" fitToWidth="1" horizontalDpi="600" verticalDpi="600" orientation="landscape" paperSize="9" scale="72" r:id="rId2"/>
  <headerFooter>
    <oddHeader>&amp;L&amp;G&amp;C&amp;"Ecofont Vera Sans,Regular"&amp;20PESM - Caminhos do Mar
Sistema de CFTV
&amp;A&amp;R&amp;"Ecofont Vera Sans,Regular"&amp;14Cronograma Fisico Financeiro
Boletim CPOS 171 - Nov/2017</oddHeader>
    <oddFooter>&amp;C&amp;"Ecofont Vera Sans,Regular"Av. Prof. Frederico Hermann Júnior, 345 - Prédio 12, 1° andar - Pinheiros, 05.459-010 São Paulo
(11) 2997-5000    www.fflorestal.sp.gov.br&amp;R&amp;"Ecofont Vera Sans,Regular"&amp;12Página 0&amp;P de 0&amp;N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31">
      <selection activeCell="F29" sqref="F28:F29"/>
    </sheetView>
  </sheetViews>
  <sheetFormatPr defaultColWidth="11.421875" defaultRowHeight="12.75"/>
  <cols>
    <col min="1" max="1" width="8.7109375" style="9" customWidth="1"/>
    <col min="2" max="2" width="14.8515625" style="8" customWidth="1"/>
    <col min="3" max="3" width="100.00390625" style="9" customWidth="1"/>
    <col min="4" max="4" width="6.28125" style="8" customWidth="1"/>
    <col min="5" max="8" width="12.7109375" style="54" customWidth="1"/>
    <col min="9" max="9" width="15.7109375" style="54" customWidth="1"/>
    <col min="10" max="10" width="16.421875" style="7" customWidth="1"/>
    <col min="11" max="12" width="11.421875" style="1" customWidth="1"/>
    <col min="13" max="16384" width="11.421875" style="4" customWidth="1"/>
  </cols>
  <sheetData>
    <row r="1" spans="1:12" s="14" customFormat="1" ht="30" customHeight="1">
      <c r="A1" s="21" t="s">
        <v>10</v>
      </c>
      <c r="B1" s="22" t="s">
        <v>7</v>
      </c>
      <c r="C1" s="23" t="s">
        <v>16</v>
      </c>
      <c r="D1" s="22" t="s">
        <v>11</v>
      </c>
      <c r="E1" s="40" t="s">
        <v>12</v>
      </c>
      <c r="F1" s="40" t="s">
        <v>13</v>
      </c>
      <c r="G1" s="40" t="s">
        <v>14</v>
      </c>
      <c r="H1" s="40" t="s">
        <v>15</v>
      </c>
      <c r="I1" s="41" t="s">
        <v>8</v>
      </c>
      <c r="J1" s="12"/>
      <c r="K1" s="13"/>
      <c r="L1" s="13"/>
    </row>
    <row r="2" spans="1:12" s="14" customFormat="1" ht="15">
      <c r="A2" s="34">
        <v>1</v>
      </c>
      <c r="B2" s="35"/>
      <c r="C2" s="36" t="s">
        <v>115</v>
      </c>
      <c r="D2" s="37"/>
      <c r="E2" s="42"/>
      <c r="F2" s="42"/>
      <c r="G2" s="38"/>
      <c r="H2" s="43"/>
      <c r="I2" s="44"/>
      <c r="J2" s="12"/>
      <c r="K2" s="13"/>
      <c r="L2" s="13"/>
    </row>
    <row r="3" spans="1:12" s="14" customFormat="1" ht="15">
      <c r="A3" s="30" t="s">
        <v>0</v>
      </c>
      <c r="B3" s="19"/>
      <c r="C3" s="24" t="s">
        <v>21</v>
      </c>
      <c r="D3" s="20"/>
      <c r="E3" s="45"/>
      <c r="F3" s="45"/>
      <c r="G3" s="45"/>
      <c r="H3" s="45"/>
      <c r="I3" s="46">
        <f>SUM(I4:I31)</f>
        <v>0</v>
      </c>
      <c r="J3" s="15"/>
      <c r="K3" s="13"/>
      <c r="L3" s="13"/>
    </row>
    <row r="4" spans="1:12" s="3" customFormat="1" ht="30">
      <c r="A4" s="31" t="s">
        <v>57</v>
      </c>
      <c r="B4" s="17" t="s">
        <v>23</v>
      </c>
      <c r="C4" s="18" t="s">
        <v>53</v>
      </c>
      <c r="D4" s="17" t="s">
        <v>1</v>
      </c>
      <c r="E4" s="47">
        <v>1</v>
      </c>
      <c r="F4" s="29"/>
      <c r="G4" s="29"/>
      <c r="H4" s="29"/>
      <c r="I4" s="48">
        <f>ROUND(H4*E4,2)</f>
        <v>0</v>
      </c>
      <c r="J4" s="7"/>
      <c r="K4" s="2"/>
      <c r="L4" s="2"/>
    </row>
    <row r="5" spans="1:12" s="3" customFormat="1" ht="30">
      <c r="A5" s="31" t="s">
        <v>58</v>
      </c>
      <c r="B5" s="17" t="s">
        <v>18</v>
      </c>
      <c r="C5" s="18" t="s">
        <v>56</v>
      </c>
      <c r="D5" s="17" t="s">
        <v>2</v>
      </c>
      <c r="E5" s="47">
        <v>300</v>
      </c>
      <c r="F5" s="49"/>
      <c r="G5" s="29"/>
      <c r="H5" s="49"/>
      <c r="I5" s="48">
        <f aca="true" t="shared" si="0" ref="I5:I31">ROUND(H5*E5,2)</f>
        <v>0</v>
      </c>
      <c r="J5" s="7"/>
      <c r="K5" s="2"/>
      <c r="L5" s="2"/>
    </row>
    <row r="6" spans="1:12" s="3" customFormat="1" ht="15">
      <c r="A6" s="31" t="s">
        <v>59</v>
      </c>
      <c r="B6" s="17" t="s">
        <v>24</v>
      </c>
      <c r="C6" s="25" t="s">
        <v>54</v>
      </c>
      <c r="D6" s="17" t="s">
        <v>1</v>
      </c>
      <c r="E6" s="47">
        <v>16</v>
      </c>
      <c r="F6" s="47"/>
      <c r="G6" s="29"/>
      <c r="H6" s="49"/>
      <c r="I6" s="48">
        <f t="shared" si="0"/>
        <v>0</v>
      </c>
      <c r="J6" s="7"/>
      <c r="K6" s="2"/>
      <c r="L6" s="2"/>
    </row>
    <row r="7" spans="1:12" s="3" customFormat="1" ht="15">
      <c r="A7" s="31" t="s">
        <v>60</v>
      </c>
      <c r="B7" s="17" t="s">
        <v>18</v>
      </c>
      <c r="C7" s="18" t="s">
        <v>25</v>
      </c>
      <c r="D7" s="17" t="s">
        <v>1</v>
      </c>
      <c r="E7" s="47">
        <v>3</v>
      </c>
      <c r="F7" s="29"/>
      <c r="G7" s="29"/>
      <c r="H7" s="29"/>
      <c r="I7" s="48">
        <f t="shared" si="0"/>
        <v>0</v>
      </c>
      <c r="J7" s="7"/>
      <c r="K7" s="2"/>
      <c r="L7" s="2"/>
    </row>
    <row r="8" spans="1:12" s="3" customFormat="1" ht="15">
      <c r="A8" s="31" t="s">
        <v>61</v>
      </c>
      <c r="B8" s="17" t="s">
        <v>18</v>
      </c>
      <c r="C8" s="18" t="s">
        <v>26</v>
      </c>
      <c r="D8" s="17" t="s">
        <v>1</v>
      </c>
      <c r="E8" s="47">
        <v>1</v>
      </c>
      <c r="F8" s="29"/>
      <c r="G8" s="29"/>
      <c r="H8" s="29"/>
      <c r="I8" s="48">
        <f t="shared" si="0"/>
        <v>0</v>
      </c>
      <c r="J8" s="7"/>
      <c r="K8" s="2"/>
      <c r="L8" s="2"/>
    </row>
    <row r="9" spans="1:12" s="3" customFormat="1" ht="15">
      <c r="A9" s="31" t="s">
        <v>62</v>
      </c>
      <c r="B9" s="17" t="s">
        <v>27</v>
      </c>
      <c r="C9" s="18" t="s">
        <v>28</v>
      </c>
      <c r="D9" s="17" t="s">
        <v>2</v>
      </c>
      <c r="E9" s="47">
        <v>30</v>
      </c>
      <c r="F9" s="29"/>
      <c r="G9" s="29"/>
      <c r="H9" s="29"/>
      <c r="I9" s="48">
        <f t="shared" si="0"/>
        <v>0</v>
      </c>
      <c r="J9" s="7"/>
      <c r="K9" s="2"/>
      <c r="L9" s="2"/>
    </row>
    <row r="10" spans="1:12" s="3" customFormat="1" ht="30">
      <c r="A10" s="31" t="s">
        <v>63</v>
      </c>
      <c r="B10" s="17" t="s">
        <v>29</v>
      </c>
      <c r="C10" s="25" t="s">
        <v>52</v>
      </c>
      <c r="D10" s="17" t="s">
        <v>1</v>
      </c>
      <c r="E10" s="47">
        <v>1</v>
      </c>
      <c r="F10" s="29"/>
      <c r="G10" s="29"/>
      <c r="H10" s="29"/>
      <c r="I10" s="48">
        <f t="shared" si="0"/>
        <v>0</v>
      </c>
      <c r="J10" s="7"/>
      <c r="K10" s="2"/>
      <c r="L10" s="2"/>
    </row>
    <row r="11" spans="1:12" s="3" customFormat="1" ht="30">
      <c r="A11" s="31" t="s">
        <v>64</v>
      </c>
      <c r="B11" s="17" t="s">
        <v>30</v>
      </c>
      <c r="C11" s="25" t="s">
        <v>85</v>
      </c>
      <c r="D11" s="17" t="s">
        <v>1</v>
      </c>
      <c r="E11" s="47">
        <v>1</v>
      </c>
      <c r="F11" s="29"/>
      <c r="G11" s="29"/>
      <c r="H11" s="29"/>
      <c r="I11" s="48">
        <f t="shared" si="0"/>
        <v>0</v>
      </c>
      <c r="J11" s="7"/>
      <c r="K11" s="2"/>
      <c r="L11" s="2"/>
    </row>
    <row r="12" spans="1:12" s="3" customFormat="1" ht="30">
      <c r="A12" s="31" t="s">
        <v>65</v>
      </c>
      <c r="B12" s="17" t="s">
        <v>18</v>
      </c>
      <c r="C12" s="18" t="s">
        <v>87</v>
      </c>
      <c r="D12" s="17" t="s">
        <v>5</v>
      </c>
      <c r="E12" s="47">
        <v>1</v>
      </c>
      <c r="F12" s="49"/>
      <c r="G12" s="49"/>
      <c r="H12" s="49"/>
      <c r="I12" s="48">
        <f t="shared" si="0"/>
        <v>0</v>
      </c>
      <c r="J12" s="7"/>
      <c r="K12" s="2"/>
      <c r="L12" s="2"/>
    </row>
    <row r="13" spans="1:12" s="3" customFormat="1" ht="30">
      <c r="A13" s="31" t="s">
        <v>66</v>
      </c>
      <c r="B13" s="5" t="s">
        <v>117</v>
      </c>
      <c r="C13" s="39" t="s">
        <v>118</v>
      </c>
      <c r="D13" s="5" t="s">
        <v>1</v>
      </c>
      <c r="E13" s="47">
        <v>1</v>
      </c>
      <c r="F13" s="29"/>
      <c r="G13" s="29"/>
      <c r="H13" s="29"/>
      <c r="I13" s="48">
        <f>ROUND(H13*E13,2)</f>
        <v>0</v>
      </c>
      <c r="J13" s="7"/>
      <c r="K13" s="2"/>
      <c r="L13" s="2"/>
    </row>
    <row r="14" spans="1:12" s="3" customFormat="1" ht="30">
      <c r="A14" s="31" t="s">
        <v>67</v>
      </c>
      <c r="B14" s="5" t="s">
        <v>123</v>
      </c>
      <c r="C14" s="39" t="s">
        <v>125</v>
      </c>
      <c r="D14" s="5" t="s">
        <v>1</v>
      </c>
      <c r="E14" s="47">
        <v>1</v>
      </c>
      <c r="F14" s="29"/>
      <c r="G14" s="29"/>
      <c r="H14" s="29"/>
      <c r="I14" s="48">
        <f>ROUND(H14*E14,2)</f>
        <v>0</v>
      </c>
      <c r="J14" s="7"/>
      <c r="K14" s="2"/>
      <c r="L14" s="2"/>
    </row>
    <row r="15" spans="1:12" s="3" customFormat="1" ht="30">
      <c r="A15" s="31" t="s">
        <v>68</v>
      </c>
      <c r="B15" s="5" t="s">
        <v>121</v>
      </c>
      <c r="C15" s="39" t="s">
        <v>122</v>
      </c>
      <c r="D15" s="5" t="s">
        <v>1</v>
      </c>
      <c r="E15" s="47">
        <v>2</v>
      </c>
      <c r="F15" s="29"/>
      <c r="G15" s="29"/>
      <c r="H15" s="29"/>
      <c r="I15" s="48">
        <f>ROUND(H15*E15,2)</f>
        <v>0</v>
      </c>
      <c r="J15" s="7"/>
      <c r="K15" s="2"/>
      <c r="L15" s="2"/>
    </row>
    <row r="16" spans="1:12" s="3" customFormat="1" ht="15">
      <c r="A16" s="31" t="s">
        <v>69</v>
      </c>
      <c r="B16" s="5" t="s">
        <v>119</v>
      </c>
      <c r="C16" s="39" t="s">
        <v>120</v>
      </c>
      <c r="D16" s="5" t="s">
        <v>2</v>
      </c>
      <c r="E16" s="47">
        <v>8</v>
      </c>
      <c r="F16" s="29"/>
      <c r="G16" s="29"/>
      <c r="H16" s="29"/>
      <c r="I16" s="48">
        <f>ROUND(H16*E16,2)</f>
        <v>0</v>
      </c>
      <c r="J16" s="7"/>
      <c r="K16" s="2"/>
      <c r="L16" s="2"/>
    </row>
    <row r="17" spans="1:12" s="3" customFormat="1" ht="15">
      <c r="A17" s="31" t="s">
        <v>70</v>
      </c>
      <c r="B17" s="17" t="s">
        <v>31</v>
      </c>
      <c r="C17" s="18" t="s">
        <v>32</v>
      </c>
      <c r="D17" s="17" t="s">
        <v>1</v>
      </c>
      <c r="E17" s="47">
        <v>2</v>
      </c>
      <c r="F17" s="29"/>
      <c r="G17" s="29"/>
      <c r="H17" s="29"/>
      <c r="I17" s="48">
        <f t="shared" si="0"/>
        <v>0</v>
      </c>
      <c r="J17" s="7"/>
      <c r="K17" s="2"/>
      <c r="L17" s="2"/>
    </row>
    <row r="18" spans="1:12" s="3" customFormat="1" ht="30">
      <c r="A18" s="31" t="s">
        <v>71</v>
      </c>
      <c r="B18" s="17" t="s">
        <v>33</v>
      </c>
      <c r="C18" s="18" t="s">
        <v>36</v>
      </c>
      <c r="D18" s="17" t="s">
        <v>1</v>
      </c>
      <c r="E18" s="47">
        <v>2</v>
      </c>
      <c r="F18" s="29"/>
      <c r="G18" s="29"/>
      <c r="H18" s="29"/>
      <c r="I18" s="48">
        <f t="shared" si="0"/>
        <v>0</v>
      </c>
      <c r="J18" s="7"/>
      <c r="K18" s="2"/>
      <c r="L18" s="2"/>
    </row>
    <row r="19" spans="1:12" s="3" customFormat="1" ht="15">
      <c r="A19" s="31" t="s">
        <v>72</v>
      </c>
      <c r="B19" s="17" t="s">
        <v>34</v>
      </c>
      <c r="C19" s="18" t="s">
        <v>35</v>
      </c>
      <c r="D19" s="17" t="s">
        <v>1</v>
      </c>
      <c r="E19" s="47">
        <v>2</v>
      </c>
      <c r="F19" s="29"/>
      <c r="G19" s="29"/>
      <c r="H19" s="29"/>
      <c r="I19" s="48">
        <f t="shared" si="0"/>
        <v>0</v>
      </c>
      <c r="J19" s="7"/>
      <c r="K19" s="2"/>
      <c r="L19" s="2"/>
    </row>
    <row r="20" spans="1:12" s="3" customFormat="1" ht="15">
      <c r="A20" s="31" t="s">
        <v>73</v>
      </c>
      <c r="B20" s="17" t="s">
        <v>37</v>
      </c>
      <c r="C20" s="18" t="s">
        <v>38</v>
      </c>
      <c r="D20" s="17" t="s">
        <v>1</v>
      </c>
      <c r="E20" s="47">
        <v>2</v>
      </c>
      <c r="F20" s="29"/>
      <c r="G20" s="29"/>
      <c r="H20" s="29"/>
      <c r="I20" s="48">
        <f t="shared" si="0"/>
        <v>0</v>
      </c>
      <c r="J20" s="7"/>
      <c r="K20" s="2"/>
      <c r="L20" s="2"/>
    </row>
    <row r="21" spans="1:12" s="3" customFormat="1" ht="15">
      <c r="A21" s="31" t="s">
        <v>74</v>
      </c>
      <c r="B21" s="17" t="s">
        <v>39</v>
      </c>
      <c r="C21" s="18" t="s">
        <v>40</v>
      </c>
      <c r="D21" s="17" t="s">
        <v>1</v>
      </c>
      <c r="E21" s="47">
        <v>20</v>
      </c>
      <c r="F21" s="29"/>
      <c r="G21" s="29"/>
      <c r="H21" s="29"/>
      <c r="I21" s="48">
        <f t="shared" si="0"/>
        <v>0</v>
      </c>
      <c r="J21" s="7"/>
      <c r="K21" s="2"/>
      <c r="L21" s="2"/>
    </row>
    <row r="22" spans="1:12" s="3" customFormat="1" ht="30">
      <c r="A22" s="31" t="s">
        <v>75</v>
      </c>
      <c r="B22" s="5" t="s">
        <v>88</v>
      </c>
      <c r="C22" s="39" t="s">
        <v>89</v>
      </c>
      <c r="D22" s="5" t="s">
        <v>1</v>
      </c>
      <c r="E22" s="47">
        <v>1</v>
      </c>
      <c r="F22" s="29"/>
      <c r="G22" s="29"/>
      <c r="H22" s="29"/>
      <c r="I22" s="48">
        <f t="shared" si="0"/>
        <v>0</v>
      </c>
      <c r="J22" s="7"/>
      <c r="K22" s="2"/>
      <c r="L22" s="2"/>
    </row>
    <row r="23" spans="1:12" s="3" customFormat="1" ht="15">
      <c r="A23" s="31" t="s">
        <v>76</v>
      </c>
      <c r="B23" s="17" t="s">
        <v>41</v>
      </c>
      <c r="C23" s="18" t="s">
        <v>92</v>
      </c>
      <c r="D23" s="17" t="s">
        <v>1</v>
      </c>
      <c r="E23" s="47">
        <v>1</v>
      </c>
      <c r="F23" s="29"/>
      <c r="G23" s="29"/>
      <c r="H23" s="29"/>
      <c r="I23" s="48">
        <f t="shared" si="0"/>
        <v>0</v>
      </c>
      <c r="J23" s="7"/>
      <c r="K23" s="2"/>
      <c r="L23" s="2"/>
    </row>
    <row r="24" spans="1:12" s="3" customFormat="1" ht="15" customHeight="1">
      <c r="A24" s="31" t="s">
        <v>77</v>
      </c>
      <c r="B24" s="17" t="s">
        <v>42</v>
      </c>
      <c r="C24" s="18" t="s">
        <v>43</v>
      </c>
      <c r="D24" s="17" t="s">
        <v>1</v>
      </c>
      <c r="E24" s="47">
        <v>1</v>
      </c>
      <c r="F24" s="29"/>
      <c r="G24" s="29"/>
      <c r="H24" s="29"/>
      <c r="I24" s="48">
        <f t="shared" si="0"/>
        <v>0</v>
      </c>
      <c r="J24" s="7"/>
      <c r="K24" s="2"/>
      <c r="L24" s="2"/>
    </row>
    <row r="25" spans="1:12" s="3" customFormat="1" ht="15">
      <c r="A25" s="31" t="s">
        <v>78</v>
      </c>
      <c r="B25" s="5" t="s">
        <v>90</v>
      </c>
      <c r="C25" s="39" t="s">
        <v>91</v>
      </c>
      <c r="D25" s="5" t="s">
        <v>1</v>
      </c>
      <c r="E25" s="47">
        <v>1</v>
      </c>
      <c r="F25" s="29"/>
      <c r="G25" s="29"/>
      <c r="H25" s="29"/>
      <c r="I25" s="48">
        <f t="shared" si="0"/>
        <v>0</v>
      </c>
      <c r="J25" s="7"/>
      <c r="K25" s="2"/>
      <c r="L25" s="2"/>
    </row>
    <row r="26" spans="1:12" s="3" customFormat="1" ht="15">
      <c r="A26" s="31" t="s">
        <v>79</v>
      </c>
      <c r="B26" s="17" t="s">
        <v>42</v>
      </c>
      <c r="C26" s="18" t="s">
        <v>86</v>
      </c>
      <c r="D26" s="17" t="s">
        <v>1</v>
      </c>
      <c r="E26" s="47">
        <v>8</v>
      </c>
      <c r="F26" s="29"/>
      <c r="G26" s="29"/>
      <c r="H26" s="29"/>
      <c r="I26" s="48">
        <f t="shared" si="0"/>
        <v>0</v>
      </c>
      <c r="J26" s="7"/>
      <c r="K26" s="2"/>
      <c r="L26" s="2"/>
    </row>
    <row r="27" spans="1:12" s="3" customFormat="1" ht="15">
      <c r="A27" s="31" t="s">
        <v>93</v>
      </c>
      <c r="B27" s="17" t="s">
        <v>44</v>
      </c>
      <c r="C27" s="18" t="s">
        <v>46</v>
      </c>
      <c r="D27" s="17" t="s">
        <v>2</v>
      </c>
      <c r="E27" s="47">
        <v>20</v>
      </c>
      <c r="F27" s="29"/>
      <c r="G27" s="29"/>
      <c r="H27" s="29"/>
      <c r="I27" s="48">
        <f t="shared" si="0"/>
        <v>0</v>
      </c>
      <c r="J27" s="7"/>
      <c r="K27" s="2"/>
      <c r="L27" s="2"/>
    </row>
    <row r="28" spans="1:12" s="3" customFormat="1" ht="15">
      <c r="A28" s="31" t="s">
        <v>127</v>
      </c>
      <c r="B28" s="17" t="s">
        <v>45</v>
      </c>
      <c r="C28" s="18" t="s">
        <v>47</v>
      </c>
      <c r="D28" s="17" t="s">
        <v>5</v>
      </c>
      <c r="E28" s="47">
        <v>3</v>
      </c>
      <c r="F28" s="29"/>
      <c r="G28" s="29"/>
      <c r="H28" s="29"/>
      <c r="I28" s="48">
        <f t="shared" si="0"/>
        <v>0</v>
      </c>
      <c r="J28" s="7"/>
      <c r="K28" s="2"/>
      <c r="L28" s="2"/>
    </row>
    <row r="29" spans="1:12" s="3" customFormat="1" ht="15">
      <c r="A29" s="31" t="s">
        <v>128</v>
      </c>
      <c r="B29" s="17" t="s">
        <v>19</v>
      </c>
      <c r="C29" s="18" t="s">
        <v>20</v>
      </c>
      <c r="D29" s="17" t="s">
        <v>2</v>
      </c>
      <c r="E29" s="47">
        <v>50</v>
      </c>
      <c r="F29" s="29"/>
      <c r="G29" s="29"/>
      <c r="H29" s="29"/>
      <c r="I29" s="48">
        <f t="shared" si="0"/>
        <v>0</v>
      </c>
      <c r="J29" s="7"/>
      <c r="K29" s="2"/>
      <c r="L29" s="2"/>
    </row>
    <row r="30" spans="1:12" s="3" customFormat="1" ht="15">
      <c r="A30" s="31" t="s">
        <v>129</v>
      </c>
      <c r="B30" s="5" t="s">
        <v>94</v>
      </c>
      <c r="C30" s="39" t="s">
        <v>95</v>
      </c>
      <c r="D30" s="17" t="s">
        <v>5</v>
      </c>
      <c r="E30" s="47">
        <v>2</v>
      </c>
      <c r="F30" s="29"/>
      <c r="G30" s="29"/>
      <c r="H30" s="29"/>
      <c r="I30" s="48">
        <f t="shared" si="0"/>
        <v>0</v>
      </c>
      <c r="J30" s="7"/>
      <c r="K30" s="2"/>
      <c r="L30" s="2"/>
    </row>
    <row r="31" spans="1:12" s="3" customFormat="1" ht="15">
      <c r="A31" s="31" t="s">
        <v>130</v>
      </c>
      <c r="B31" s="17" t="s">
        <v>17</v>
      </c>
      <c r="C31" s="18" t="s">
        <v>48</v>
      </c>
      <c r="D31" s="17" t="s">
        <v>1</v>
      </c>
      <c r="E31" s="47">
        <v>2</v>
      </c>
      <c r="F31" s="29"/>
      <c r="G31" s="29"/>
      <c r="H31" s="29"/>
      <c r="I31" s="48">
        <f t="shared" si="0"/>
        <v>0</v>
      </c>
      <c r="J31" s="7"/>
      <c r="K31" s="2"/>
      <c r="L31" s="2"/>
    </row>
    <row r="32" spans="1:12" s="3" customFormat="1" ht="15">
      <c r="A32" s="32" t="s">
        <v>3</v>
      </c>
      <c r="B32" s="6"/>
      <c r="C32" s="10" t="s">
        <v>22</v>
      </c>
      <c r="D32" s="11"/>
      <c r="E32" s="50"/>
      <c r="F32" s="50"/>
      <c r="G32" s="50"/>
      <c r="H32" s="51"/>
      <c r="I32" s="52">
        <f>SUM(I33:I37)</f>
        <v>0</v>
      </c>
      <c r="J32" s="7"/>
      <c r="K32" s="2"/>
      <c r="L32" s="2"/>
    </row>
    <row r="33" spans="1:12" s="3" customFormat="1" ht="60">
      <c r="A33" s="33" t="s">
        <v>80</v>
      </c>
      <c r="B33" s="17" t="s">
        <v>49</v>
      </c>
      <c r="C33" s="25" t="s">
        <v>103</v>
      </c>
      <c r="D33" s="17" t="s">
        <v>5</v>
      </c>
      <c r="E33" s="47">
        <v>1</v>
      </c>
      <c r="F33" s="29"/>
      <c r="G33" s="29"/>
      <c r="H33" s="29"/>
      <c r="I33" s="48">
        <f>E33*H33</f>
        <v>0</v>
      </c>
      <c r="J33" s="7"/>
      <c r="K33" s="2"/>
      <c r="L33" s="2"/>
    </row>
    <row r="34" spans="1:12" s="3" customFormat="1" ht="15">
      <c r="A34" s="33" t="s">
        <v>81</v>
      </c>
      <c r="B34" s="5" t="s">
        <v>96</v>
      </c>
      <c r="C34" s="39" t="s">
        <v>100</v>
      </c>
      <c r="D34" s="5" t="s">
        <v>1</v>
      </c>
      <c r="E34" s="47">
        <v>1</v>
      </c>
      <c r="F34" s="29"/>
      <c r="G34" s="29"/>
      <c r="H34" s="29"/>
      <c r="I34" s="48">
        <f>E34*H34</f>
        <v>0</v>
      </c>
      <c r="J34" s="7"/>
      <c r="K34" s="2"/>
      <c r="L34" s="2"/>
    </row>
    <row r="35" spans="1:12" s="3" customFormat="1" ht="30">
      <c r="A35" s="33" t="s">
        <v>82</v>
      </c>
      <c r="B35" s="5" t="s">
        <v>97</v>
      </c>
      <c r="C35" s="16" t="s">
        <v>102</v>
      </c>
      <c r="D35" s="17" t="s">
        <v>1</v>
      </c>
      <c r="E35" s="47">
        <v>3</v>
      </c>
      <c r="F35" s="29"/>
      <c r="G35" s="29"/>
      <c r="H35" s="29"/>
      <c r="I35" s="48">
        <f>E35*H35</f>
        <v>0</v>
      </c>
      <c r="J35" s="7"/>
      <c r="K35" s="2"/>
      <c r="L35" s="2"/>
    </row>
    <row r="36" spans="1:12" s="3" customFormat="1" ht="30">
      <c r="A36" s="33" t="s">
        <v>83</v>
      </c>
      <c r="B36" s="17" t="s">
        <v>50</v>
      </c>
      <c r="C36" s="25" t="s">
        <v>55</v>
      </c>
      <c r="D36" s="5" t="s">
        <v>1</v>
      </c>
      <c r="E36" s="47">
        <v>1</v>
      </c>
      <c r="F36" s="29"/>
      <c r="G36" s="29"/>
      <c r="H36" s="29"/>
      <c r="I36" s="48">
        <f>E36*H36</f>
        <v>0</v>
      </c>
      <c r="J36" s="7"/>
      <c r="K36" s="2"/>
      <c r="L36" s="2"/>
    </row>
    <row r="37" spans="1:12" s="3" customFormat="1" ht="30">
      <c r="A37" s="31" t="s">
        <v>84</v>
      </c>
      <c r="B37" s="5" t="s">
        <v>98</v>
      </c>
      <c r="C37" s="39" t="s">
        <v>99</v>
      </c>
      <c r="D37" s="5" t="s">
        <v>1</v>
      </c>
      <c r="E37" s="47">
        <v>1</v>
      </c>
      <c r="F37" s="29"/>
      <c r="G37" s="29"/>
      <c r="H37" s="29"/>
      <c r="I37" s="48">
        <f>E37*H37</f>
        <v>0</v>
      </c>
      <c r="J37" s="7"/>
      <c r="K37" s="2"/>
      <c r="L37" s="2"/>
    </row>
    <row r="39" spans="1:9" ht="15">
      <c r="A39" s="173" t="s">
        <v>8</v>
      </c>
      <c r="B39" s="174"/>
      <c r="C39" s="174"/>
      <c r="D39" s="174"/>
      <c r="E39" s="174"/>
      <c r="F39" s="174"/>
      <c r="G39" s="175"/>
      <c r="H39" s="176">
        <f>SUM(I32,I3)</f>
        <v>0</v>
      </c>
      <c r="I39" s="177"/>
    </row>
    <row r="40" spans="1:9" ht="15">
      <c r="A40" s="178" t="s">
        <v>51</v>
      </c>
      <c r="B40" s="179"/>
      <c r="C40" s="179" t="s">
        <v>6</v>
      </c>
      <c r="D40" s="179"/>
      <c r="E40" s="179"/>
      <c r="F40" s="179"/>
      <c r="G40" s="180"/>
      <c r="H40" s="181">
        <f>ROUND(H39*0.3,2)</f>
        <v>0</v>
      </c>
      <c r="I40" s="182">
        <f>H39*0.3</f>
        <v>0</v>
      </c>
    </row>
    <row r="41" spans="1:9" ht="15">
      <c r="A41" s="183" t="s">
        <v>9</v>
      </c>
      <c r="B41" s="184"/>
      <c r="C41" s="184" t="s">
        <v>4</v>
      </c>
      <c r="D41" s="184"/>
      <c r="E41" s="184"/>
      <c r="F41" s="184"/>
      <c r="G41" s="185"/>
      <c r="H41" s="186">
        <f>SUM(H40,H39)</f>
        <v>0</v>
      </c>
      <c r="I41" s="187">
        <f>SUM(I39:I40)</f>
        <v>0</v>
      </c>
    </row>
  </sheetData>
  <sheetProtection/>
  <mergeCells count="6">
    <mergeCell ref="A39:G39"/>
    <mergeCell ref="H39:I39"/>
    <mergeCell ref="A40:G40"/>
    <mergeCell ref="H40:I40"/>
    <mergeCell ref="A41:G41"/>
    <mergeCell ref="H41:I41"/>
  </mergeCells>
  <printOptions horizontalCentered="1"/>
  <pageMargins left="0.3937007874015748" right="0.3937007874015748" top="1.3779527559055118" bottom="0.984251968503937" header="0.3937007874015748" footer="0.1968503937007874"/>
  <pageSetup fitToHeight="0" fitToWidth="1" horizontalDpi="600" verticalDpi="600" orientation="landscape" paperSize="9" scale="72" r:id="rId2"/>
  <headerFooter>
    <oddHeader>&amp;L&amp;G&amp;C&amp;"Ecofont Vera Sans,Regular"&amp;20PESM - Caminhos do Mar
Sistema de CFTV
&amp;A&amp;R&amp;"Ecofont Vera Sans,Regular"&amp;14Cronograma Fisico Financeiro
Boletim CPOS 171 - Nov/2017</oddHeader>
    <oddFooter>&amp;C&amp;"Ecofont Vera Sans,Regular"Av. Prof. Frederico Hermann Júnior, 345 - Prédio 12, 1° andar - Pinheiros, 05.459-010 São Paulo
(11) 2997-5000    www.fflorestal.sp.gov.br&amp;R&amp;"Ecofont Vera Sans,Regular"&amp;12Página 0&amp;P de 0&amp;N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tabSelected="1" zoomScale="95" zoomScaleNormal="95" zoomScalePageLayoutView="0" workbookViewId="0" topLeftCell="A1">
      <selection activeCell="F29" sqref="F28:F29"/>
    </sheetView>
  </sheetViews>
  <sheetFormatPr defaultColWidth="11.421875" defaultRowHeight="12.75"/>
  <cols>
    <col min="1" max="1" width="8.7109375" style="9" customWidth="1"/>
    <col min="2" max="2" width="14.8515625" style="8" customWidth="1"/>
    <col min="3" max="3" width="100.00390625" style="9" customWidth="1"/>
    <col min="4" max="4" width="6.28125" style="8" customWidth="1"/>
    <col min="5" max="8" width="12.7109375" style="54" customWidth="1"/>
    <col min="9" max="9" width="15.7109375" style="54" customWidth="1"/>
    <col min="10" max="10" width="16.421875" style="7" customWidth="1"/>
    <col min="11" max="12" width="11.421875" style="1" customWidth="1"/>
    <col min="13" max="16384" width="11.421875" style="4" customWidth="1"/>
  </cols>
  <sheetData>
    <row r="1" spans="1:12" s="14" customFormat="1" ht="30" customHeight="1">
      <c r="A1" s="21" t="s">
        <v>10</v>
      </c>
      <c r="B1" s="22" t="s">
        <v>7</v>
      </c>
      <c r="C1" s="23" t="s">
        <v>16</v>
      </c>
      <c r="D1" s="22" t="s">
        <v>11</v>
      </c>
      <c r="E1" s="40" t="s">
        <v>12</v>
      </c>
      <c r="F1" s="40" t="s">
        <v>13</v>
      </c>
      <c r="G1" s="40" t="s">
        <v>14</v>
      </c>
      <c r="H1" s="40" t="s">
        <v>15</v>
      </c>
      <c r="I1" s="41" t="s">
        <v>8</v>
      </c>
      <c r="J1" s="12"/>
      <c r="K1" s="13"/>
      <c r="L1" s="13"/>
    </row>
    <row r="2" spans="1:12" s="14" customFormat="1" ht="15">
      <c r="A2" s="34">
        <v>1</v>
      </c>
      <c r="B2" s="35"/>
      <c r="C2" s="36" t="s">
        <v>134</v>
      </c>
      <c r="D2" s="37"/>
      <c r="E2" s="42"/>
      <c r="F2" s="42"/>
      <c r="G2" s="38"/>
      <c r="H2" s="43"/>
      <c r="I2" s="44">
        <f>I3+I10</f>
        <v>0</v>
      </c>
      <c r="J2" s="12"/>
      <c r="K2" s="13"/>
      <c r="L2" s="13"/>
    </row>
    <row r="3" spans="1:12" s="14" customFormat="1" ht="15">
      <c r="A3" s="30" t="s">
        <v>0</v>
      </c>
      <c r="B3" s="19"/>
      <c r="C3" s="24" t="s">
        <v>21</v>
      </c>
      <c r="D3" s="20"/>
      <c r="E3" s="45"/>
      <c r="F3" s="45"/>
      <c r="G3" s="45"/>
      <c r="H3" s="45"/>
      <c r="I3" s="46">
        <f>SUM(I4:I9)</f>
        <v>0</v>
      </c>
      <c r="J3" s="15"/>
      <c r="K3" s="13"/>
      <c r="L3" s="13"/>
    </row>
    <row r="4" spans="1:12" s="3" customFormat="1" ht="30">
      <c r="A4" s="31" t="s">
        <v>57</v>
      </c>
      <c r="B4" s="17" t="s">
        <v>23</v>
      </c>
      <c r="C4" s="18" t="s">
        <v>53</v>
      </c>
      <c r="D4" s="17" t="s">
        <v>1</v>
      </c>
      <c r="E4" s="47">
        <v>1</v>
      </c>
      <c r="F4" s="29"/>
      <c r="G4" s="29"/>
      <c r="H4" s="29"/>
      <c r="I4" s="48">
        <f>ROUND(H4*E4,2)</f>
        <v>0</v>
      </c>
      <c r="J4" s="7"/>
      <c r="K4" s="2"/>
      <c r="L4" s="2"/>
    </row>
    <row r="5" spans="1:12" s="3" customFormat="1" ht="30">
      <c r="A5" s="31" t="s">
        <v>58</v>
      </c>
      <c r="B5" s="5" t="s">
        <v>117</v>
      </c>
      <c r="C5" s="39" t="s">
        <v>118</v>
      </c>
      <c r="D5" s="5" t="s">
        <v>1</v>
      </c>
      <c r="E5" s="47">
        <v>1</v>
      </c>
      <c r="F5" s="29"/>
      <c r="G5" s="29"/>
      <c r="H5" s="29"/>
      <c r="I5" s="48">
        <f>ROUND(H5*E5,2)</f>
        <v>0</v>
      </c>
      <c r="J5" s="7"/>
      <c r="K5" s="2"/>
      <c r="L5" s="2"/>
    </row>
    <row r="6" spans="1:12" s="3" customFormat="1" ht="30">
      <c r="A6" s="31" t="s">
        <v>63</v>
      </c>
      <c r="B6" s="5" t="s">
        <v>123</v>
      </c>
      <c r="C6" s="39" t="s">
        <v>125</v>
      </c>
      <c r="D6" s="5" t="s">
        <v>1</v>
      </c>
      <c r="E6" s="47">
        <v>1</v>
      </c>
      <c r="F6" s="29"/>
      <c r="G6" s="29"/>
      <c r="H6" s="29"/>
      <c r="I6" s="48">
        <f>ROUND(H6*E6,2)</f>
        <v>0</v>
      </c>
      <c r="J6" s="7"/>
      <c r="K6" s="2"/>
      <c r="L6" s="2"/>
    </row>
    <row r="7" spans="1:12" s="3" customFormat="1" ht="30">
      <c r="A7" s="31" t="s">
        <v>62</v>
      </c>
      <c r="B7" s="5" t="s">
        <v>121</v>
      </c>
      <c r="C7" s="39" t="s">
        <v>122</v>
      </c>
      <c r="D7" s="5" t="s">
        <v>1</v>
      </c>
      <c r="E7" s="47">
        <v>2</v>
      </c>
      <c r="F7" s="29"/>
      <c r="G7" s="29"/>
      <c r="H7" s="29"/>
      <c r="I7" s="48">
        <f>ROUND(H7*E7,2)</f>
        <v>0</v>
      </c>
      <c r="J7" s="7"/>
      <c r="K7" s="2"/>
      <c r="L7" s="2"/>
    </row>
    <row r="8" spans="1:12" s="3" customFormat="1" ht="15">
      <c r="A8" s="31"/>
      <c r="B8" s="5" t="s">
        <v>119</v>
      </c>
      <c r="C8" s="39" t="s">
        <v>120</v>
      </c>
      <c r="D8" s="5" t="s">
        <v>2</v>
      </c>
      <c r="E8" s="47">
        <v>8</v>
      </c>
      <c r="F8" s="29"/>
      <c r="G8" s="29"/>
      <c r="H8" s="29"/>
      <c r="I8" s="48">
        <f>ROUND(H8*E8,2)</f>
        <v>0</v>
      </c>
      <c r="J8" s="7"/>
      <c r="K8" s="2"/>
      <c r="L8" s="2"/>
    </row>
    <row r="9" spans="1:12" s="3" customFormat="1" ht="15">
      <c r="A9" s="31" t="s">
        <v>59</v>
      </c>
      <c r="B9" s="17" t="s">
        <v>31</v>
      </c>
      <c r="C9" s="18" t="s">
        <v>126</v>
      </c>
      <c r="D9" s="17" t="s">
        <v>1</v>
      </c>
      <c r="E9" s="47">
        <v>2</v>
      </c>
      <c r="F9" s="29"/>
      <c r="G9" s="29"/>
      <c r="H9" s="29"/>
      <c r="I9" s="48">
        <f>ROUND(H9*E9,2)</f>
        <v>0</v>
      </c>
      <c r="J9" s="7"/>
      <c r="K9" s="2"/>
      <c r="L9" s="2"/>
    </row>
    <row r="10" spans="1:12" s="3" customFormat="1" ht="15">
      <c r="A10" s="32" t="s">
        <v>3</v>
      </c>
      <c r="B10" s="6"/>
      <c r="C10" s="10" t="s">
        <v>22</v>
      </c>
      <c r="D10" s="11"/>
      <c r="E10" s="50"/>
      <c r="F10" s="50"/>
      <c r="G10" s="50"/>
      <c r="H10" s="51"/>
      <c r="I10" s="52">
        <f>SUM(I11:I11)</f>
        <v>0</v>
      </c>
      <c r="J10" s="7"/>
      <c r="K10" s="2"/>
      <c r="L10" s="2"/>
    </row>
    <row r="11" spans="1:12" s="3" customFormat="1" ht="30">
      <c r="A11" s="103" t="s">
        <v>101</v>
      </c>
      <c r="B11" s="104" t="s">
        <v>18</v>
      </c>
      <c r="C11" s="105" t="s">
        <v>124</v>
      </c>
      <c r="D11" s="106" t="s">
        <v>1</v>
      </c>
      <c r="E11" s="107">
        <v>4</v>
      </c>
      <c r="F11" s="108"/>
      <c r="G11" s="108"/>
      <c r="H11" s="108"/>
      <c r="I11" s="109">
        <f>E11*H11</f>
        <v>0</v>
      </c>
      <c r="J11" s="7"/>
      <c r="K11" s="2"/>
      <c r="L11" s="2"/>
    </row>
    <row r="12" spans="1:12" s="14" customFormat="1" ht="15">
      <c r="A12" s="34">
        <v>2</v>
      </c>
      <c r="B12" s="35"/>
      <c r="C12" s="110" t="s">
        <v>135</v>
      </c>
      <c r="D12" s="111"/>
      <c r="E12" s="112"/>
      <c r="F12" s="112"/>
      <c r="G12" s="113"/>
      <c r="H12" s="114"/>
      <c r="I12" s="44">
        <f>I13+I20</f>
        <v>0</v>
      </c>
      <c r="J12" s="12"/>
      <c r="K12" s="13"/>
      <c r="L12" s="13"/>
    </row>
    <row r="13" spans="1:12" s="14" customFormat="1" ht="15">
      <c r="A13" s="30" t="s">
        <v>110</v>
      </c>
      <c r="B13" s="19"/>
      <c r="C13" s="24" t="s">
        <v>21</v>
      </c>
      <c r="D13" s="20"/>
      <c r="E13" s="45"/>
      <c r="F13" s="45"/>
      <c r="G13" s="45"/>
      <c r="H13" s="45"/>
      <c r="I13" s="46">
        <f>SUM(I14:I19)</f>
        <v>0</v>
      </c>
      <c r="J13" s="15"/>
      <c r="K13" s="13"/>
      <c r="L13" s="13"/>
    </row>
    <row r="14" spans="1:12" s="3" customFormat="1" ht="30">
      <c r="A14" s="31" t="s">
        <v>104</v>
      </c>
      <c r="B14" s="17" t="s">
        <v>23</v>
      </c>
      <c r="C14" s="18" t="s">
        <v>53</v>
      </c>
      <c r="D14" s="17" t="s">
        <v>1</v>
      </c>
      <c r="E14" s="47">
        <v>1</v>
      </c>
      <c r="F14" s="29"/>
      <c r="G14" s="29"/>
      <c r="H14" s="29"/>
      <c r="I14" s="48">
        <f>ROUND(H14*E14,2)</f>
        <v>0</v>
      </c>
      <c r="J14" s="7"/>
      <c r="K14" s="2"/>
      <c r="L14" s="2"/>
    </row>
    <row r="15" spans="1:12" s="3" customFormat="1" ht="30">
      <c r="A15" s="31" t="s">
        <v>105</v>
      </c>
      <c r="B15" s="5" t="s">
        <v>117</v>
      </c>
      <c r="C15" s="39" t="s">
        <v>118</v>
      </c>
      <c r="D15" s="5" t="s">
        <v>1</v>
      </c>
      <c r="E15" s="47">
        <v>1</v>
      </c>
      <c r="F15" s="29"/>
      <c r="G15" s="29"/>
      <c r="H15" s="29"/>
      <c r="I15" s="48">
        <f>ROUND(H15*E15,2)</f>
        <v>0</v>
      </c>
      <c r="J15" s="7"/>
      <c r="K15" s="2"/>
      <c r="L15" s="2"/>
    </row>
    <row r="16" spans="1:12" s="3" customFormat="1" ht="30">
      <c r="A16" s="31" t="s">
        <v>106</v>
      </c>
      <c r="B16" s="5" t="s">
        <v>123</v>
      </c>
      <c r="C16" s="39" t="s">
        <v>125</v>
      </c>
      <c r="D16" s="5" t="s">
        <v>1</v>
      </c>
      <c r="E16" s="47">
        <v>1</v>
      </c>
      <c r="F16" s="29"/>
      <c r="G16" s="29"/>
      <c r="H16" s="29"/>
      <c r="I16" s="48">
        <f>ROUND(H16*E16,2)</f>
        <v>0</v>
      </c>
      <c r="J16" s="7"/>
      <c r="K16" s="2"/>
      <c r="L16" s="2"/>
    </row>
    <row r="17" spans="1:12" s="3" customFormat="1" ht="30">
      <c r="A17" s="31" t="s">
        <v>107</v>
      </c>
      <c r="B17" s="5" t="s">
        <v>121</v>
      </c>
      <c r="C17" s="39" t="s">
        <v>122</v>
      </c>
      <c r="D17" s="5" t="s">
        <v>1</v>
      </c>
      <c r="E17" s="47">
        <v>2</v>
      </c>
      <c r="F17" s="29"/>
      <c r="G17" s="29"/>
      <c r="H17" s="29"/>
      <c r="I17" s="48">
        <f>ROUND(H17*E17,2)</f>
        <v>0</v>
      </c>
      <c r="J17" s="7"/>
      <c r="K17" s="2"/>
      <c r="L17" s="2"/>
    </row>
    <row r="18" spans="1:12" s="3" customFormat="1" ht="15">
      <c r="A18" s="31" t="s">
        <v>108</v>
      </c>
      <c r="B18" s="5" t="s">
        <v>119</v>
      </c>
      <c r="C18" s="39" t="s">
        <v>120</v>
      </c>
      <c r="D18" s="5" t="s">
        <v>2</v>
      </c>
      <c r="E18" s="47">
        <v>8</v>
      </c>
      <c r="F18" s="29"/>
      <c r="G18" s="29"/>
      <c r="H18" s="29"/>
      <c r="I18" s="48">
        <f>ROUND(H18*E18,2)</f>
        <v>0</v>
      </c>
      <c r="J18" s="7"/>
      <c r="K18" s="2"/>
      <c r="L18" s="2"/>
    </row>
    <row r="19" spans="1:12" s="3" customFormat="1" ht="15">
      <c r="A19" s="31" t="s">
        <v>109</v>
      </c>
      <c r="B19" s="17" t="s">
        <v>31</v>
      </c>
      <c r="C19" s="18" t="s">
        <v>126</v>
      </c>
      <c r="D19" s="17" t="s">
        <v>1</v>
      </c>
      <c r="E19" s="47">
        <v>2</v>
      </c>
      <c r="F19" s="29"/>
      <c r="G19" s="29"/>
      <c r="H19" s="29"/>
      <c r="I19" s="48">
        <f>ROUND(H19*E19,2)</f>
        <v>0</v>
      </c>
      <c r="J19" s="7"/>
      <c r="K19" s="2"/>
      <c r="L19" s="2"/>
    </row>
    <row r="20" spans="1:12" s="3" customFormat="1" ht="15">
      <c r="A20" s="32" t="s">
        <v>111</v>
      </c>
      <c r="B20" s="6"/>
      <c r="C20" s="10" t="s">
        <v>22</v>
      </c>
      <c r="D20" s="11"/>
      <c r="E20" s="50"/>
      <c r="F20" s="50"/>
      <c r="G20" s="50"/>
      <c r="H20" s="51"/>
      <c r="I20" s="52">
        <f>SUM(I21:I21)</f>
        <v>0</v>
      </c>
      <c r="J20" s="7"/>
      <c r="K20" s="2"/>
      <c r="L20" s="2"/>
    </row>
    <row r="21" spans="1:12" s="3" customFormat="1" ht="30">
      <c r="A21" s="103" t="s">
        <v>112</v>
      </c>
      <c r="B21" s="104" t="s">
        <v>18</v>
      </c>
      <c r="C21" s="105" t="s">
        <v>124</v>
      </c>
      <c r="D21" s="106" t="s">
        <v>1</v>
      </c>
      <c r="E21" s="107">
        <v>4</v>
      </c>
      <c r="F21" s="108"/>
      <c r="G21" s="108"/>
      <c r="H21" s="108"/>
      <c r="I21" s="109">
        <f>E21*H21</f>
        <v>0</v>
      </c>
      <c r="J21" s="7"/>
      <c r="K21" s="2"/>
      <c r="L21" s="2"/>
    </row>
    <row r="22" spans="1:12" s="14" customFormat="1" ht="15">
      <c r="A22" s="34">
        <v>3</v>
      </c>
      <c r="B22" s="35"/>
      <c r="C22" s="110" t="s">
        <v>136</v>
      </c>
      <c r="D22" s="111"/>
      <c r="E22" s="112"/>
      <c r="F22" s="112"/>
      <c r="G22" s="113"/>
      <c r="H22" s="114"/>
      <c r="I22" s="44">
        <f>I23+I30</f>
        <v>0</v>
      </c>
      <c r="J22" s="12"/>
      <c r="K22" s="13"/>
      <c r="L22" s="13"/>
    </row>
    <row r="23" spans="1:12" s="14" customFormat="1" ht="15">
      <c r="A23" s="30" t="s">
        <v>0</v>
      </c>
      <c r="B23" s="19"/>
      <c r="C23" s="24" t="s">
        <v>21</v>
      </c>
      <c r="D23" s="20"/>
      <c r="E23" s="45"/>
      <c r="F23" s="45"/>
      <c r="G23" s="45"/>
      <c r="H23" s="45"/>
      <c r="I23" s="46">
        <f>SUM(I24:I29)</f>
        <v>0</v>
      </c>
      <c r="J23" s="15"/>
      <c r="K23" s="13"/>
      <c r="L23" s="13"/>
    </row>
    <row r="24" spans="1:12" s="3" customFormat="1" ht="30">
      <c r="A24" s="31" t="s">
        <v>57</v>
      </c>
      <c r="B24" s="17" t="s">
        <v>23</v>
      </c>
      <c r="C24" s="18" t="s">
        <v>53</v>
      </c>
      <c r="D24" s="17" t="s">
        <v>1</v>
      </c>
      <c r="E24" s="47">
        <v>1</v>
      </c>
      <c r="F24" s="29"/>
      <c r="G24" s="29"/>
      <c r="H24" s="29"/>
      <c r="I24" s="48">
        <f>ROUND(H24*E24,2)</f>
        <v>0</v>
      </c>
      <c r="J24" s="7"/>
      <c r="K24" s="2"/>
      <c r="L24" s="2"/>
    </row>
    <row r="25" spans="1:12" s="3" customFormat="1" ht="30">
      <c r="A25" s="31" t="s">
        <v>58</v>
      </c>
      <c r="B25" s="5" t="s">
        <v>117</v>
      </c>
      <c r="C25" s="39" t="s">
        <v>118</v>
      </c>
      <c r="D25" s="5" t="s">
        <v>1</v>
      </c>
      <c r="E25" s="47">
        <v>1</v>
      </c>
      <c r="F25" s="29"/>
      <c r="G25" s="29"/>
      <c r="H25" s="29"/>
      <c r="I25" s="48">
        <f>ROUND(H25*E25,2)</f>
        <v>0</v>
      </c>
      <c r="J25" s="7"/>
      <c r="K25" s="2"/>
      <c r="L25" s="2"/>
    </row>
    <row r="26" spans="1:12" s="3" customFormat="1" ht="30">
      <c r="A26" s="31" t="s">
        <v>63</v>
      </c>
      <c r="B26" s="5" t="s">
        <v>123</v>
      </c>
      <c r="C26" s="39" t="s">
        <v>125</v>
      </c>
      <c r="D26" s="5" t="s">
        <v>1</v>
      </c>
      <c r="E26" s="47">
        <v>1</v>
      </c>
      <c r="F26" s="29"/>
      <c r="G26" s="29"/>
      <c r="H26" s="29"/>
      <c r="I26" s="48">
        <f>ROUND(H26*E26,2)</f>
        <v>0</v>
      </c>
      <c r="J26" s="7"/>
      <c r="K26" s="2"/>
      <c r="L26" s="2"/>
    </row>
    <row r="27" spans="1:12" s="3" customFormat="1" ht="30">
      <c r="A27" s="31" t="s">
        <v>62</v>
      </c>
      <c r="B27" s="5" t="s">
        <v>121</v>
      </c>
      <c r="C27" s="39" t="s">
        <v>122</v>
      </c>
      <c r="D27" s="5" t="s">
        <v>1</v>
      </c>
      <c r="E27" s="47">
        <v>2</v>
      </c>
      <c r="F27" s="29"/>
      <c r="G27" s="29"/>
      <c r="H27" s="29"/>
      <c r="I27" s="48">
        <f>ROUND(H27*E27,2)</f>
        <v>0</v>
      </c>
      <c r="J27" s="7"/>
      <c r="K27" s="2"/>
      <c r="L27" s="2"/>
    </row>
    <row r="28" spans="1:12" s="3" customFormat="1" ht="15">
      <c r="A28" s="31"/>
      <c r="B28" s="5" t="s">
        <v>119</v>
      </c>
      <c r="C28" s="39" t="s">
        <v>120</v>
      </c>
      <c r="D28" s="5" t="s">
        <v>2</v>
      </c>
      <c r="E28" s="47">
        <v>8</v>
      </c>
      <c r="F28" s="29"/>
      <c r="G28" s="29"/>
      <c r="H28" s="29"/>
      <c r="I28" s="48">
        <f>ROUND(H28*E28,2)</f>
        <v>0</v>
      </c>
      <c r="J28" s="7"/>
      <c r="K28" s="2"/>
      <c r="L28" s="2"/>
    </row>
    <row r="29" spans="1:12" s="3" customFormat="1" ht="15">
      <c r="A29" s="31" t="s">
        <v>59</v>
      </c>
      <c r="B29" s="17" t="s">
        <v>31</v>
      </c>
      <c r="C29" s="18" t="s">
        <v>126</v>
      </c>
      <c r="D29" s="17" t="s">
        <v>1</v>
      </c>
      <c r="E29" s="47">
        <v>2</v>
      </c>
      <c r="F29" s="29"/>
      <c r="G29" s="29"/>
      <c r="H29" s="29"/>
      <c r="I29" s="48">
        <f>ROUND(H29*E29,2)</f>
        <v>0</v>
      </c>
      <c r="J29" s="7"/>
      <c r="K29" s="2"/>
      <c r="L29" s="2"/>
    </row>
    <row r="30" spans="1:12" s="3" customFormat="1" ht="15">
      <c r="A30" s="32" t="s">
        <v>3</v>
      </c>
      <c r="B30" s="6"/>
      <c r="C30" s="10" t="s">
        <v>22</v>
      </c>
      <c r="D30" s="11"/>
      <c r="E30" s="50"/>
      <c r="F30" s="50"/>
      <c r="G30" s="50"/>
      <c r="H30" s="51"/>
      <c r="I30" s="52">
        <f>SUM(I31:I31)</f>
        <v>0</v>
      </c>
      <c r="J30" s="7"/>
      <c r="K30" s="2"/>
      <c r="L30" s="2"/>
    </row>
    <row r="31" spans="1:12" s="3" customFormat="1" ht="30">
      <c r="A31" s="103" t="s">
        <v>101</v>
      </c>
      <c r="B31" s="104" t="s">
        <v>18</v>
      </c>
      <c r="C31" s="105" t="s">
        <v>124</v>
      </c>
      <c r="D31" s="106" t="s">
        <v>1</v>
      </c>
      <c r="E31" s="107">
        <v>6</v>
      </c>
      <c r="F31" s="108"/>
      <c r="G31" s="108"/>
      <c r="H31" s="108"/>
      <c r="I31" s="109">
        <f>E31*H31</f>
        <v>0</v>
      </c>
      <c r="J31" s="7"/>
      <c r="K31" s="2"/>
      <c r="L31" s="2"/>
    </row>
    <row r="32" spans="1:12" s="14" customFormat="1" ht="15">
      <c r="A32" s="34">
        <v>4</v>
      </c>
      <c r="B32" s="35"/>
      <c r="C32" s="110" t="s">
        <v>137</v>
      </c>
      <c r="D32" s="111"/>
      <c r="E32" s="112"/>
      <c r="F32" s="112"/>
      <c r="G32" s="113"/>
      <c r="H32" s="114"/>
      <c r="I32" s="44">
        <f>I33+I40</f>
        <v>0</v>
      </c>
      <c r="J32" s="12"/>
      <c r="K32" s="13"/>
      <c r="L32" s="13"/>
    </row>
    <row r="33" spans="1:12" s="14" customFormat="1" ht="15">
      <c r="A33" s="30" t="s">
        <v>0</v>
      </c>
      <c r="B33" s="19"/>
      <c r="C33" s="24" t="s">
        <v>21</v>
      </c>
      <c r="D33" s="20"/>
      <c r="E33" s="45"/>
      <c r="F33" s="45"/>
      <c r="G33" s="45"/>
      <c r="H33" s="45"/>
      <c r="I33" s="46">
        <f>SUM(I34:I39)</f>
        <v>0</v>
      </c>
      <c r="J33" s="15"/>
      <c r="K33" s="13"/>
      <c r="L33" s="13"/>
    </row>
    <row r="34" spans="1:12" s="3" customFormat="1" ht="30">
      <c r="A34" s="31" t="s">
        <v>57</v>
      </c>
      <c r="B34" s="17" t="s">
        <v>23</v>
      </c>
      <c r="C34" s="18" t="s">
        <v>53</v>
      </c>
      <c r="D34" s="17" t="s">
        <v>1</v>
      </c>
      <c r="E34" s="47">
        <v>1</v>
      </c>
      <c r="F34" s="29"/>
      <c r="G34" s="29"/>
      <c r="H34" s="29"/>
      <c r="I34" s="48">
        <f>ROUND(H34*E34,2)</f>
        <v>0</v>
      </c>
      <c r="J34" s="7"/>
      <c r="K34" s="2"/>
      <c r="L34" s="2"/>
    </row>
    <row r="35" spans="1:12" s="3" customFormat="1" ht="30">
      <c r="A35" s="31" t="s">
        <v>58</v>
      </c>
      <c r="B35" s="5" t="s">
        <v>117</v>
      </c>
      <c r="C35" s="39" t="s">
        <v>118</v>
      </c>
      <c r="D35" s="5" t="s">
        <v>1</v>
      </c>
      <c r="E35" s="47">
        <v>1</v>
      </c>
      <c r="F35" s="29"/>
      <c r="G35" s="29"/>
      <c r="H35" s="29"/>
      <c r="I35" s="48">
        <f>ROUND(H35*E35,2)</f>
        <v>0</v>
      </c>
      <c r="J35" s="7"/>
      <c r="K35" s="2"/>
      <c r="L35" s="2"/>
    </row>
    <row r="36" spans="1:12" s="3" customFormat="1" ht="30">
      <c r="A36" s="31" t="s">
        <v>63</v>
      </c>
      <c r="B36" s="5" t="s">
        <v>123</v>
      </c>
      <c r="C36" s="39" t="s">
        <v>125</v>
      </c>
      <c r="D36" s="5" t="s">
        <v>1</v>
      </c>
      <c r="E36" s="47">
        <v>1</v>
      </c>
      <c r="F36" s="29"/>
      <c r="G36" s="29"/>
      <c r="H36" s="29"/>
      <c r="I36" s="48">
        <f>ROUND(H36*E36,2)</f>
        <v>0</v>
      </c>
      <c r="J36" s="7"/>
      <c r="K36" s="2"/>
      <c r="L36" s="2"/>
    </row>
    <row r="37" spans="1:12" s="3" customFormat="1" ht="30">
      <c r="A37" s="31" t="s">
        <v>62</v>
      </c>
      <c r="B37" s="5" t="s">
        <v>121</v>
      </c>
      <c r="C37" s="39" t="s">
        <v>122</v>
      </c>
      <c r="D37" s="5" t="s">
        <v>1</v>
      </c>
      <c r="E37" s="47">
        <v>2</v>
      </c>
      <c r="F37" s="29"/>
      <c r="G37" s="29"/>
      <c r="H37" s="29"/>
      <c r="I37" s="48">
        <f>ROUND(H37*E37,2)</f>
        <v>0</v>
      </c>
      <c r="J37" s="7"/>
      <c r="K37" s="2"/>
      <c r="L37" s="2"/>
    </row>
    <row r="38" spans="1:12" s="3" customFormat="1" ht="15">
      <c r="A38" s="31"/>
      <c r="B38" s="5" t="s">
        <v>119</v>
      </c>
      <c r="C38" s="39" t="s">
        <v>120</v>
      </c>
      <c r="D38" s="5" t="s">
        <v>2</v>
      </c>
      <c r="E38" s="47">
        <v>8</v>
      </c>
      <c r="F38" s="29"/>
      <c r="G38" s="29"/>
      <c r="H38" s="29"/>
      <c r="I38" s="48">
        <f>ROUND(H38*E38,2)</f>
        <v>0</v>
      </c>
      <c r="J38" s="7"/>
      <c r="K38" s="2"/>
      <c r="L38" s="2"/>
    </row>
    <row r="39" spans="1:12" s="3" customFormat="1" ht="15">
      <c r="A39" s="31" t="s">
        <v>59</v>
      </c>
      <c r="B39" s="17" t="s">
        <v>31</v>
      </c>
      <c r="C39" s="18" t="s">
        <v>126</v>
      </c>
      <c r="D39" s="17" t="s">
        <v>1</v>
      </c>
      <c r="E39" s="47">
        <v>2</v>
      </c>
      <c r="F39" s="29"/>
      <c r="G39" s="29"/>
      <c r="H39" s="29"/>
      <c r="I39" s="48">
        <f>ROUND(H39*E39,2)</f>
        <v>0</v>
      </c>
      <c r="J39" s="7"/>
      <c r="K39" s="2"/>
      <c r="L39" s="2"/>
    </row>
    <row r="40" spans="1:12" s="3" customFormat="1" ht="15">
      <c r="A40" s="32" t="s">
        <v>3</v>
      </c>
      <c r="B40" s="6"/>
      <c r="C40" s="10" t="s">
        <v>22</v>
      </c>
      <c r="D40" s="11"/>
      <c r="E40" s="50"/>
      <c r="F40" s="50"/>
      <c r="G40" s="50"/>
      <c r="H40" s="51"/>
      <c r="I40" s="52">
        <f>SUM(I41:I41)</f>
        <v>0</v>
      </c>
      <c r="J40" s="7"/>
      <c r="K40" s="2"/>
      <c r="L40" s="2"/>
    </row>
    <row r="41" spans="1:12" s="3" customFormat="1" ht="30">
      <c r="A41" s="103" t="s">
        <v>101</v>
      </c>
      <c r="B41" s="104" t="s">
        <v>18</v>
      </c>
      <c r="C41" s="105" t="s">
        <v>124</v>
      </c>
      <c r="D41" s="106" t="s">
        <v>1</v>
      </c>
      <c r="E41" s="107">
        <v>4</v>
      </c>
      <c r="F41" s="108"/>
      <c r="G41" s="108"/>
      <c r="H41" s="108"/>
      <c r="I41" s="109">
        <f>E41*H41</f>
        <v>0</v>
      </c>
      <c r="J41" s="7"/>
      <c r="K41" s="2"/>
      <c r="L41" s="2"/>
    </row>
    <row r="42" spans="1:12" s="14" customFormat="1" ht="15">
      <c r="A42" s="34">
        <v>5</v>
      </c>
      <c r="B42" s="35"/>
      <c r="C42" s="110" t="s">
        <v>132</v>
      </c>
      <c r="D42" s="111"/>
      <c r="E42" s="112"/>
      <c r="F42" s="112"/>
      <c r="G42" s="113"/>
      <c r="H42" s="114"/>
      <c r="I42" s="44">
        <f>I43+I50</f>
        <v>0</v>
      </c>
      <c r="J42" s="12"/>
      <c r="K42" s="13"/>
      <c r="L42" s="13"/>
    </row>
    <row r="43" spans="1:12" s="14" customFormat="1" ht="15">
      <c r="A43" s="30" t="s">
        <v>0</v>
      </c>
      <c r="B43" s="19"/>
      <c r="C43" s="24" t="s">
        <v>21</v>
      </c>
      <c r="D43" s="20"/>
      <c r="E43" s="45"/>
      <c r="F43" s="45"/>
      <c r="G43" s="45"/>
      <c r="H43" s="45"/>
      <c r="I43" s="46">
        <f>SUM(I44:I49)</f>
        <v>0</v>
      </c>
      <c r="J43" s="15"/>
      <c r="K43" s="13"/>
      <c r="L43" s="13"/>
    </row>
    <row r="44" spans="1:12" s="3" customFormat="1" ht="30">
      <c r="A44" s="31" t="s">
        <v>57</v>
      </c>
      <c r="B44" s="17" t="s">
        <v>23</v>
      </c>
      <c r="C44" s="18" t="s">
        <v>53</v>
      </c>
      <c r="D44" s="17" t="s">
        <v>1</v>
      </c>
      <c r="E44" s="47">
        <v>2</v>
      </c>
      <c r="F44" s="29"/>
      <c r="G44" s="29"/>
      <c r="H44" s="29"/>
      <c r="I44" s="48">
        <f>ROUND(H44*E44,2)</f>
        <v>0</v>
      </c>
      <c r="J44" s="7"/>
      <c r="K44" s="2"/>
      <c r="L44" s="2"/>
    </row>
    <row r="45" spans="1:12" s="3" customFormat="1" ht="30">
      <c r="A45" s="31" t="s">
        <v>58</v>
      </c>
      <c r="B45" s="5" t="s">
        <v>117</v>
      </c>
      <c r="C45" s="39" t="s">
        <v>118</v>
      </c>
      <c r="D45" s="5" t="s">
        <v>1</v>
      </c>
      <c r="E45" s="47">
        <v>1</v>
      </c>
      <c r="F45" s="29"/>
      <c r="G45" s="29"/>
      <c r="H45" s="29"/>
      <c r="I45" s="48">
        <f>ROUND(H45*E45,2)</f>
        <v>0</v>
      </c>
      <c r="J45" s="7"/>
      <c r="K45" s="2"/>
      <c r="L45" s="2"/>
    </row>
    <row r="46" spans="1:12" s="3" customFormat="1" ht="30">
      <c r="A46" s="31" t="s">
        <v>63</v>
      </c>
      <c r="B46" s="5" t="s">
        <v>123</v>
      </c>
      <c r="C46" s="39" t="s">
        <v>125</v>
      </c>
      <c r="D46" s="5" t="s">
        <v>1</v>
      </c>
      <c r="E46" s="47">
        <v>1</v>
      </c>
      <c r="F46" s="29"/>
      <c r="G46" s="29"/>
      <c r="H46" s="29"/>
      <c r="I46" s="48">
        <f>ROUND(H46*E46,2)</f>
        <v>0</v>
      </c>
      <c r="J46" s="7"/>
      <c r="K46" s="2"/>
      <c r="L46" s="2"/>
    </row>
    <row r="47" spans="1:12" s="3" customFormat="1" ht="30">
      <c r="A47" s="31" t="s">
        <v>62</v>
      </c>
      <c r="B47" s="5" t="s">
        <v>121</v>
      </c>
      <c r="C47" s="39" t="s">
        <v>122</v>
      </c>
      <c r="D47" s="5" t="s">
        <v>1</v>
      </c>
      <c r="E47" s="47">
        <v>2</v>
      </c>
      <c r="F47" s="29"/>
      <c r="G47" s="29"/>
      <c r="H47" s="29"/>
      <c r="I47" s="48">
        <f>ROUND(H47*E47,2)</f>
        <v>0</v>
      </c>
      <c r="J47" s="7"/>
      <c r="K47" s="2"/>
      <c r="L47" s="2"/>
    </row>
    <row r="48" spans="1:12" s="3" customFormat="1" ht="15">
      <c r="A48" s="31"/>
      <c r="B48" s="5" t="s">
        <v>119</v>
      </c>
      <c r="C48" s="39" t="s">
        <v>120</v>
      </c>
      <c r="D48" s="5" t="s">
        <v>2</v>
      </c>
      <c r="E48" s="47">
        <v>8</v>
      </c>
      <c r="F48" s="29"/>
      <c r="G48" s="29"/>
      <c r="H48" s="29"/>
      <c r="I48" s="48">
        <f>ROUND(H48*E48,2)</f>
        <v>0</v>
      </c>
      <c r="J48" s="7"/>
      <c r="K48" s="2"/>
      <c r="L48" s="2"/>
    </row>
    <row r="49" spans="1:12" s="3" customFormat="1" ht="15">
      <c r="A49" s="31" t="s">
        <v>59</v>
      </c>
      <c r="B49" s="17" t="s">
        <v>31</v>
      </c>
      <c r="C49" s="18" t="s">
        <v>126</v>
      </c>
      <c r="D49" s="17" t="s">
        <v>1</v>
      </c>
      <c r="E49" s="47">
        <v>2</v>
      </c>
      <c r="F49" s="29"/>
      <c r="G49" s="29"/>
      <c r="H49" s="29"/>
      <c r="I49" s="48">
        <f>ROUND(H49*E49,2)</f>
        <v>0</v>
      </c>
      <c r="J49" s="7"/>
      <c r="K49" s="2"/>
      <c r="L49" s="2"/>
    </row>
    <row r="50" spans="1:12" s="3" customFormat="1" ht="15">
      <c r="A50" s="32" t="s">
        <v>3</v>
      </c>
      <c r="B50" s="6"/>
      <c r="C50" s="10" t="s">
        <v>22</v>
      </c>
      <c r="D50" s="11"/>
      <c r="E50" s="50"/>
      <c r="F50" s="50"/>
      <c r="G50" s="50"/>
      <c r="H50" s="51"/>
      <c r="I50" s="52">
        <f>SUM(I51:I51)</f>
        <v>0</v>
      </c>
      <c r="J50" s="7"/>
      <c r="K50" s="2"/>
      <c r="L50" s="2"/>
    </row>
    <row r="51" spans="1:12" s="3" customFormat="1" ht="30">
      <c r="A51" s="103" t="s">
        <v>101</v>
      </c>
      <c r="B51" s="104" t="s">
        <v>18</v>
      </c>
      <c r="C51" s="105" t="s">
        <v>124</v>
      </c>
      <c r="D51" s="106" t="s">
        <v>1</v>
      </c>
      <c r="E51" s="107">
        <v>6</v>
      </c>
      <c r="F51" s="108"/>
      <c r="G51" s="108"/>
      <c r="H51" s="108"/>
      <c r="I51" s="109">
        <f>E51*H51</f>
        <v>0</v>
      </c>
      <c r="J51" s="7"/>
      <c r="K51" s="2"/>
      <c r="L51" s="2"/>
    </row>
    <row r="52" spans="1:12" s="14" customFormat="1" ht="15">
      <c r="A52" s="34">
        <v>6</v>
      </c>
      <c r="B52" s="35"/>
      <c r="C52" s="110" t="s">
        <v>131</v>
      </c>
      <c r="D52" s="111"/>
      <c r="E52" s="112"/>
      <c r="F52" s="112"/>
      <c r="G52" s="113"/>
      <c r="H52" s="114"/>
      <c r="I52" s="44">
        <f>I53+I60</f>
        <v>0</v>
      </c>
      <c r="J52" s="12"/>
      <c r="K52" s="13"/>
      <c r="L52" s="13"/>
    </row>
    <row r="53" spans="1:12" s="14" customFormat="1" ht="15">
      <c r="A53" s="30" t="s">
        <v>0</v>
      </c>
      <c r="B53" s="19"/>
      <c r="C53" s="24" t="s">
        <v>21</v>
      </c>
      <c r="D53" s="20"/>
      <c r="E53" s="45"/>
      <c r="F53" s="45"/>
      <c r="G53" s="45"/>
      <c r="H53" s="45"/>
      <c r="I53" s="46">
        <f>SUM(I54:I59)</f>
        <v>0</v>
      </c>
      <c r="J53" s="15"/>
      <c r="K53" s="13"/>
      <c r="L53" s="13"/>
    </row>
    <row r="54" spans="1:12" s="3" customFormat="1" ht="30">
      <c r="A54" s="31" t="s">
        <v>57</v>
      </c>
      <c r="B54" s="17" t="s">
        <v>23</v>
      </c>
      <c r="C54" s="18" t="s">
        <v>53</v>
      </c>
      <c r="D54" s="17" t="s">
        <v>1</v>
      </c>
      <c r="E54" s="47">
        <v>2</v>
      </c>
      <c r="F54" s="29"/>
      <c r="G54" s="29"/>
      <c r="H54" s="29"/>
      <c r="I54" s="48">
        <f>ROUND(H54*E54,2)</f>
        <v>0</v>
      </c>
      <c r="J54" s="7"/>
      <c r="K54" s="2"/>
      <c r="L54" s="2"/>
    </row>
    <row r="55" spans="1:12" s="3" customFormat="1" ht="30">
      <c r="A55" s="31" t="s">
        <v>58</v>
      </c>
      <c r="B55" s="5" t="s">
        <v>117</v>
      </c>
      <c r="C55" s="39" t="s">
        <v>118</v>
      </c>
      <c r="D55" s="5" t="s">
        <v>1</v>
      </c>
      <c r="E55" s="47">
        <v>1</v>
      </c>
      <c r="F55" s="29"/>
      <c r="G55" s="29"/>
      <c r="H55" s="29"/>
      <c r="I55" s="48">
        <f>ROUND(H55*E55,2)</f>
        <v>0</v>
      </c>
      <c r="J55" s="7"/>
      <c r="K55" s="2"/>
      <c r="L55" s="2"/>
    </row>
    <row r="56" spans="1:12" s="3" customFormat="1" ht="30">
      <c r="A56" s="31" t="s">
        <v>63</v>
      </c>
      <c r="B56" s="5" t="s">
        <v>123</v>
      </c>
      <c r="C56" s="39" t="s">
        <v>125</v>
      </c>
      <c r="D56" s="5" t="s">
        <v>1</v>
      </c>
      <c r="E56" s="47">
        <v>1</v>
      </c>
      <c r="F56" s="29"/>
      <c r="G56" s="29"/>
      <c r="H56" s="29"/>
      <c r="I56" s="48">
        <f>ROUND(H56*E56,2)</f>
        <v>0</v>
      </c>
      <c r="J56" s="7"/>
      <c r="K56" s="2"/>
      <c r="L56" s="2"/>
    </row>
    <row r="57" spans="1:12" s="3" customFormat="1" ht="30">
      <c r="A57" s="31" t="s">
        <v>62</v>
      </c>
      <c r="B57" s="5" t="s">
        <v>121</v>
      </c>
      <c r="C57" s="39" t="s">
        <v>122</v>
      </c>
      <c r="D57" s="5" t="s">
        <v>1</v>
      </c>
      <c r="E57" s="47">
        <v>2</v>
      </c>
      <c r="F57" s="29"/>
      <c r="G57" s="29"/>
      <c r="H57" s="29"/>
      <c r="I57" s="48">
        <f>ROUND(H57*E57,2)</f>
        <v>0</v>
      </c>
      <c r="J57" s="7"/>
      <c r="K57" s="2"/>
      <c r="L57" s="2"/>
    </row>
    <row r="58" spans="1:12" s="3" customFormat="1" ht="15">
      <c r="A58" s="31"/>
      <c r="B58" s="5" t="s">
        <v>119</v>
      </c>
      <c r="C58" s="39" t="s">
        <v>120</v>
      </c>
      <c r="D58" s="5" t="s">
        <v>2</v>
      </c>
      <c r="E58" s="47">
        <v>8</v>
      </c>
      <c r="F58" s="29"/>
      <c r="G58" s="29"/>
      <c r="H58" s="29"/>
      <c r="I58" s="48">
        <f>ROUND(H58*E58,2)</f>
        <v>0</v>
      </c>
      <c r="J58" s="7"/>
      <c r="K58" s="2"/>
      <c r="L58" s="2"/>
    </row>
    <row r="59" spans="1:12" s="3" customFormat="1" ht="15">
      <c r="A59" s="31" t="s">
        <v>59</v>
      </c>
      <c r="B59" s="17" t="s">
        <v>31</v>
      </c>
      <c r="C59" s="18" t="s">
        <v>126</v>
      </c>
      <c r="D59" s="17" t="s">
        <v>1</v>
      </c>
      <c r="E59" s="47">
        <v>2</v>
      </c>
      <c r="F59" s="29"/>
      <c r="G59" s="29"/>
      <c r="H59" s="29"/>
      <c r="I59" s="48">
        <f>ROUND(H59*E59,2)</f>
        <v>0</v>
      </c>
      <c r="J59" s="7"/>
      <c r="K59" s="2"/>
      <c r="L59" s="2"/>
    </row>
    <row r="60" spans="1:12" s="3" customFormat="1" ht="15">
      <c r="A60" s="32" t="s">
        <v>3</v>
      </c>
      <c r="B60" s="6"/>
      <c r="C60" s="10" t="s">
        <v>22</v>
      </c>
      <c r="D60" s="11"/>
      <c r="E60" s="50"/>
      <c r="F60" s="50"/>
      <c r="G60" s="50"/>
      <c r="H60" s="51"/>
      <c r="I60" s="52">
        <f>SUM(I61:I61)</f>
        <v>0</v>
      </c>
      <c r="J60" s="7"/>
      <c r="K60" s="2"/>
      <c r="L60" s="2"/>
    </row>
    <row r="61" spans="1:12" s="3" customFormat="1" ht="30">
      <c r="A61" s="103" t="s">
        <v>101</v>
      </c>
      <c r="B61" s="104" t="s">
        <v>18</v>
      </c>
      <c r="C61" s="105" t="s">
        <v>124</v>
      </c>
      <c r="D61" s="106" t="s">
        <v>1</v>
      </c>
      <c r="E61" s="107">
        <v>6</v>
      </c>
      <c r="F61" s="108"/>
      <c r="G61" s="108"/>
      <c r="H61" s="108"/>
      <c r="I61" s="109">
        <f>E61*H61</f>
        <v>0</v>
      </c>
      <c r="J61" s="7"/>
      <c r="K61" s="2"/>
      <c r="L61" s="2"/>
    </row>
    <row r="62" spans="1:12" s="14" customFormat="1" ht="15">
      <c r="A62" s="34">
        <v>7</v>
      </c>
      <c r="B62" s="35"/>
      <c r="C62" s="110" t="s">
        <v>133</v>
      </c>
      <c r="D62" s="111"/>
      <c r="E62" s="112"/>
      <c r="F62" s="112"/>
      <c r="G62" s="113"/>
      <c r="H62" s="114"/>
      <c r="I62" s="44">
        <f>I63+I70</f>
        <v>0</v>
      </c>
      <c r="J62" s="12"/>
      <c r="K62" s="13"/>
      <c r="L62" s="13"/>
    </row>
    <row r="63" spans="1:12" s="14" customFormat="1" ht="15">
      <c r="A63" s="30" t="s">
        <v>0</v>
      </c>
      <c r="B63" s="19"/>
      <c r="C63" s="24" t="s">
        <v>21</v>
      </c>
      <c r="D63" s="20"/>
      <c r="E63" s="45"/>
      <c r="F63" s="45"/>
      <c r="G63" s="45"/>
      <c r="H63" s="45"/>
      <c r="I63" s="46">
        <f>SUM(I64:I69)</f>
        <v>0</v>
      </c>
      <c r="J63" s="15"/>
      <c r="K63" s="13"/>
      <c r="L63" s="13"/>
    </row>
    <row r="64" spans="1:12" s="3" customFormat="1" ht="30">
      <c r="A64" s="31" t="s">
        <v>57</v>
      </c>
      <c r="B64" s="17" t="s">
        <v>23</v>
      </c>
      <c r="C64" s="18" t="s">
        <v>53</v>
      </c>
      <c r="D64" s="17" t="s">
        <v>1</v>
      </c>
      <c r="E64" s="47">
        <v>2</v>
      </c>
      <c r="F64" s="29"/>
      <c r="G64" s="29"/>
      <c r="H64" s="29"/>
      <c r="I64" s="48">
        <f>ROUND(H64*E64,2)</f>
        <v>0</v>
      </c>
      <c r="J64" s="7"/>
      <c r="K64" s="2"/>
      <c r="L64" s="2"/>
    </row>
    <row r="65" spans="1:12" s="3" customFormat="1" ht="30">
      <c r="A65" s="31" t="s">
        <v>58</v>
      </c>
      <c r="B65" s="5" t="s">
        <v>117</v>
      </c>
      <c r="C65" s="39" t="s">
        <v>118</v>
      </c>
      <c r="D65" s="5" t="s">
        <v>1</v>
      </c>
      <c r="E65" s="47">
        <v>1</v>
      </c>
      <c r="F65" s="29"/>
      <c r="G65" s="29"/>
      <c r="H65" s="29"/>
      <c r="I65" s="48">
        <f>ROUND(H65*E65,2)</f>
        <v>0</v>
      </c>
      <c r="J65" s="7"/>
      <c r="K65" s="2"/>
      <c r="L65" s="2"/>
    </row>
    <row r="66" spans="1:12" s="3" customFormat="1" ht="30">
      <c r="A66" s="31" t="s">
        <v>63</v>
      </c>
      <c r="B66" s="5" t="s">
        <v>123</v>
      </c>
      <c r="C66" s="39" t="s">
        <v>125</v>
      </c>
      <c r="D66" s="5" t="s">
        <v>1</v>
      </c>
      <c r="E66" s="47">
        <v>1</v>
      </c>
      <c r="F66" s="29"/>
      <c r="G66" s="29"/>
      <c r="H66" s="29"/>
      <c r="I66" s="48">
        <f>ROUND(H66*E66,2)</f>
        <v>0</v>
      </c>
      <c r="J66" s="7"/>
      <c r="K66" s="2"/>
      <c r="L66" s="2"/>
    </row>
    <row r="67" spans="1:12" s="3" customFormat="1" ht="30">
      <c r="A67" s="31" t="s">
        <v>62</v>
      </c>
      <c r="B67" s="5" t="s">
        <v>121</v>
      </c>
      <c r="C67" s="39" t="s">
        <v>122</v>
      </c>
      <c r="D67" s="5" t="s">
        <v>1</v>
      </c>
      <c r="E67" s="47">
        <v>2</v>
      </c>
      <c r="F67" s="29"/>
      <c r="G67" s="29"/>
      <c r="H67" s="29"/>
      <c r="I67" s="48">
        <f>ROUND(H67*E67,2)</f>
        <v>0</v>
      </c>
      <c r="J67" s="7"/>
      <c r="K67" s="2"/>
      <c r="L67" s="2"/>
    </row>
    <row r="68" spans="1:12" s="3" customFormat="1" ht="15">
      <c r="A68" s="31"/>
      <c r="B68" s="5" t="s">
        <v>119</v>
      </c>
      <c r="C68" s="39" t="s">
        <v>120</v>
      </c>
      <c r="D68" s="5" t="s">
        <v>2</v>
      </c>
      <c r="E68" s="47">
        <v>8</v>
      </c>
      <c r="F68" s="29"/>
      <c r="G68" s="29"/>
      <c r="H68" s="29"/>
      <c r="I68" s="48">
        <f>ROUND(H68*E68,2)</f>
        <v>0</v>
      </c>
      <c r="J68" s="7"/>
      <c r="K68" s="2"/>
      <c r="L68" s="2"/>
    </row>
    <row r="69" spans="1:12" s="3" customFormat="1" ht="15">
      <c r="A69" s="31" t="s">
        <v>59</v>
      </c>
      <c r="B69" s="17" t="s">
        <v>31</v>
      </c>
      <c r="C69" s="18" t="s">
        <v>126</v>
      </c>
      <c r="D69" s="17" t="s">
        <v>1</v>
      </c>
      <c r="E69" s="47">
        <v>2</v>
      </c>
      <c r="F69" s="29"/>
      <c r="G69" s="29"/>
      <c r="H69" s="29"/>
      <c r="I69" s="48">
        <f>ROUND(H69*E69,2)</f>
        <v>0</v>
      </c>
      <c r="J69" s="7"/>
      <c r="K69" s="2"/>
      <c r="L69" s="2"/>
    </row>
    <row r="70" spans="1:12" s="3" customFormat="1" ht="15">
      <c r="A70" s="32" t="s">
        <v>3</v>
      </c>
      <c r="B70" s="6"/>
      <c r="C70" s="10" t="s">
        <v>22</v>
      </c>
      <c r="D70" s="11"/>
      <c r="E70" s="50"/>
      <c r="F70" s="50"/>
      <c r="G70" s="50"/>
      <c r="H70" s="51"/>
      <c r="I70" s="52">
        <f>SUM(I71:I71)</f>
        <v>0</v>
      </c>
      <c r="J70" s="7"/>
      <c r="K70" s="2"/>
      <c r="L70" s="2"/>
    </row>
    <row r="71" spans="1:12" s="3" customFormat="1" ht="30">
      <c r="A71" s="103" t="s">
        <v>101</v>
      </c>
      <c r="B71" s="104" t="s">
        <v>18</v>
      </c>
      <c r="C71" s="105" t="s">
        <v>124</v>
      </c>
      <c r="D71" s="106" t="s">
        <v>1</v>
      </c>
      <c r="E71" s="107">
        <v>6</v>
      </c>
      <c r="F71" s="108"/>
      <c r="G71" s="108"/>
      <c r="H71" s="108"/>
      <c r="I71" s="109">
        <f>E71*H71</f>
        <v>0</v>
      </c>
      <c r="J71" s="7"/>
      <c r="K71" s="2"/>
      <c r="L71" s="2"/>
    </row>
    <row r="72" spans="1:12" s="14" customFormat="1" ht="15">
      <c r="A72" s="34">
        <v>8</v>
      </c>
      <c r="B72" s="35"/>
      <c r="C72" s="110" t="s">
        <v>192</v>
      </c>
      <c r="D72" s="111"/>
      <c r="E72" s="112"/>
      <c r="F72" s="112"/>
      <c r="G72" s="113"/>
      <c r="H72" s="114"/>
      <c r="I72" s="44">
        <f>I73+I80</f>
        <v>0</v>
      </c>
      <c r="J72" s="12"/>
      <c r="K72" s="13"/>
      <c r="L72" s="13"/>
    </row>
    <row r="73" spans="1:12" s="14" customFormat="1" ht="15">
      <c r="A73" s="30" t="s">
        <v>0</v>
      </c>
      <c r="B73" s="19"/>
      <c r="C73" s="24" t="s">
        <v>21</v>
      </c>
      <c r="D73" s="20"/>
      <c r="E73" s="45"/>
      <c r="F73" s="45"/>
      <c r="G73" s="45"/>
      <c r="H73" s="45"/>
      <c r="I73" s="46">
        <f>SUM(I74:I79)</f>
        <v>0</v>
      </c>
      <c r="J73" s="15"/>
      <c r="K73" s="13"/>
      <c r="L73" s="13"/>
    </row>
    <row r="74" spans="1:12" s="3" customFormat="1" ht="30">
      <c r="A74" s="31" t="s">
        <v>57</v>
      </c>
      <c r="B74" s="17" t="s">
        <v>23</v>
      </c>
      <c r="C74" s="18" t="s">
        <v>53</v>
      </c>
      <c r="D74" s="17" t="s">
        <v>1</v>
      </c>
      <c r="E74" s="47">
        <v>1</v>
      </c>
      <c r="F74" s="29"/>
      <c r="G74" s="29"/>
      <c r="H74" s="29"/>
      <c r="I74" s="48">
        <f>ROUND(H74*E74,2)</f>
        <v>0</v>
      </c>
      <c r="J74" s="7"/>
      <c r="K74" s="2"/>
      <c r="L74" s="2"/>
    </row>
    <row r="75" spans="1:12" s="3" customFormat="1" ht="30">
      <c r="A75" s="31" t="s">
        <v>58</v>
      </c>
      <c r="B75" s="5" t="s">
        <v>117</v>
      </c>
      <c r="C75" s="39" t="s">
        <v>118</v>
      </c>
      <c r="D75" s="5" t="s">
        <v>1</v>
      </c>
      <c r="E75" s="47">
        <v>1</v>
      </c>
      <c r="F75" s="29"/>
      <c r="G75" s="29"/>
      <c r="H75" s="29"/>
      <c r="I75" s="48">
        <f>ROUND(H75*E75,2)</f>
        <v>0</v>
      </c>
      <c r="J75" s="7"/>
      <c r="K75" s="2"/>
      <c r="L75" s="2"/>
    </row>
    <row r="76" spans="1:12" s="3" customFormat="1" ht="30">
      <c r="A76" s="31" t="s">
        <v>63</v>
      </c>
      <c r="B76" s="5" t="s">
        <v>123</v>
      </c>
      <c r="C76" s="39" t="s">
        <v>125</v>
      </c>
      <c r="D76" s="5" t="s">
        <v>1</v>
      </c>
      <c r="E76" s="47">
        <v>1</v>
      </c>
      <c r="F76" s="29"/>
      <c r="G76" s="29"/>
      <c r="H76" s="29"/>
      <c r="I76" s="48">
        <f>ROUND(H76*E76,2)</f>
        <v>0</v>
      </c>
      <c r="J76" s="7"/>
      <c r="K76" s="2"/>
      <c r="L76" s="2"/>
    </row>
    <row r="77" spans="1:12" s="3" customFormat="1" ht="30">
      <c r="A77" s="31" t="s">
        <v>62</v>
      </c>
      <c r="B77" s="5" t="s">
        <v>121</v>
      </c>
      <c r="C77" s="39" t="s">
        <v>122</v>
      </c>
      <c r="D77" s="5" t="s">
        <v>1</v>
      </c>
      <c r="E77" s="47">
        <v>2</v>
      </c>
      <c r="F77" s="29"/>
      <c r="G77" s="29"/>
      <c r="H77" s="29"/>
      <c r="I77" s="48">
        <f>ROUND(H77*E77,2)</f>
        <v>0</v>
      </c>
      <c r="J77" s="7"/>
      <c r="K77" s="2"/>
      <c r="L77" s="2"/>
    </row>
    <row r="78" spans="1:12" s="3" customFormat="1" ht="15">
      <c r="A78" s="31"/>
      <c r="B78" s="5" t="s">
        <v>119</v>
      </c>
      <c r="C78" s="39" t="s">
        <v>120</v>
      </c>
      <c r="D78" s="5" t="s">
        <v>2</v>
      </c>
      <c r="E78" s="47">
        <v>8</v>
      </c>
      <c r="F78" s="29"/>
      <c r="G78" s="29"/>
      <c r="H78" s="29"/>
      <c r="I78" s="48">
        <f>ROUND(H78*E78,2)</f>
        <v>0</v>
      </c>
      <c r="J78" s="7"/>
      <c r="K78" s="2"/>
      <c r="L78" s="2"/>
    </row>
    <row r="79" spans="1:12" s="3" customFormat="1" ht="15">
      <c r="A79" s="31" t="s">
        <v>59</v>
      </c>
      <c r="B79" s="17" t="s">
        <v>31</v>
      </c>
      <c r="C79" s="18" t="s">
        <v>126</v>
      </c>
      <c r="D79" s="17" t="s">
        <v>1</v>
      </c>
      <c r="E79" s="47">
        <v>2</v>
      </c>
      <c r="F79" s="29"/>
      <c r="G79" s="29"/>
      <c r="H79" s="29"/>
      <c r="I79" s="48">
        <f>ROUND(H79*E79,2)</f>
        <v>0</v>
      </c>
      <c r="J79" s="7"/>
      <c r="K79" s="2"/>
      <c r="L79" s="2"/>
    </row>
    <row r="80" spans="1:12" s="3" customFormat="1" ht="15">
      <c r="A80" s="32" t="s">
        <v>3</v>
      </c>
      <c r="B80" s="6"/>
      <c r="C80" s="10" t="s">
        <v>22</v>
      </c>
      <c r="D80" s="11"/>
      <c r="E80" s="50"/>
      <c r="F80" s="50"/>
      <c r="G80" s="50"/>
      <c r="H80" s="51"/>
      <c r="I80" s="52">
        <f>SUM(I81:I81)</f>
        <v>0</v>
      </c>
      <c r="J80" s="7"/>
      <c r="K80" s="2"/>
      <c r="L80" s="2"/>
    </row>
    <row r="81" spans="1:12" s="3" customFormat="1" ht="30">
      <c r="A81" s="103" t="s">
        <v>101</v>
      </c>
      <c r="B81" s="104" t="s">
        <v>18</v>
      </c>
      <c r="C81" s="105" t="s">
        <v>124</v>
      </c>
      <c r="D81" s="106" t="s">
        <v>1</v>
      </c>
      <c r="E81" s="107">
        <v>4</v>
      </c>
      <c r="F81" s="108"/>
      <c r="G81" s="108"/>
      <c r="H81" s="108"/>
      <c r="I81" s="109">
        <f>E81*H81</f>
        <v>0</v>
      </c>
      <c r="J81" s="7"/>
      <c r="K81" s="2"/>
      <c r="L81" s="2"/>
    </row>
    <row r="82" spans="1:12" s="14" customFormat="1" ht="15">
      <c r="A82" s="34">
        <v>9</v>
      </c>
      <c r="B82" s="35"/>
      <c r="C82" s="110" t="s">
        <v>138</v>
      </c>
      <c r="D82" s="111"/>
      <c r="E82" s="112"/>
      <c r="F82" s="112"/>
      <c r="G82" s="113"/>
      <c r="H82" s="114"/>
      <c r="I82" s="44">
        <f>I83+I90</f>
        <v>0</v>
      </c>
      <c r="J82" s="12"/>
      <c r="K82" s="13"/>
      <c r="L82" s="13"/>
    </row>
    <row r="83" spans="1:12" s="14" customFormat="1" ht="15">
      <c r="A83" s="30" t="s">
        <v>0</v>
      </c>
      <c r="B83" s="19"/>
      <c r="C83" s="24" t="s">
        <v>21</v>
      </c>
      <c r="D83" s="20"/>
      <c r="E83" s="45"/>
      <c r="F83" s="45"/>
      <c r="G83" s="45"/>
      <c r="H83" s="45"/>
      <c r="I83" s="46">
        <f>SUM(I84:I89)</f>
        <v>0</v>
      </c>
      <c r="J83" s="15"/>
      <c r="K83" s="13"/>
      <c r="L83" s="13"/>
    </row>
    <row r="84" spans="1:12" s="3" customFormat="1" ht="30">
      <c r="A84" s="31" t="s">
        <v>57</v>
      </c>
      <c r="B84" s="17" t="s">
        <v>23</v>
      </c>
      <c r="C84" s="18" t="s">
        <v>53</v>
      </c>
      <c r="D84" s="17" t="s">
        <v>1</v>
      </c>
      <c r="E84" s="47">
        <v>2</v>
      </c>
      <c r="F84" s="29"/>
      <c r="G84" s="29"/>
      <c r="H84" s="29"/>
      <c r="I84" s="48">
        <f>ROUND(H84*E84,2)</f>
        <v>0</v>
      </c>
      <c r="J84" s="7"/>
      <c r="K84" s="2"/>
      <c r="L84" s="2"/>
    </row>
    <row r="85" spans="1:12" s="3" customFormat="1" ht="30">
      <c r="A85" s="31" t="s">
        <v>58</v>
      </c>
      <c r="B85" s="5" t="s">
        <v>117</v>
      </c>
      <c r="C85" s="39" t="s">
        <v>118</v>
      </c>
      <c r="D85" s="5" t="s">
        <v>1</v>
      </c>
      <c r="E85" s="47">
        <v>1</v>
      </c>
      <c r="F85" s="29"/>
      <c r="G85" s="29"/>
      <c r="H85" s="29"/>
      <c r="I85" s="48">
        <f>ROUND(H85*E85,2)</f>
        <v>0</v>
      </c>
      <c r="J85" s="7"/>
      <c r="K85" s="2"/>
      <c r="L85" s="2"/>
    </row>
    <row r="86" spans="1:12" s="3" customFormat="1" ht="30">
      <c r="A86" s="31" t="s">
        <v>63</v>
      </c>
      <c r="B86" s="5" t="s">
        <v>123</v>
      </c>
      <c r="C86" s="39" t="s">
        <v>125</v>
      </c>
      <c r="D86" s="5" t="s">
        <v>1</v>
      </c>
      <c r="E86" s="47">
        <v>1</v>
      </c>
      <c r="F86" s="29"/>
      <c r="G86" s="29"/>
      <c r="H86" s="29"/>
      <c r="I86" s="48">
        <f>ROUND(H86*E86,2)</f>
        <v>0</v>
      </c>
      <c r="J86" s="7"/>
      <c r="K86" s="2"/>
      <c r="L86" s="2"/>
    </row>
    <row r="87" spans="1:12" s="3" customFormat="1" ht="30">
      <c r="A87" s="31" t="s">
        <v>62</v>
      </c>
      <c r="B87" s="5" t="s">
        <v>121</v>
      </c>
      <c r="C87" s="39" t="s">
        <v>122</v>
      </c>
      <c r="D87" s="5" t="s">
        <v>1</v>
      </c>
      <c r="E87" s="47">
        <v>2</v>
      </c>
      <c r="F87" s="29"/>
      <c r="G87" s="29"/>
      <c r="H87" s="29"/>
      <c r="I87" s="48">
        <f>ROUND(H87*E87,2)</f>
        <v>0</v>
      </c>
      <c r="J87" s="7"/>
      <c r="K87" s="2"/>
      <c r="L87" s="2"/>
    </row>
    <row r="88" spans="1:12" s="3" customFormat="1" ht="15">
      <c r="A88" s="31"/>
      <c r="B88" s="5" t="s">
        <v>119</v>
      </c>
      <c r="C88" s="39" t="s">
        <v>120</v>
      </c>
      <c r="D88" s="5" t="s">
        <v>2</v>
      </c>
      <c r="E88" s="47">
        <v>8</v>
      </c>
      <c r="F88" s="29"/>
      <c r="G88" s="29"/>
      <c r="H88" s="29"/>
      <c r="I88" s="48">
        <f>ROUND(H88*E88,2)</f>
        <v>0</v>
      </c>
      <c r="J88" s="7"/>
      <c r="K88" s="2"/>
      <c r="L88" s="2"/>
    </row>
    <row r="89" spans="1:12" s="3" customFormat="1" ht="15">
      <c r="A89" s="31" t="s">
        <v>59</v>
      </c>
      <c r="B89" s="17" t="s">
        <v>31</v>
      </c>
      <c r="C89" s="18" t="s">
        <v>126</v>
      </c>
      <c r="D89" s="17" t="s">
        <v>1</v>
      </c>
      <c r="E89" s="47">
        <v>2</v>
      </c>
      <c r="F89" s="29"/>
      <c r="G89" s="29"/>
      <c r="H89" s="29"/>
      <c r="I89" s="48">
        <f>ROUND(H89*E89,2)</f>
        <v>0</v>
      </c>
      <c r="J89" s="7"/>
      <c r="K89" s="2"/>
      <c r="L89" s="2"/>
    </row>
    <row r="90" spans="1:12" s="3" customFormat="1" ht="15">
      <c r="A90" s="32" t="s">
        <v>3</v>
      </c>
      <c r="B90" s="6"/>
      <c r="C90" s="10" t="s">
        <v>22</v>
      </c>
      <c r="D90" s="11"/>
      <c r="E90" s="50"/>
      <c r="F90" s="50"/>
      <c r="G90" s="50"/>
      <c r="H90" s="51"/>
      <c r="I90" s="52">
        <f>SUM(I91:I91)</f>
        <v>0</v>
      </c>
      <c r="J90" s="7"/>
      <c r="K90" s="2"/>
      <c r="L90" s="2"/>
    </row>
    <row r="91" spans="1:12" s="3" customFormat="1" ht="30">
      <c r="A91" s="55" t="s">
        <v>101</v>
      </c>
      <c r="B91" s="26" t="s">
        <v>18</v>
      </c>
      <c r="C91" s="27" t="s">
        <v>124</v>
      </c>
      <c r="D91" s="28" t="s">
        <v>1</v>
      </c>
      <c r="E91" s="53">
        <v>6</v>
      </c>
      <c r="F91" s="56"/>
      <c r="G91" s="56"/>
      <c r="H91" s="56"/>
      <c r="I91" s="57">
        <f>E91*H91</f>
        <v>0</v>
      </c>
      <c r="J91" s="7"/>
      <c r="K91" s="2"/>
      <c r="L91" s="2"/>
    </row>
    <row r="93" spans="1:9" ht="15">
      <c r="A93" s="173" t="s">
        <v>8</v>
      </c>
      <c r="B93" s="174"/>
      <c r="C93" s="174"/>
      <c r="D93" s="174"/>
      <c r="E93" s="174"/>
      <c r="F93" s="174"/>
      <c r="G93" s="175"/>
      <c r="H93" s="176">
        <f>I2+I12+I22+I32+I42+I52+I62+I72+I82</f>
        <v>0</v>
      </c>
      <c r="I93" s="177"/>
    </row>
    <row r="94" spans="1:9" ht="15">
      <c r="A94" s="178" t="s">
        <v>51</v>
      </c>
      <c r="B94" s="179"/>
      <c r="C94" s="179" t="s">
        <v>6</v>
      </c>
      <c r="D94" s="179"/>
      <c r="E94" s="179"/>
      <c r="F94" s="179"/>
      <c r="G94" s="180"/>
      <c r="H94" s="181">
        <f>ROUND(H93*0.3,2)</f>
        <v>0</v>
      </c>
      <c r="I94" s="182">
        <f>H93*0.3</f>
        <v>0</v>
      </c>
    </row>
    <row r="95" spans="1:9" ht="15">
      <c r="A95" s="183" t="s">
        <v>9</v>
      </c>
      <c r="B95" s="184"/>
      <c r="C95" s="184" t="s">
        <v>4</v>
      </c>
      <c r="D95" s="184"/>
      <c r="E95" s="184"/>
      <c r="F95" s="184"/>
      <c r="G95" s="185"/>
      <c r="H95" s="186">
        <f>SUM(H94,H93)</f>
        <v>0</v>
      </c>
      <c r="I95" s="187">
        <f>SUM(I93:I94)</f>
        <v>0</v>
      </c>
    </row>
  </sheetData>
  <sheetProtection/>
  <mergeCells count="6">
    <mergeCell ref="A93:G93"/>
    <mergeCell ref="H93:I93"/>
    <mergeCell ref="A94:G94"/>
    <mergeCell ref="H94:I94"/>
    <mergeCell ref="A95:G95"/>
    <mergeCell ref="H95:I95"/>
  </mergeCells>
  <printOptions horizontalCentered="1"/>
  <pageMargins left="0.3937007874015748" right="0.3937007874015748" top="1.3779527559055118" bottom="0.984251968503937" header="0.3937007874015748" footer="0.1968503937007874"/>
  <pageSetup fitToHeight="0" fitToWidth="1" horizontalDpi="600" verticalDpi="600" orientation="landscape" paperSize="9" scale="72" r:id="rId2"/>
  <headerFooter>
    <oddHeader>&amp;L&amp;G&amp;C&amp;"Ecofont Vera Sans,Regular"&amp;20PESM - Caminhos do Mar
Sistema de CFTV
&amp;A&amp;R&amp;"Ecofont Vera Sans,Regular"&amp;14Cronograma Fisico Financeiro
Boletim CPOS 171 - Nov/2017</oddHeader>
    <oddFooter>&amp;C&amp;"Ecofont Vera Sans,Regular"Av. Prof. Frederico Hermann Júnior, 345 - Prédio 12, 1° andar - Pinheiros, 05.459-010 São Paulo
(11) 2997-5000    www.fflorestal.sp.gov.br&amp;R&amp;"Ecofont Vera Sans,Regular"&amp;12Página 0&amp;P de 0&amp;N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PESM - Caminhos do MAr</dc:title>
  <dc:subject>orçamento</dc:subject>
  <dc:creator>SEI - FFlorestal</dc:creator>
  <cp:keywords/>
  <dc:description/>
  <cp:lastModifiedBy>Markus Vinicius Trevisan</cp:lastModifiedBy>
  <cp:lastPrinted>2018-06-07T16:55:38Z</cp:lastPrinted>
  <dcterms:created xsi:type="dcterms:W3CDTF">1998-09-28T13:48:05Z</dcterms:created>
  <dcterms:modified xsi:type="dcterms:W3CDTF">2018-06-07T16:55:43Z</dcterms:modified>
  <cp:category/>
  <cp:version/>
  <cp:contentType/>
  <cp:contentStatus/>
</cp:coreProperties>
</file>