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_de_trabalho" defaultThemeVersion="124226"/>
  <bookViews>
    <workbookView xWindow="-45" yWindow="60" windowWidth="14175" windowHeight="11700" tabRatio="813"/>
  </bookViews>
  <sheets>
    <sheet name="Cronograma - Andar" sheetId="32" r:id="rId1"/>
    <sheet name="Layout" sheetId="31" r:id="rId2"/>
  </sheets>
  <definedNames>
    <definedName name="_xlnm.Print_Area" localSheetId="0">'Cronograma - Andar'!$A$1:$AH$23</definedName>
    <definedName name="_xlnm.Print_Area" localSheetId="1">Layout!$A$1:$I$105</definedName>
  </definedNames>
  <calcPr calcId="144525"/>
</workbook>
</file>

<file path=xl/calcChain.xml><?xml version="1.0" encoding="utf-8"?>
<calcChain xmlns="http://schemas.openxmlformats.org/spreadsheetml/2006/main">
  <c r="I99" i="31" l="1"/>
  <c r="H97" i="31"/>
  <c r="I97" i="31" s="1"/>
  <c r="H98" i="31"/>
  <c r="I98" i="31" s="1"/>
  <c r="H99" i="31"/>
  <c r="H100" i="31"/>
  <c r="I100" i="31" s="1"/>
  <c r="H101" i="31"/>
  <c r="I101" i="31" s="1"/>
  <c r="I87" i="31"/>
  <c r="I89" i="31"/>
  <c r="I91" i="31"/>
  <c r="I93" i="31"/>
  <c r="H87" i="31"/>
  <c r="H88" i="31"/>
  <c r="I88" i="31" s="1"/>
  <c r="H89" i="31"/>
  <c r="H90" i="31"/>
  <c r="I90" i="31" s="1"/>
  <c r="H91" i="31"/>
  <c r="H92" i="31"/>
  <c r="I92" i="31" s="1"/>
  <c r="H93" i="31"/>
  <c r="I83" i="31"/>
  <c r="H82" i="31"/>
  <c r="I82" i="31" s="1"/>
  <c r="H83" i="31"/>
  <c r="H78" i="31"/>
  <c r="I78" i="31" s="1"/>
  <c r="I71" i="31"/>
  <c r="I75" i="31"/>
  <c r="H71" i="31"/>
  <c r="H72" i="31"/>
  <c r="I72" i="31" s="1"/>
  <c r="H73" i="31"/>
  <c r="I73" i="31" s="1"/>
  <c r="H74" i="31"/>
  <c r="I74" i="31" s="1"/>
  <c r="H75" i="31"/>
  <c r="I64" i="31"/>
  <c r="H62" i="31"/>
  <c r="I62" i="31" s="1"/>
  <c r="H63" i="31"/>
  <c r="I63" i="31" s="1"/>
  <c r="H64" i="31"/>
  <c r="H65" i="31"/>
  <c r="I65" i="31" s="1"/>
  <c r="H66" i="31"/>
  <c r="I66" i="31" s="1"/>
  <c r="I96" i="31"/>
  <c r="I77" i="31"/>
  <c r="I70" i="31"/>
  <c r="H96" i="31"/>
  <c r="H86" i="31"/>
  <c r="I86" i="31" s="1"/>
  <c r="H81" i="31"/>
  <c r="I81" i="31" s="1"/>
  <c r="H77" i="31"/>
  <c r="H70" i="31"/>
  <c r="H61" i="31"/>
  <c r="I61" i="31" s="1"/>
  <c r="I52" i="31"/>
  <c r="I53" i="31"/>
  <c r="I54" i="31"/>
  <c r="I55" i="31"/>
  <c r="I56" i="31"/>
  <c r="I57" i="31"/>
  <c r="I58" i="31"/>
  <c r="I51" i="31"/>
  <c r="H52" i="31"/>
  <c r="H53" i="31"/>
  <c r="H54" i="31"/>
  <c r="H55" i="31"/>
  <c r="H56" i="31"/>
  <c r="H57" i="31"/>
  <c r="H58" i="31"/>
  <c r="H51" i="31"/>
  <c r="I41" i="31"/>
  <c r="I42" i="31"/>
  <c r="I43" i="31"/>
  <c r="I44" i="31"/>
  <c r="I45" i="31"/>
  <c r="I46" i="31"/>
  <c r="I47" i="31"/>
  <c r="I48" i="31"/>
  <c r="I40" i="31"/>
  <c r="H48" i="31"/>
  <c r="H41" i="31"/>
  <c r="H42" i="31"/>
  <c r="H43" i="31"/>
  <c r="H44" i="31"/>
  <c r="H45" i="31"/>
  <c r="H46" i="31"/>
  <c r="H47" i="31"/>
  <c r="H40" i="31"/>
  <c r="I36" i="31"/>
  <c r="I37" i="31"/>
  <c r="I35" i="31"/>
  <c r="H36" i="31"/>
  <c r="H37" i="31"/>
  <c r="H35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9" i="31"/>
  <c r="I5" i="31"/>
  <c r="I6" i="31"/>
  <c r="H5" i="31"/>
  <c r="H6" i="31"/>
  <c r="I4" i="31"/>
  <c r="H4" i="31"/>
  <c r="B15" i="32"/>
  <c r="B14" i="32"/>
  <c r="B13" i="32"/>
  <c r="B12" i="32"/>
  <c r="B11" i="32"/>
  <c r="B9" i="32"/>
  <c r="B8" i="32"/>
  <c r="B7" i="32"/>
  <c r="B6" i="32"/>
  <c r="B5" i="32"/>
  <c r="B4" i="32"/>
  <c r="I95" i="31" l="1"/>
  <c r="AG15" i="32" s="1"/>
  <c r="I85" i="31" l="1"/>
  <c r="AG14" i="32" s="1"/>
  <c r="I50" i="31"/>
  <c r="AG8" i="32" s="1"/>
  <c r="I39" i="31"/>
  <c r="AG7" i="32" s="1"/>
  <c r="I76" i="31"/>
  <c r="AG12" i="32" s="1"/>
  <c r="I34" i="31"/>
  <c r="AG6" i="32" s="1"/>
  <c r="I60" i="31"/>
  <c r="AG9" i="32" s="1"/>
  <c r="I80" i="31"/>
  <c r="AG13" i="32" s="1"/>
  <c r="AG16" i="32" l="1"/>
  <c r="I69" i="31" l="1"/>
  <c r="AG11" i="32" l="1"/>
  <c r="AG10" i="32" s="1"/>
  <c r="I68" i="31"/>
  <c r="I8" i="31"/>
  <c r="AG5" i="32" s="1"/>
  <c r="I3" i="31"/>
  <c r="AG4" i="32" l="1"/>
  <c r="AG3" i="32" s="1"/>
  <c r="AG21" i="32" s="1"/>
  <c r="I2" i="31"/>
  <c r="H103" i="31" s="1"/>
  <c r="AJ21" i="32" s="1"/>
  <c r="AG22" i="32" l="1"/>
  <c r="AG23" i="32" s="1"/>
  <c r="I104" i="31"/>
  <c r="I105" i="31" s="1"/>
  <c r="H104" i="31"/>
  <c r="H105" i="31" s="1"/>
  <c r="AH21" i="32" l="1"/>
</calcChain>
</file>

<file path=xl/sharedStrings.xml><?xml version="1.0" encoding="utf-8"?>
<sst xmlns="http://schemas.openxmlformats.org/spreadsheetml/2006/main" count="381" uniqueCount="232">
  <si>
    <t>1.1</t>
  </si>
  <si>
    <t>un</t>
  </si>
  <si>
    <t>m</t>
  </si>
  <si>
    <t>2.1</t>
  </si>
  <si>
    <t>2.2</t>
  </si>
  <si>
    <t>1.3</t>
  </si>
  <si>
    <t>1.2</t>
  </si>
  <si>
    <t>Custo por etapa</t>
  </si>
  <si>
    <t>TOTAL + BDI</t>
  </si>
  <si>
    <t>cj</t>
  </si>
  <si>
    <t>BDI = 30%</t>
  </si>
  <si>
    <t>Etapas</t>
  </si>
  <si>
    <t>Código CPOS</t>
  </si>
  <si>
    <t>R$</t>
  </si>
  <si>
    <t>%</t>
  </si>
  <si>
    <t>Total</t>
  </si>
  <si>
    <t>Total + BDI</t>
  </si>
  <si>
    <t>Item</t>
  </si>
  <si>
    <t>Un</t>
  </si>
  <si>
    <t>Quant</t>
  </si>
  <si>
    <t>PMat</t>
  </si>
  <si>
    <t>PMObra</t>
  </si>
  <si>
    <t>PServ</t>
  </si>
  <si>
    <t>Descrição</t>
  </si>
  <si>
    <t>37.04.250</t>
  </si>
  <si>
    <t>37.20.030</t>
  </si>
  <si>
    <t>37.20.040</t>
  </si>
  <si>
    <t>Palheta plástica para disjuntores faltantes</t>
  </si>
  <si>
    <t>37.20.080</t>
  </si>
  <si>
    <t>37.24.030</t>
  </si>
  <si>
    <t>Supressor de surto monofásico, Fase-Terra, In &gt; ou = 20 kA, Imax. de surto de 65 até 80 kA</t>
  </si>
  <si>
    <t>Fiação e Disjuntores</t>
  </si>
  <si>
    <t>39.02.160</t>
  </si>
  <si>
    <t>Cabo de cobre de 2,5 mm², isolamento 750 V - isolação em PVC 70°C</t>
  </si>
  <si>
    <t>39.12.050</t>
  </si>
  <si>
    <t>Cabo de cobre flexível ´PP´ 3x2,5 mm², isolamento 750 V - isolação em PVC 70°C</t>
  </si>
  <si>
    <t>Régua de bornes para 9 pólos de 600 V / 50 A, trifásica</t>
  </si>
  <si>
    <t>39.02.170</t>
  </si>
  <si>
    <t>Cabo de cobre de 4 mm², isolamento 750 V - isolação em PVC 70°C</t>
  </si>
  <si>
    <t>37.17.110</t>
  </si>
  <si>
    <t>37.13.840</t>
  </si>
  <si>
    <t>43.07.100</t>
  </si>
  <si>
    <t>Ar condicionado a frio, tipo split parede, capacidade de 12.000 BTU/h</t>
  </si>
  <si>
    <t>43.07.120</t>
  </si>
  <si>
    <t>Ar condicionado a frio, tipo split parede, capacidade de 18.000 BTU/h</t>
  </si>
  <si>
    <t>43.07.050</t>
  </si>
  <si>
    <t>Ar condicionado a frio, tipo split parede, capacidade de 24.000 BTU/h</t>
  </si>
  <si>
    <t>2.3</t>
  </si>
  <si>
    <t>2.4</t>
  </si>
  <si>
    <t>Ar condicionado a frio, tipo split parede, capacidade de 12.000 BTU/h, limpeza e instalação com acessórios, suporte e infraestrut.</t>
  </si>
  <si>
    <t>Ar condicionado a frio, tipo split parede, capacidade de 18.000 BTU/h, limpeza e instalação com acessórios, suporte e infraestrut.</t>
  </si>
  <si>
    <t>Ar condicionado a frio, tipo split parede, capacidade de 24.000 BTU/h, limpeza e instalação com acessórios, suporte e infraestrut.</t>
  </si>
  <si>
    <t>Quadro de distribuição universal de sobrepor, para disjuntores 24 DIN - sem componentes, branco</t>
  </si>
  <si>
    <t>39.03.050</t>
  </si>
  <si>
    <t>Cabo de cobre de 16 mm², isolamento 0,6/1 kV - isolação em PVC 70°C</t>
  </si>
  <si>
    <t>BDI (16,85%)</t>
  </si>
  <si>
    <t>S/ Cód.</t>
  </si>
  <si>
    <t>Conjunto régua 3 tomadas 2P+T de 10 A, para fixação</t>
  </si>
  <si>
    <t>40.20.240</t>
  </si>
  <si>
    <t>Plugue com 2P+T de 10A, 250V</t>
  </si>
  <si>
    <t>03.08.040</t>
  </si>
  <si>
    <t>Demolição manual de forro qualquer, inclusive sistema de fixação/tarugamento</t>
  </si>
  <si>
    <t>m²</t>
  </si>
  <si>
    <t>05.04.060</t>
  </si>
  <si>
    <t>Transporte manual horizontal e/ou vertical de entulho até o local de despejo - ensacado</t>
  </si>
  <si>
    <t>m³</t>
  </si>
  <si>
    <t>05.07.050</t>
  </si>
  <si>
    <t>Remoção de entulho de obra com caçamba metálica - material volumoso misturado por alvenaria, terra, madeira, papel, plástico e metal</t>
  </si>
  <si>
    <t>14.30.230</t>
  </si>
  <si>
    <t>Divisória em drywall com visor h = 1,5m</t>
  </si>
  <si>
    <t>24.01.120</t>
  </si>
  <si>
    <t>Veneziana em alumínio para ventilação permanente das salas em drywall</t>
  </si>
  <si>
    <t>3.1</t>
  </si>
  <si>
    <t>21.02.060</t>
  </si>
  <si>
    <t>Revestimento vinílico de 3,2 mm, para tráfego intenso, com impermeabilizante acrílico</t>
  </si>
  <si>
    <t>23.02.040</t>
  </si>
  <si>
    <t>Porta macho e fêmea com batente de madeira - 82 x 210 cm</t>
  </si>
  <si>
    <t>22.02.190</t>
  </si>
  <si>
    <t>Forro de gesso removível com película rígida de PVC de 625 x 625mm</t>
  </si>
  <si>
    <t>33.02.060</t>
  </si>
  <si>
    <t>Massa corrida a base de PVA</t>
  </si>
  <si>
    <t>33.10.010</t>
  </si>
  <si>
    <t>Tinta látex antimofo em massa, inclusive preparo</t>
  </si>
  <si>
    <t>Serviços Iniciais</t>
  </si>
  <si>
    <t>1° Andar</t>
  </si>
  <si>
    <t>1.2.1</t>
  </si>
  <si>
    <t>1.2.2</t>
  </si>
  <si>
    <t>1.2.3</t>
  </si>
  <si>
    <t>1.2.4</t>
  </si>
  <si>
    <t>1.2.6</t>
  </si>
  <si>
    <t>1.2.7</t>
  </si>
  <si>
    <t>1.2.8</t>
  </si>
  <si>
    <t>1.2.9</t>
  </si>
  <si>
    <t>1.1.1</t>
  </si>
  <si>
    <t>1.1.2</t>
  </si>
  <si>
    <t>1.1.3</t>
  </si>
  <si>
    <t>2.1.1</t>
  </si>
  <si>
    <t>4° Andar</t>
  </si>
  <si>
    <t>Divisórias e Acabamentos</t>
  </si>
  <si>
    <t>3.2</t>
  </si>
  <si>
    <t>40.06.040</t>
  </si>
  <si>
    <t>Condulete metálico de 3/4´</t>
  </si>
  <si>
    <t>1.2.10</t>
  </si>
  <si>
    <t>1.2.11</t>
  </si>
  <si>
    <t>38.04.040</t>
  </si>
  <si>
    <t>Eletroduto de ferro galvanizado, médio de 3/4´ - com acessórios</t>
  </si>
  <si>
    <t>41.14.540</t>
  </si>
  <si>
    <t>1.2.12</t>
  </si>
  <si>
    <t>1.2.15</t>
  </si>
  <si>
    <t>1.2.16</t>
  </si>
  <si>
    <t>1.2.17</t>
  </si>
  <si>
    <t>1.2.18</t>
  </si>
  <si>
    <t>1.2.19</t>
  </si>
  <si>
    <t>1.2.20</t>
  </si>
  <si>
    <t>39.03.170</t>
  </si>
  <si>
    <t>Cabo de cobre de 2,5 mm², isolamento 0,6/1 kV - isolação em PVC 70°C</t>
  </si>
  <si>
    <t>Persiana de PVC vertical e horizontal conforme layout</t>
  </si>
  <si>
    <t>Mini-disjuntor termomagnético, bipolar 220/380 V, corrente de 10 A até 32 A</t>
  </si>
  <si>
    <t>Mudança (outra contratação)</t>
  </si>
  <si>
    <t>5° para o 1°</t>
  </si>
  <si>
    <t>2.1.2</t>
  </si>
  <si>
    <t>1.3.1</t>
  </si>
  <si>
    <t>1.3.2</t>
  </si>
  <si>
    <t>1.3.3</t>
  </si>
  <si>
    <t>2.2.1</t>
  </si>
  <si>
    <t>2.2.2</t>
  </si>
  <si>
    <t>2.3.1</t>
  </si>
  <si>
    <t>2.3.2</t>
  </si>
  <si>
    <t>2.3.3</t>
  </si>
  <si>
    <t>2.4.1</t>
  </si>
  <si>
    <t>2.4.2</t>
  </si>
  <si>
    <t>2.4.3</t>
  </si>
  <si>
    <t>2.4.4</t>
  </si>
  <si>
    <t>2.4.5</t>
  </si>
  <si>
    <t>2.4.6</t>
  </si>
  <si>
    <t>Dias</t>
  </si>
  <si>
    <t>1.6</t>
  </si>
  <si>
    <t>Transporte ar condicinado</t>
  </si>
  <si>
    <t>Transporte de ar condicionado</t>
  </si>
  <si>
    <t>Limpeza e Instalação dos aparelhos ar condicionados</t>
  </si>
  <si>
    <t>Quadros e Eletrodutos ar condicionado</t>
  </si>
  <si>
    <t>Limpeza e Instalação dos aparelhos ar condicionado</t>
  </si>
  <si>
    <t>46.27.060</t>
  </si>
  <si>
    <t>Tubo de cobre flexível, espessura 1/32" - diâmetro 1/4", inclusive conexões</t>
  </si>
  <si>
    <t>46.27.090</t>
  </si>
  <si>
    <t>Tubo de cobre flexível, espessura 1/32" - diâmetro 1/2", inclusive conexões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</si>
  <si>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</si>
  <si>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</si>
  <si>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</si>
  <si>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</si>
  <si>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38.13.020</t>
  </si>
  <si>
    <t>Eletroduto corrugado em polietileno de alta densidade, DN= 50 mm, com acessórios</t>
  </si>
  <si>
    <t>1.2.21</t>
  </si>
  <si>
    <t>40.05.020</t>
  </si>
  <si>
    <t>Interruptor com 1 tecla simples e placa</t>
  </si>
  <si>
    <t>1.2.22</t>
  </si>
  <si>
    <t>97.02.190</t>
  </si>
  <si>
    <t>Placa de identificação em acrílico com texto em vinil</t>
  </si>
  <si>
    <t>1.2.23</t>
  </si>
  <si>
    <t>23.08.210</t>
  </si>
  <si>
    <t>1° para o 4°</t>
  </si>
  <si>
    <t>1.2.24</t>
  </si>
  <si>
    <t>Persiana de PVC vertical e horizontal conforme layout (nos visores) e reparos em persiana existente</t>
  </si>
  <si>
    <t>1.2.25</t>
  </si>
  <si>
    <t>Telefone de audio conferencia, tipo estrela, com autofalante, teclado e visor de cristal liquido, analogico, sem instalação</t>
  </si>
  <si>
    <t>Quadro de distribuição universal de sobrepor, para disjuntores 24 DIN - sem componentes, branco, metálico</t>
  </si>
  <si>
    <t>40.04.470</t>
  </si>
  <si>
    <t>Conjunto 2 tomadas 2P+T de 10 A, completo</t>
  </si>
  <si>
    <t>Barra de terra</t>
  </si>
  <si>
    <t>Ar condicionado a frio, tipo split parede, capacidade de 12.000 BTU/h, limpeza</t>
  </si>
  <si>
    <t>38.21.930</t>
  </si>
  <si>
    <t>Eletrocalha perfurada galvanizada a fogo, 150 x 50 mm, com acessórios</t>
  </si>
  <si>
    <t>1.2.13</t>
  </si>
  <si>
    <t>1.2.14</t>
  </si>
  <si>
    <t>Luminária retangular metálica de sobrepor tipo calha aberta com aletas duplas parabólicas para 2 lâmpadas led tubulares 120cm</t>
  </si>
  <si>
    <t>Reinstalação de luminária retangular metálica de sobrepor</t>
  </si>
  <si>
    <t>Lâmpada led tubular T8 com base G13, de 1600 até 1943 Im - 18 W e complementos (retirar e instalar nova)</t>
  </si>
  <si>
    <t>Armário sob medida em compensado de madeira totalmente revestido em fórmica, completo</t>
  </si>
  <si>
    <t>39.03.030</t>
  </si>
  <si>
    <t>Cabo de cobre de 6 mm², isolamento 0,6/1 kV - isolação em PVC 70°C</t>
  </si>
  <si>
    <t>39.07.060</t>
  </si>
  <si>
    <t>Cabo de cobre de 16 mm², isolamento 0,6/1 kV - isolação EPR 90°C</t>
  </si>
  <si>
    <t>1.2.26</t>
  </si>
  <si>
    <t>Cabo para rede 24 AWG com 4 pares, categoria 5e, 305m</t>
  </si>
  <si>
    <t>cx</t>
  </si>
  <si>
    <t>Mangueira cristal, 3/4" x 2,5 mm, capacidade de pressão 10 bar, inclusive conexões</t>
  </si>
  <si>
    <t>Dispositivo diferencial residual de 100-150 A x 30 mA - 4 pólos</t>
  </si>
  <si>
    <t>2.1.3</t>
  </si>
  <si>
    <t>03.08.200</t>
  </si>
  <si>
    <t>Demolição manual de painéis divisórias, inclusive montantes metálicos</t>
  </si>
  <si>
    <t>2.1.4</t>
  </si>
  <si>
    <t>23.20.040</t>
  </si>
  <si>
    <t>Recolocação de folhas de porta ou janela</t>
  </si>
  <si>
    <t>2.1.5</t>
  </si>
  <si>
    <t>Layout</t>
  </si>
  <si>
    <t>04.08.020</t>
  </si>
  <si>
    <t>Retirada de folha de esquadria em madeira</t>
  </si>
  <si>
    <t>2.1.6</t>
  </si>
  <si>
    <t>2.5</t>
  </si>
  <si>
    <t>2.4.7</t>
  </si>
  <si>
    <t>2.4.8</t>
  </si>
  <si>
    <t>2.5.1</t>
  </si>
  <si>
    <t>2.5.2</t>
  </si>
  <si>
    <t>2.5.3</t>
  </si>
  <si>
    <t>2.5.4</t>
  </si>
  <si>
    <t>2.5.5</t>
  </si>
  <si>
    <t>2.5.6</t>
  </si>
  <si>
    <t>1.4</t>
  </si>
  <si>
    <t>1.5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</si>
  <si>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</si>
  <si>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</si>
  <si>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</si>
  <si>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</si>
  <si>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</si>
  <si>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</si>
  <si>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</si>
  <si>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</si>
  <si>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</si>
  <si>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</si>
  <si>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</si>
  <si>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</si>
  <si>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</si>
  <si>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</si>
  <si>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</si>
  <si>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</si>
  <si>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</si>
  <si>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1.6.1</t>
  </si>
  <si>
    <t>1.6.2</t>
  </si>
  <si>
    <t>1.6.3</t>
  </si>
  <si>
    <t>1.6.4</t>
  </si>
  <si>
    <t>1.6.5</t>
  </si>
  <si>
    <t>1.6.6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</si>
</sst>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)\ &quot;R$&quot;_ ;_ * \(#,##0.00\)\ &quot;R$&quot;_ ;_ * &quot;-&quot;??_)\ &quot;R$&quot;_ ;_ @_ "/>
    <numFmt numFmtId="165" formatCode="_ * #,##0.00_)\ _R_$_ ;_ * \(#,##0.00\)\ _R_$_ ;_ * &quot;-&quot;??_)\ _R_$_ ;_ @_ "/>
    <numFmt numFmtId="166" formatCode="&quot;R$&quot;\ #,##0.00"/>
    <numFmt numFmtId="167" formatCode="0.0%"/>
  </numFmts>
  <fonts count="27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  <font>
      <sz val="11"/>
      <color theme="1"/>
      <name val="Ecofont Vera Sans"/>
      <family val="2"/>
    </font>
    <font>
      <b/>
      <sz val="11"/>
      <color theme="1"/>
      <name val="Ecofont Vera Sans"/>
      <family val="2"/>
    </font>
    <font>
      <sz val="10"/>
      <name val="Ecofont Vera Sans"/>
      <family val="2"/>
    </font>
    <font>
      <b/>
      <sz val="9"/>
      <name val="Ecofont Vera Sans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8" fillId="29" borderId="1" applyNumberFormat="0" applyAlignment="0" applyProtection="0"/>
    <xf numFmtId="0" fontId="9" fillId="30" borderId="0" applyNumberFormat="0" applyBorder="0" applyAlignment="0" applyProtection="0"/>
    <xf numFmtId="164" fontId="1" fillId="0" borderId="0" applyFont="0" applyFill="0" applyBorder="0" applyAlignment="0" applyProtection="0"/>
    <xf numFmtId="0" fontId="10" fillId="31" borderId="0" applyNumberFormat="0" applyBorder="0" applyAlignment="0" applyProtection="0"/>
    <xf numFmtId="0" fontId="1" fillId="0" borderId="0"/>
    <xf numFmtId="0" fontId="11" fillId="0" borderId="0"/>
    <xf numFmtId="0" fontId="2" fillId="32" borderId="4" applyNumberFormat="0" applyFont="0" applyAlignment="0" applyProtection="0"/>
    <xf numFmtId="9" fontId="1" fillId="0" borderId="0" applyFont="0" applyFill="0" applyBorder="0" applyAlignment="0" applyProtection="0"/>
    <xf numFmtId="0" fontId="12" fillId="21" borderId="5" applyNumberFormat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20">
    <xf numFmtId="0" fontId="0" fillId="0" borderId="0" xfId="0"/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Fill="1" applyAlignment="1">
      <alignment horizontal="right" vertical="center"/>
    </xf>
    <xf numFmtId="166" fontId="21" fillId="0" borderId="0" xfId="31" applyNumberFormat="1" applyFont="1" applyAlignment="1">
      <alignment horizontal="right" vertical="center"/>
    </xf>
    <xf numFmtId="10" fontId="21" fillId="0" borderId="0" xfId="0" applyNumberFormat="1" applyFont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justify" vertical="center" wrapText="1"/>
    </xf>
    <xf numFmtId="4" fontId="21" fillId="0" borderId="15" xfId="38" applyNumberFormat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4" fontId="21" fillId="0" borderId="12" xfId="0" applyNumberFormat="1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left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left" vertical="center" wrapText="1"/>
    </xf>
    <xf numFmtId="0" fontId="20" fillId="34" borderId="28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4" fontId="21" fillId="0" borderId="27" xfId="0" applyNumberFormat="1" applyFont="1" applyBorder="1" applyAlignment="1">
      <alignment horizontal="justify" vertical="center" wrapText="1"/>
    </xf>
    <xf numFmtId="4" fontId="21" fillId="0" borderId="22" xfId="36" applyNumberFormat="1" applyFont="1" applyBorder="1" applyAlignment="1">
      <alignment vertical="center" wrapText="1"/>
    </xf>
    <xf numFmtId="4" fontId="21" fillId="0" borderId="22" xfId="38" applyNumberFormat="1" applyFont="1" applyBorder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4" fontId="22" fillId="0" borderId="12" xfId="38" applyNumberFormat="1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167" fontId="21" fillId="0" borderId="15" xfId="36" applyNumberFormat="1" applyFont="1" applyBorder="1" applyAlignment="1">
      <alignment vertical="center" wrapText="1"/>
    </xf>
    <xf numFmtId="4" fontId="21" fillId="0" borderId="28" xfId="0" applyNumberFormat="1" applyFont="1" applyBorder="1" applyAlignment="1">
      <alignment vertical="center" wrapText="1"/>
    </xf>
    <xf numFmtId="4" fontId="21" fillId="0" borderId="28" xfId="38" applyNumberFormat="1" applyFont="1" applyBorder="1" applyAlignment="1">
      <alignment vertical="center" wrapText="1"/>
    </xf>
    <xf numFmtId="4" fontId="21" fillId="0" borderId="31" xfId="38" applyNumberFormat="1" applyFont="1" applyBorder="1" applyAlignment="1">
      <alignment vertical="center" wrapText="1"/>
    </xf>
    <xf numFmtId="4" fontId="20" fillId="34" borderId="28" xfId="0" applyNumberFormat="1" applyFont="1" applyFill="1" applyBorder="1" applyAlignment="1">
      <alignment vertical="center" wrapText="1"/>
    </xf>
    <xf numFmtId="4" fontId="20" fillId="34" borderId="28" xfId="38" applyNumberFormat="1" applyFont="1" applyFill="1" applyBorder="1" applyAlignment="1">
      <alignment vertical="center" wrapText="1"/>
    </xf>
    <xf numFmtId="4" fontId="20" fillId="34" borderId="31" xfId="38" applyNumberFormat="1" applyFont="1" applyFill="1" applyBorder="1" applyAlignment="1">
      <alignment vertical="center" wrapText="1"/>
    </xf>
    <xf numFmtId="4" fontId="21" fillId="0" borderId="12" xfId="38" applyNumberFormat="1" applyFont="1" applyBorder="1" applyAlignment="1">
      <alignment vertical="center"/>
    </xf>
    <xf numFmtId="4" fontId="21" fillId="0" borderId="28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30" xfId="0" applyFont="1" applyBorder="1" applyAlignment="1">
      <alignment horizontal="justify" vertical="center" wrapText="1"/>
    </xf>
    <xf numFmtId="0" fontId="21" fillId="0" borderId="30" xfId="0" applyFont="1" applyFill="1" applyBorder="1" applyAlignment="1">
      <alignment vertical="center" wrapText="1"/>
    </xf>
    <xf numFmtId="4" fontId="21" fillId="0" borderId="30" xfId="38" applyNumberFormat="1" applyFont="1" applyBorder="1" applyAlignment="1">
      <alignment vertical="center"/>
    </xf>
    <xf numFmtId="167" fontId="21" fillId="0" borderId="32" xfId="36" applyNumberFormat="1" applyFont="1" applyBorder="1" applyAlignment="1">
      <alignment vertical="center" wrapText="1"/>
    </xf>
    <xf numFmtId="4" fontId="22" fillId="0" borderId="35" xfId="38" applyNumberFormat="1" applyFont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4" fontId="20" fillId="33" borderId="40" xfId="38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1" fillId="0" borderId="21" xfId="47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vertical="center" wrapText="1"/>
    </xf>
    <xf numFmtId="0" fontId="23" fillId="0" borderId="42" xfId="0" applyFont="1" applyBorder="1" applyAlignment="1">
      <alignment horizontal="center" vertical="center" wrapText="1"/>
    </xf>
    <xf numFmtId="4" fontId="22" fillId="0" borderId="12" xfId="38" applyNumberFormat="1" applyFont="1" applyBorder="1" applyAlignment="1">
      <alignment vertical="center" wrapText="1"/>
    </xf>
    <xf numFmtId="4" fontId="21" fillId="0" borderId="13" xfId="38" applyNumberFormat="1" applyFont="1" applyFill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3" fillId="0" borderId="43" xfId="0" applyFont="1" applyBorder="1" applyAlignment="1">
      <alignment horizontal="center" vertical="center" wrapText="1"/>
    </xf>
    <xf numFmtId="4" fontId="22" fillId="0" borderId="44" xfId="38" applyNumberFormat="1" applyFont="1" applyBorder="1" applyAlignment="1">
      <alignment vertical="center" wrapText="1"/>
    </xf>
    <xf numFmtId="0" fontId="21" fillId="0" borderId="11" xfId="47" applyFont="1" applyFill="1" applyBorder="1" applyAlignment="1">
      <alignment horizontal="center" vertical="center" wrapText="1"/>
    </xf>
    <xf numFmtId="4" fontId="23" fillId="0" borderId="42" xfId="0" applyNumberFormat="1" applyFont="1" applyBorder="1" applyAlignment="1">
      <alignment vertical="center" wrapText="1"/>
    </xf>
    <xf numFmtId="4" fontId="23" fillId="0" borderId="0" xfId="0" applyNumberFormat="1" applyFont="1" applyBorder="1" applyAlignment="1">
      <alignment vertical="center" wrapText="1"/>
    </xf>
    <xf numFmtId="0" fontId="23" fillId="0" borderId="48" xfId="0" applyFont="1" applyBorder="1" applyAlignment="1">
      <alignment horizontal="center" vertical="center" wrapText="1"/>
    </xf>
    <xf numFmtId="4" fontId="22" fillId="0" borderId="44" xfId="38" applyNumberFormat="1" applyFont="1" applyBorder="1" applyAlignment="1">
      <alignment vertical="center"/>
    </xf>
    <xf numFmtId="4" fontId="23" fillId="0" borderId="0" xfId="38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0" fillId="34" borderId="21" xfId="47" applyFont="1" applyFill="1" applyBorder="1" applyAlignment="1">
      <alignment horizontal="center" vertical="center" wrapText="1"/>
    </xf>
    <xf numFmtId="0" fontId="20" fillId="34" borderId="28" xfId="47" applyFont="1" applyFill="1" applyBorder="1" applyAlignment="1">
      <alignment vertical="center" wrapText="1"/>
    </xf>
    <xf numFmtId="4" fontId="21" fillId="34" borderId="28" xfId="38" applyNumberFormat="1" applyFont="1" applyFill="1" applyBorder="1" applyAlignment="1">
      <alignment vertical="center" wrapText="1"/>
    </xf>
    <xf numFmtId="4" fontId="21" fillId="34" borderId="28" xfId="48" applyNumberFormat="1" applyFont="1" applyFill="1" applyBorder="1" applyAlignment="1">
      <alignment vertical="center" wrapText="1"/>
    </xf>
    <xf numFmtId="0" fontId="20" fillId="34" borderId="17" xfId="47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vertical="center" wrapText="1"/>
    </xf>
    <xf numFmtId="0" fontId="23" fillId="34" borderId="0" xfId="0" applyFont="1" applyFill="1" applyBorder="1" applyAlignment="1">
      <alignment vertical="center" wrapText="1"/>
    </xf>
    <xf numFmtId="4" fontId="20" fillId="34" borderId="31" xfId="48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0" fillId="0" borderId="21" xfId="47" applyFont="1" applyFill="1" applyBorder="1" applyAlignment="1">
      <alignment vertical="center" wrapText="1"/>
    </xf>
    <xf numFmtId="0" fontId="20" fillId="0" borderId="28" xfId="47" applyFont="1" applyFill="1" applyBorder="1" applyAlignment="1">
      <alignment vertical="center" wrapText="1"/>
    </xf>
    <xf numFmtId="4" fontId="20" fillId="0" borderId="31" xfId="38" applyNumberFormat="1" applyFont="1" applyFill="1" applyBorder="1" applyAlignment="1">
      <alignment vertical="center" wrapText="1"/>
    </xf>
    <xf numFmtId="0" fontId="20" fillId="0" borderId="28" xfId="47" applyFont="1" applyFill="1" applyBorder="1" applyAlignment="1">
      <alignment horizontal="center" vertical="center" wrapText="1"/>
    </xf>
    <xf numFmtId="0" fontId="23" fillId="34" borderId="45" xfId="0" applyFont="1" applyFill="1" applyBorder="1" applyAlignment="1">
      <alignment horizontal="center" vertical="center" wrapText="1"/>
    </xf>
    <xf numFmtId="4" fontId="24" fillId="34" borderId="47" xfId="0" applyNumberFormat="1" applyFont="1" applyFill="1" applyBorder="1" applyAlignment="1">
      <alignment vertical="center" wrapText="1"/>
    </xf>
    <xf numFmtId="0" fontId="21" fillId="34" borderId="0" xfId="47" applyFont="1" applyFill="1" applyBorder="1" applyAlignment="1">
      <alignment horizontal="center" vertical="center" wrapText="1"/>
    </xf>
    <xf numFmtId="0" fontId="20" fillId="33" borderId="21" xfId="47" applyFont="1" applyFill="1" applyBorder="1" applyAlignment="1">
      <alignment horizontal="center" vertical="center" wrapText="1"/>
    </xf>
    <xf numFmtId="0" fontId="20" fillId="33" borderId="28" xfId="47" applyFont="1" applyFill="1" applyBorder="1" applyAlignment="1">
      <alignment vertical="center" wrapText="1"/>
    </xf>
    <xf numFmtId="0" fontId="21" fillId="33" borderId="28" xfId="47" applyFont="1" applyFill="1" applyBorder="1" applyAlignment="1">
      <alignment horizontal="center" vertical="center" wrapText="1"/>
    </xf>
    <xf numFmtId="4" fontId="21" fillId="33" borderId="28" xfId="38" applyNumberFormat="1" applyFont="1" applyFill="1" applyBorder="1" applyAlignment="1">
      <alignment vertical="center" wrapText="1"/>
    </xf>
    <xf numFmtId="4" fontId="21" fillId="33" borderId="28" xfId="48" applyNumberFormat="1" applyFont="1" applyFill="1" applyBorder="1" applyAlignment="1">
      <alignment vertical="center" wrapText="1"/>
    </xf>
    <xf numFmtId="4" fontId="20" fillId="33" borderId="31" xfId="48" applyNumberFormat="1" applyFont="1" applyFill="1" applyBorder="1" applyAlignment="1">
      <alignment vertical="center" wrapText="1"/>
    </xf>
    <xf numFmtId="4" fontId="21" fillId="0" borderId="31" xfId="38" applyNumberFormat="1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0" fillId="34" borderId="45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 vertical="center" wrapText="1"/>
    </xf>
    <xf numFmtId="4" fontId="21" fillId="34" borderId="37" xfId="0" applyNumberFormat="1" applyFont="1" applyFill="1" applyBorder="1" applyAlignment="1">
      <alignment vertical="center" wrapText="1"/>
    </xf>
    <xf numFmtId="4" fontId="20" fillId="34" borderId="38" xfId="0" applyNumberFormat="1" applyFont="1" applyFill="1" applyBorder="1" applyAlignment="1">
      <alignment vertical="center" wrapText="1"/>
    </xf>
    <xf numFmtId="0" fontId="20" fillId="33" borderId="39" xfId="0" applyFont="1" applyFill="1" applyBorder="1" applyAlignment="1">
      <alignment horizontal="center" vertical="center" wrapText="1"/>
    </xf>
    <xf numFmtId="0" fontId="20" fillId="33" borderId="40" xfId="0" applyFont="1" applyFill="1" applyBorder="1" applyAlignment="1">
      <alignment horizontal="center" vertical="center" wrapText="1"/>
    </xf>
    <xf numFmtId="4" fontId="20" fillId="33" borderId="40" xfId="0" applyNumberFormat="1" applyFont="1" applyFill="1" applyBorder="1" applyAlignment="1">
      <alignment horizontal="center" vertical="center" wrapText="1"/>
    </xf>
    <xf numFmtId="4" fontId="20" fillId="33" borderId="41" xfId="38" applyNumberFormat="1" applyFont="1" applyFill="1" applyBorder="1" applyAlignment="1">
      <alignment horizontal="center" vertical="center" wrapText="1"/>
    </xf>
    <xf numFmtId="0" fontId="20" fillId="33" borderId="50" xfId="47" applyFont="1" applyFill="1" applyBorder="1" applyAlignment="1">
      <alignment horizontal="center" vertical="center" wrapText="1"/>
    </xf>
    <xf numFmtId="0" fontId="21" fillId="33" borderId="37" xfId="47" applyFont="1" applyFill="1" applyBorder="1" applyAlignment="1">
      <alignment horizontal="center" vertical="center" wrapText="1"/>
    </xf>
    <xf numFmtId="0" fontId="20" fillId="33" borderId="37" xfId="47" applyFont="1" applyFill="1" applyBorder="1" applyAlignment="1">
      <alignment vertical="center" wrapText="1"/>
    </xf>
    <xf numFmtId="4" fontId="21" fillId="33" borderId="37" xfId="38" applyNumberFormat="1" applyFont="1" applyFill="1" applyBorder="1" applyAlignment="1">
      <alignment vertical="center" wrapText="1"/>
    </xf>
    <xf numFmtId="4" fontId="21" fillId="33" borderId="37" xfId="48" applyNumberFormat="1" applyFont="1" applyFill="1" applyBorder="1" applyAlignment="1">
      <alignment vertical="center" wrapText="1"/>
    </xf>
    <xf numFmtId="4" fontId="20" fillId="33" borderId="38" xfId="48" applyNumberFormat="1" applyFont="1" applyFill="1" applyBorder="1" applyAlignment="1">
      <alignment vertical="center" wrapText="1"/>
    </xf>
    <xf numFmtId="4" fontId="20" fillId="0" borderId="28" xfId="47" applyNumberFormat="1" applyFont="1" applyFill="1" applyBorder="1" applyAlignment="1">
      <alignment vertical="center" wrapText="1"/>
    </xf>
    <xf numFmtId="4" fontId="23" fillId="34" borderId="0" xfId="0" applyNumberFormat="1" applyFont="1" applyFill="1" applyBorder="1" applyAlignment="1">
      <alignment vertical="center" wrapText="1"/>
    </xf>
    <xf numFmtId="4" fontId="22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20" fillId="34" borderId="36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justify" vertical="center" wrapText="1"/>
    </xf>
    <xf numFmtId="4" fontId="20" fillId="33" borderId="22" xfId="36" applyNumberFormat="1" applyFont="1" applyFill="1" applyBorder="1" applyAlignment="1">
      <alignment vertical="center" wrapText="1"/>
    </xf>
    <xf numFmtId="4" fontId="21" fillId="0" borderId="22" xfId="31" applyNumberFormat="1" applyFont="1" applyBorder="1" applyAlignment="1">
      <alignment vertical="center"/>
    </xf>
    <xf numFmtId="4" fontId="25" fillId="0" borderId="12" xfId="0" applyNumberFormat="1" applyFont="1" applyFill="1" applyBorder="1" applyAlignment="1">
      <alignment vertical="center" wrapText="1"/>
    </xf>
    <xf numFmtId="4" fontId="25" fillId="0" borderId="13" xfId="0" applyNumberFormat="1" applyFont="1" applyFill="1" applyBorder="1" applyAlignment="1">
      <alignment vertical="center" wrapText="1"/>
    </xf>
    <xf numFmtId="4" fontId="21" fillId="0" borderId="0" xfId="0" applyNumberFormat="1" applyFont="1" applyAlignment="1">
      <alignment vertical="center"/>
    </xf>
    <xf numFmtId="4" fontId="20" fillId="33" borderId="20" xfId="38" applyNumberFormat="1" applyFont="1" applyFill="1" applyBorder="1" applyAlignment="1">
      <alignment vertical="center"/>
    </xf>
    <xf numFmtId="4" fontId="20" fillId="33" borderId="22" xfId="38" applyNumberFormat="1" applyFont="1" applyFill="1" applyBorder="1" applyAlignment="1">
      <alignment vertical="center"/>
    </xf>
    <xf numFmtId="4" fontId="20" fillId="33" borderId="24" xfId="38" applyNumberFormat="1" applyFont="1" applyFill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4" fontId="22" fillId="0" borderId="28" xfId="38" applyNumberFormat="1" applyFont="1" applyBorder="1" applyAlignment="1">
      <alignment vertical="center"/>
    </xf>
    <xf numFmtId="0" fontId="22" fillId="0" borderId="28" xfId="0" applyFont="1" applyBorder="1" applyAlignment="1">
      <alignment vertical="center" wrapText="1"/>
    </xf>
    <xf numFmtId="4" fontId="20" fillId="33" borderId="28" xfId="0" applyNumberFormat="1" applyFont="1" applyFill="1" applyBorder="1" applyAlignment="1">
      <alignment vertical="center" wrapText="1"/>
    </xf>
    <xf numFmtId="4" fontId="20" fillId="33" borderId="49" xfId="0" applyNumberFormat="1" applyFont="1" applyFill="1" applyBorder="1" applyAlignment="1">
      <alignment horizontal="center" vertical="center"/>
    </xf>
    <xf numFmtId="4" fontId="20" fillId="33" borderId="16" xfId="0" applyNumberFormat="1" applyFont="1" applyFill="1" applyBorder="1" applyAlignment="1">
      <alignment horizontal="center" vertical="center"/>
    </xf>
    <xf numFmtId="0" fontId="20" fillId="33" borderId="5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justify" vertical="center" wrapText="1"/>
    </xf>
    <xf numFmtId="4" fontId="20" fillId="33" borderId="20" xfId="36" applyNumberFormat="1" applyFont="1" applyFill="1" applyBorder="1" applyAlignment="1">
      <alignment vertical="center" wrapText="1"/>
    </xf>
    <xf numFmtId="49" fontId="20" fillId="33" borderId="26" xfId="0" applyNumberFormat="1" applyFont="1" applyFill="1" applyBorder="1" applyAlignment="1">
      <alignment horizontal="center" vertical="center"/>
    </xf>
    <xf numFmtId="49" fontId="20" fillId="33" borderId="33" xfId="0" applyNumberFormat="1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justify" vertical="center" wrapText="1"/>
    </xf>
    <xf numFmtId="0" fontId="26" fillId="33" borderId="55" xfId="0" applyFont="1" applyFill="1" applyBorder="1" applyAlignment="1">
      <alignment horizontal="center" vertical="center"/>
    </xf>
    <xf numFmtId="0" fontId="26" fillId="33" borderId="56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justify" vertical="center" wrapText="1"/>
    </xf>
    <xf numFmtId="0" fontId="21" fillId="0" borderId="30" xfId="0" applyFont="1" applyFill="1" applyBorder="1" applyAlignment="1">
      <alignment horizontal="justify" vertical="center" wrapText="1"/>
    </xf>
    <xf numFmtId="4" fontId="25" fillId="35" borderId="12" xfId="0" applyNumberFormat="1" applyFont="1" applyFill="1" applyBorder="1" applyAlignment="1">
      <alignment vertical="center" wrapText="1"/>
    </xf>
    <xf numFmtId="0" fontId="21" fillId="0" borderId="23" xfId="0" applyFont="1" applyFill="1" applyBorder="1" applyAlignment="1">
      <alignment horizontal="justify" vertical="center" wrapText="1"/>
    </xf>
    <xf numFmtId="0" fontId="21" fillId="0" borderId="32" xfId="0" applyFont="1" applyFill="1" applyBorder="1" applyAlignment="1">
      <alignment vertical="center" wrapText="1"/>
    </xf>
    <xf numFmtId="0" fontId="22" fillId="0" borderId="28" xfId="0" applyFont="1" applyBorder="1" applyAlignment="1">
      <alignment vertical="center"/>
    </xf>
    <xf numFmtId="4" fontId="21" fillId="35" borderId="11" xfId="0" applyNumberFormat="1" applyFont="1" applyFill="1" applyBorder="1" applyAlignment="1">
      <alignment vertical="center" wrapText="1"/>
    </xf>
    <xf numFmtId="4" fontId="21" fillId="35" borderId="22" xfId="0" applyNumberFormat="1" applyFont="1" applyFill="1" applyBorder="1" applyAlignment="1">
      <alignment vertical="center" wrapText="1"/>
    </xf>
    <xf numFmtId="4" fontId="21" fillId="0" borderId="22" xfId="0" applyNumberFormat="1" applyFont="1" applyFill="1" applyBorder="1" applyAlignment="1">
      <alignment vertical="center" wrapText="1"/>
    </xf>
    <xf numFmtId="4" fontId="21" fillId="0" borderId="11" xfId="0" applyNumberFormat="1" applyFont="1" applyFill="1" applyBorder="1" applyAlignment="1">
      <alignment vertical="center" wrapText="1"/>
    </xf>
    <xf numFmtId="4" fontId="21" fillId="35" borderId="28" xfId="0" applyNumberFormat="1" applyFont="1" applyFill="1" applyBorder="1" applyAlignment="1">
      <alignment vertical="center" wrapText="1"/>
    </xf>
    <xf numFmtId="4" fontId="20" fillId="33" borderId="21" xfId="0" applyNumberFormat="1" applyFont="1" applyFill="1" applyBorder="1" applyAlignment="1">
      <alignment vertical="center" wrapText="1"/>
    </xf>
    <xf numFmtId="4" fontId="21" fillId="35" borderId="12" xfId="0" applyNumberFormat="1" applyFont="1" applyFill="1" applyBorder="1" applyAlignment="1">
      <alignment vertical="center" wrapText="1"/>
    </xf>
    <xf numFmtId="4" fontId="20" fillId="33" borderId="28" xfId="0" applyNumberFormat="1" applyFont="1" applyFill="1" applyBorder="1" applyAlignment="1">
      <alignment vertical="center"/>
    </xf>
    <xf numFmtId="4" fontId="20" fillId="33" borderId="31" xfId="0" applyNumberFormat="1" applyFont="1" applyFill="1" applyBorder="1" applyAlignment="1">
      <alignment vertical="center"/>
    </xf>
    <xf numFmtId="4" fontId="25" fillId="0" borderId="12" xfId="0" quotePrefix="1" applyNumberFormat="1" applyFont="1" applyFill="1" applyBorder="1" applyAlignment="1">
      <alignment vertical="center" wrapText="1"/>
    </xf>
    <xf numFmtId="4" fontId="25" fillId="35" borderId="13" xfId="0" quotePrefix="1" applyNumberFormat="1" applyFont="1" applyFill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4" fontId="21" fillId="35" borderId="28" xfId="0" applyNumberFormat="1" applyFont="1" applyFill="1" applyBorder="1" applyAlignment="1">
      <alignment vertical="center" wrapText="1"/>
    </xf>
    <xf numFmtId="4" fontId="21" fillId="35" borderId="22" xfId="0" applyNumberFormat="1" applyFont="1" applyFill="1" applyBorder="1" applyAlignment="1">
      <alignment vertical="center" wrapText="1"/>
    </xf>
    <xf numFmtId="0" fontId="20" fillId="34" borderId="17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20" fillId="34" borderId="11" xfId="0" applyFont="1" applyFill="1" applyBorder="1" applyAlignment="1">
      <alignment horizontal="left" vertical="center"/>
    </xf>
    <xf numFmtId="0" fontId="21" fillId="0" borderId="21" xfId="0" applyFont="1" applyBorder="1" applyAlignment="1">
      <alignment horizontal="left" vertical="center" wrapText="1"/>
    </xf>
    <xf numFmtId="4" fontId="22" fillId="0" borderId="44" xfId="0" applyNumberFormat="1" applyFont="1" applyBorder="1" applyAlignment="1">
      <alignment vertical="center"/>
    </xf>
    <xf numFmtId="0" fontId="22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 vertical="center" wrapText="1"/>
    </xf>
    <xf numFmtId="4" fontId="22" fillId="0" borderId="37" xfId="38" applyNumberFormat="1" applyFont="1" applyBorder="1" applyAlignment="1">
      <alignment vertical="center"/>
    </xf>
    <xf numFmtId="4" fontId="22" fillId="0" borderId="58" xfId="38" applyNumberFormat="1" applyFont="1" applyBorder="1" applyAlignment="1">
      <alignment vertical="center"/>
    </xf>
    <xf numFmtId="4" fontId="22" fillId="0" borderId="36" xfId="38" applyNumberFormat="1" applyFont="1" applyBorder="1" applyAlignment="1">
      <alignment vertical="center"/>
    </xf>
    <xf numFmtId="0" fontId="21" fillId="0" borderId="50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center" vertical="center" wrapText="1"/>
    </xf>
    <xf numFmtId="4" fontId="21" fillId="0" borderId="37" xfId="38" applyNumberFormat="1" applyFont="1" applyBorder="1" applyAlignment="1">
      <alignment vertical="center"/>
    </xf>
    <xf numFmtId="4" fontId="21" fillId="0" borderId="38" xfId="38" applyNumberFormat="1" applyFont="1" applyBorder="1" applyAlignment="1">
      <alignment vertical="center" wrapText="1"/>
    </xf>
    <xf numFmtId="4" fontId="21" fillId="0" borderId="21" xfId="0" applyNumberFormat="1" applyFont="1" applyFill="1" applyBorder="1" applyAlignment="1">
      <alignment vertical="center" wrapText="1"/>
    </xf>
    <xf numFmtId="4" fontId="25" fillId="0" borderId="31" xfId="0" applyNumberFormat="1" applyFont="1" applyFill="1" applyBorder="1" applyAlignment="1">
      <alignment vertical="center" wrapText="1"/>
    </xf>
    <xf numFmtId="4" fontId="25" fillId="35" borderId="13" xfId="0" applyNumberFormat="1" applyFont="1" applyFill="1" applyBorder="1" applyAlignment="1">
      <alignment vertical="center" wrapText="1"/>
    </xf>
    <xf numFmtId="4" fontId="21" fillId="0" borderId="27" xfId="0" applyNumberFormat="1" applyFont="1" applyFill="1" applyBorder="1" applyAlignment="1">
      <alignment vertical="center" wrapText="1"/>
    </xf>
    <xf numFmtId="167" fontId="20" fillId="33" borderId="10" xfId="36" applyNumberFormat="1" applyFont="1" applyFill="1" applyBorder="1" applyAlignment="1">
      <alignment horizontal="center" vertical="center"/>
    </xf>
    <xf numFmtId="167" fontId="20" fillId="33" borderId="13" xfId="36" applyNumberFormat="1" applyFont="1" applyFill="1" applyBorder="1" applyAlignment="1">
      <alignment horizontal="center" vertical="center"/>
    </xf>
    <xf numFmtId="167" fontId="20" fillId="33" borderId="14" xfId="36" applyNumberFormat="1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right" vertical="center" wrapText="1"/>
    </xf>
    <xf numFmtId="0" fontId="20" fillId="33" borderId="26" xfId="0" applyFont="1" applyFill="1" applyBorder="1" applyAlignment="1">
      <alignment horizontal="right" vertical="center" wrapText="1"/>
    </xf>
    <xf numFmtId="0" fontId="20" fillId="33" borderId="33" xfId="0" applyFont="1" applyFill="1" applyBorder="1" applyAlignment="1">
      <alignment horizontal="right" vertical="center" wrapText="1"/>
    </xf>
    <xf numFmtId="0" fontId="20" fillId="33" borderId="23" xfId="0" applyFont="1" applyFill="1" applyBorder="1" applyAlignment="1">
      <alignment horizontal="right" vertical="center"/>
    </xf>
    <xf numFmtId="0" fontId="20" fillId="33" borderId="30" xfId="0" applyFont="1" applyFill="1" applyBorder="1" applyAlignment="1">
      <alignment horizontal="right" vertical="center"/>
    </xf>
    <xf numFmtId="0" fontId="20" fillId="33" borderId="32" xfId="0" applyFont="1" applyFill="1" applyBorder="1" applyAlignment="1">
      <alignment horizontal="right" vertical="center"/>
    </xf>
    <xf numFmtId="0" fontId="20" fillId="33" borderId="21" xfId="0" applyFont="1" applyFill="1" applyBorder="1" applyAlignment="1">
      <alignment horizontal="right" vertical="center"/>
    </xf>
    <xf numFmtId="0" fontId="20" fillId="33" borderId="28" xfId="0" applyFont="1" applyFill="1" applyBorder="1" applyAlignment="1">
      <alignment horizontal="right" vertical="center"/>
    </xf>
    <xf numFmtId="0" fontId="20" fillId="33" borderId="31" xfId="0" applyFont="1" applyFill="1" applyBorder="1" applyAlignment="1">
      <alignment horizontal="right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52" xfId="0" applyFont="1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4" fontId="20" fillId="33" borderId="20" xfId="0" applyNumberFormat="1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center" vertical="center"/>
    </xf>
    <xf numFmtId="0" fontId="20" fillId="33" borderId="54" xfId="0" applyFont="1" applyFill="1" applyBorder="1" applyAlignment="1">
      <alignment horizontal="center" vertical="center"/>
    </xf>
    <xf numFmtId="0" fontId="20" fillId="33" borderId="57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67" fontId="21" fillId="0" borderId="53" xfId="36" applyNumberFormat="1" applyFont="1" applyFill="1" applyBorder="1" applyAlignment="1">
      <alignment horizontal="center" vertical="center" wrapText="1"/>
    </xf>
    <xf numFmtId="167" fontId="21" fillId="0" borderId="34" xfId="36" applyNumberFormat="1" applyFont="1" applyFill="1" applyBorder="1" applyAlignment="1">
      <alignment horizontal="center" vertical="center" wrapText="1"/>
    </xf>
    <xf numFmtId="167" fontId="21" fillId="0" borderId="51" xfId="36" applyNumberFormat="1" applyFont="1" applyFill="1" applyBorder="1" applyAlignment="1">
      <alignment horizontal="center" vertical="center" wrapText="1"/>
    </xf>
    <xf numFmtId="167" fontId="21" fillId="0" borderId="16" xfId="36" applyNumberFormat="1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4" fontId="20" fillId="33" borderId="27" xfId="38" applyNumberFormat="1" applyFont="1" applyFill="1" applyBorder="1" applyAlignment="1">
      <alignment vertical="center" wrapText="1"/>
    </xf>
    <xf numFmtId="4" fontId="20" fillId="33" borderId="31" xfId="38" applyNumberFormat="1" applyFont="1" applyFill="1" applyBorder="1" applyAlignment="1">
      <alignment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4" fontId="20" fillId="33" borderId="29" xfId="38" applyNumberFormat="1" applyFont="1" applyFill="1" applyBorder="1" applyAlignment="1">
      <alignment vertical="center" wrapText="1"/>
    </xf>
    <xf numFmtId="4" fontId="20" fillId="33" borderId="32" xfId="38" applyNumberFormat="1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4" fontId="20" fillId="33" borderId="25" xfId="38" applyNumberFormat="1" applyFont="1" applyFill="1" applyBorder="1" applyAlignment="1">
      <alignment vertical="center" wrapText="1"/>
    </xf>
    <xf numFmtId="4" fontId="20" fillId="33" borderId="33" xfId="38" applyNumberFormat="1" applyFont="1" applyFill="1" applyBorder="1" applyAlignment="1">
      <alignment vertical="center" wrapText="1"/>
    </xf>
    <xf numFmtId="9" fontId="21" fillId="0" borderId="16" xfId="36" quotePrefix="1" applyFont="1" applyFill="1" applyBorder="1" applyAlignment="1">
      <alignment horizontal="center" vertical="center" wrapText="1"/>
    </xf>
    <xf numFmtId="9" fontId="21" fillId="0" borderId="34" xfId="36" applyFont="1" applyFill="1" applyBorder="1" applyAlignment="1">
      <alignment horizontal="center" vertical="center" wrapText="1"/>
    </xf>
    <xf numFmtId="9" fontId="21" fillId="0" borderId="51" xfId="36" applyFont="1" applyFill="1" applyBorder="1" applyAlignment="1">
      <alignment horizontal="center" vertical="center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Neutra" xfId="32" builtinId="28" customBuiltin="1"/>
    <cellStyle name="Normal" xfId="0" builtinId="0"/>
    <cellStyle name="Normal 2" xfId="33"/>
    <cellStyle name="Normal 3" xfId="34"/>
    <cellStyle name="Normal 5" xfId="47"/>
    <cellStyle name="Nota 2" xfId="35"/>
    <cellStyle name="Porcentagem" xfId="36" builtinId="5"/>
    <cellStyle name="Saída" xfId="37" builtinId="21" customBuiltin="1"/>
    <cellStyle name="Separador de milhares 3" xfId="48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  <cellStyle name="Vírgula" xfId="38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5"/>
  <sheetViews>
    <sheetView showGridLines="0" tabSelected="1" zoomScale="90" zoomScaleNormal="90" zoomScalePageLayoutView="90" workbookViewId="0">
      <selection activeCell="R27" sqref="R27"/>
    </sheetView>
  </sheetViews>
  <sheetFormatPr defaultColWidth="11.42578125" defaultRowHeight="15" x14ac:dyDescent="0.2"/>
  <cols>
    <col min="1" max="1" width="7.42578125" style="4" customWidth="1"/>
    <col min="2" max="2" width="59" style="3" customWidth="1"/>
    <col min="3" max="32" width="3.7109375" style="3" customWidth="1"/>
    <col min="33" max="33" width="17.5703125" style="1" customWidth="1"/>
    <col min="34" max="34" width="13.42578125" style="1" customWidth="1"/>
    <col min="35" max="35" width="5.42578125" style="1" customWidth="1"/>
    <col min="36" max="36" width="23.85546875" style="119" customWidth="1"/>
    <col min="37" max="37" width="11.42578125" style="1" customWidth="1"/>
    <col min="38" max="38" width="3.42578125" style="4" customWidth="1"/>
    <col min="39" max="39" width="28.42578125" style="4" customWidth="1"/>
    <col min="40" max="16384" width="11.42578125" style="4"/>
  </cols>
  <sheetData>
    <row r="1" spans="1:37" s="3" customFormat="1" x14ac:dyDescent="0.2">
      <c r="A1" s="189" t="s">
        <v>17</v>
      </c>
      <c r="B1" s="191" t="s">
        <v>11</v>
      </c>
      <c r="C1" s="195" t="s">
        <v>135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7"/>
      <c r="AG1" s="193" t="s">
        <v>7</v>
      </c>
      <c r="AH1" s="194"/>
      <c r="AI1" s="5"/>
      <c r="AJ1" s="119"/>
      <c r="AK1" s="2"/>
    </row>
    <row r="2" spans="1:37" s="3" customFormat="1" x14ac:dyDescent="0.2">
      <c r="A2" s="190"/>
      <c r="B2" s="192"/>
      <c r="C2" s="135">
        <v>1</v>
      </c>
      <c r="D2" s="136">
        <v>2</v>
      </c>
      <c r="E2" s="136">
        <v>3</v>
      </c>
      <c r="F2" s="136">
        <v>4</v>
      </c>
      <c r="G2" s="136">
        <v>5</v>
      </c>
      <c r="H2" s="136">
        <v>6</v>
      </c>
      <c r="I2" s="136">
        <v>7</v>
      </c>
      <c r="J2" s="136">
        <v>8</v>
      </c>
      <c r="K2" s="136">
        <v>9</v>
      </c>
      <c r="L2" s="136">
        <v>10</v>
      </c>
      <c r="M2" s="136">
        <v>11</v>
      </c>
      <c r="N2" s="136">
        <v>12</v>
      </c>
      <c r="O2" s="136">
        <v>13</v>
      </c>
      <c r="P2" s="136">
        <v>14</v>
      </c>
      <c r="Q2" s="136">
        <v>15</v>
      </c>
      <c r="R2" s="136">
        <v>16</v>
      </c>
      <c r="S2" s="136">
        <v>17</v>
      </c>
      <c r="T2" s="136">
        <v>18</v>
      </c>
      <c r="U2" s="136">
        <v>19</v>
      </c>
      <c r="V2" s="136">
        <v>20</v>
      </c>
      <c r="W2" s="136">
        <v>21</v>
      </c>
      <c r="X2" s="136">
        <v>22</v>
      </c>
      <c r="Y2" s="136">
        <v>23</v>
      </c>
      <c r="Z2" s="136">
        <v>24</v>
      </c>
      <c r="AA2" s="136">
        <v>25</v>
      </c>
      <c r="AB2" s="136">
        <v>26</v>
      </c>
      <c r="AC2" s="136">
        <v>27</v>
      </c>
      <c r="AD2" s="136">
        <v>28</v>
      </c>
      <c r="AE2" s="136">
        <v>29</v>
      </c>
      <c r="AF2" s="137">
        <v>30</v>
      </c>
      <c r="AG2" s="127" t="s">
        <v>13</v>
      </c>
      <c r="AH2" s="128" t="s">
        <v>14</v>
      </c>
      <c r="AI2" s="1"/>
      <c r="AJ2" s="119"/>
      <c r="AK2" s="2"/>
    </row>
    <row r="3" spans="1:37" s="3" customFormat="1" x14ac:dyDescent="0.2">
      <c r="A3" s="129">
        <v>1</v>
      </c>
      <c r="B3" s="130" t="s">
        <v>84</v>
      </c>
      <c r="C3" s="138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2"/>
      <c r="AA3" s="132"/>
      <c r="AB3" s="132"/>
      <c r="AC3" s="132"/>
      <c r="AD3" s="132"/>
      <c r="AE3" s="132"/>
      <c r="AF3" s="133"/>
      <c r="AG3" s="131">
        <f>SUM(AG4:AG9)</f>
        <v>0</v>
      </c>
      <c r="AH3" s="198">
        <v>0.79700000000000004</v>
      </c>
      <c r="AI3" s="1"/>
      <c r="AJ3" s="119"/>
      <c r="AK3" s="2"/>
    </row>
    <row r="4" spans="1:37" s="3" customFormat="1" x14ac:dyDescent="0.2">
      <c r="A4" s="8" t="s">
        <v>0</v>
      </c>
      <c r="B4" s="28" t="str">
        <f>Layout!C3</f>
        <v>Serviços Iniciais</v>
      </c>
      <c r="C4" s="144"/>
      <c r="D4" s="14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43"/>
      <c r="R4" s="147"/>
      <c r="S4" s="146"/>
      <c r="T4" s="146"/>
      <c r="U4" s="44"/>
      <c r="V4" s="44"/>
      <c r="W4" s="44"/>
      <c r="X4" s="44"/>
      <c r="Y4" s="44"/>
      <c r="Z4" s="44"/>
      <c r="AA4" s="44"/>
      <c r="AB4" s="117"/>
      <c r="AC4" s="117"/>
      <c r="AD4" s="117"/>
      <c r="AE4" s="117"/>
      <c r="AF4" s="118"/>
      <c r="AG4" s="29">
        <f>Layout!I3</f>
        <v>0</v>
      </c>
      <c r="AH4" s="199"/>
      <c r="AI4" s="1"/>
      <c r="AJ4" s="119"/>
      <c r="AK4" s="2"/>
    </row>
    <row r="5" spans="1:37" s="3" customFormat="1" ht="15" customHeight="1" x14ac:dyDescent="0.2">
      <c r="A5" s="8" t="s">
        <v>6</v>
      </c>
      <c r="B5" s="28" t="str">
        <f>Layout!C8</f>
        <v>Divisórias e Acabamentos</v>
      </c>
      <c r="C5" s="147"/>
      <c r="D5" s="146"/>
      <c r="E5" s="146"/>
      <c r="F5" s="146"/>
      <c r="G5" s="146"/>
      <c r="H5" s="146"/>
      <c r="I5" s="146"/>
      <c r="J5" s="146"/>
      <c r="K5" s="146"/>
      <c r="L5" s="157"/>
      <c r="M5" s="157"/>
      <c r="N5" s="157"/>
      <c r="O5" s="145"/>
      <c r="P5" s="145"/>
      <c r="Q5" s="148"/>
      <c r="R5" s="147"/>
      <c r="S5" s="146"/>
      <c r="T5" s="146"/>
      <c r="U5" s="44"/>
      <c r="V5" s="44"/>
      <c r="W5" s="44"/>
      <c r="X5" s="44"/>
      <c r="Y5" s="44"/>
      <c r="Z5" s="44"/>
      <c r="AA5" s="150"/>
      <c r="AB5" s="140"/>
      <c r="AC5" s="140"/>
      <c r="AD5" s="140"/>
      <c r="AE5" s="117"/>
      <c r="AF5" s="118"/>
      <c r="AG5" s="29">
        <f>Layout!I8</f>
        <v>0</v>
      </c>
      <c r="AH5" s="199"/>
      <c r="AI5" s="1"/>
      <c r="AJ5" s="119"/>
      <c r="AK5" s="2"/>
    </row>
    <row r="6" spans="1:37" s="3" customFormat="1" x14ac:dyDescent="0.2">
      <c r="A6" s="8" t="s">
        <v>5</v>
      </c>
      <c r="B6" s="28" t="str">
        <f>Layout!C34</f>
        <v>Transporte ar condicinado</v>
      </c>
      <c r="C6" s="147"/>
      <c r="D6" s="146"/>
      <c r="E6" s="146"/>
      <c r="F6" s="146"/>
      <c r="G6" s="146"/>
      <c r="H6" s="146"/>
      <c r="I6" s="146"/>
      <c r="J6" s="146"/>
      <c r="K6" s="146"/>
      <c r="L6" s="146"/>
      <c r="M6" s="157"/>
      <c r="N6" s="157"/>
      <c r="O6" s="146"/>
      <c r="P6" s="146"/>
      <c r="Q6" s="43"/>
      <c r="R6" s="147"/>
      <c r="S6" s="146"/>
      <c r="T6" s="146"/>
      <c r="U6" s="44"/>
      <c r="V6" s="44"/>
      <c r="W6" s="44"/>
      <c r="X6" s="44"/>
      <c r="Y6" s="44"/>
      <c r="Z6" s="44"/>
      <c r="AA6" s="44"/>
      <c r="AB6" s="117"/>
      <c r="AC6" s="117"/>
      <c r="AD6" s="117"/>
      <c r="AE6" s="117"/>
      <c r="AF6" s="118"/>
      <c r="AG6" s="29">
        <f>Layout!I34</f>
        <v>0</v>
      </c>
      <c r="AH6" s="199"/>
      <c r="AI6" s="1"/>
      <c r="AJ6" s="119"/>
      <c r="AK6" s="2"/>
    </row>
    <row r="7" spans="1:37" s="3" customFormat="1" ht="15" customHeight="1" x14ac:dyDescent="0.2">
      <c r="A7" s="8" t="s">
        <v>207</v>
      </c>
      <c r="B7" s="28" t="str">
        <f>Layout!C39</f>
        <v>Limpeza e Instalação dos aparelhos ar condicionado</v>
      </c>
      <c r="C7" s="147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43"/>
      <c r="R7" s="147"/>
      <c r="S7" s="146"/>
      <c r="T7" s="146"/>
      <c r="U7" s="44"/>
      <c r="V7" s="44"/>
      <c r="W7" s="44"/>
      <c r="X7" s="44"/>
      <c r="Y7" s="44"/>
      <c r="Z7" s="44"/>
      <c r="AA7" s="44"/>
      <c r="AB7" s="140"/>
      <c r="AC7" s="140"/>
      <c r="AD7" s="140"/>
      <c r="AE7" s="140"/>
      <c r="AF7" s="175"/>
      <c r="AG7" s="30">
        <f>Layout!I39</f>
        <v>0</v>
      </c>
      <c r="AH7" s="199"/>
      <c r="AI7" s="1"/>
      <c r="AJ7" s="119"/>
      <c r="AK7" s="2"/>
    </row>
    <row r="8" spans="1:37" s="3" customFormat="1" x14ac:dyDescent="0.2">
      <c r="A8" s="8" t="s">
        <v>208</v>
      </c>
      <c r="B8" s="28" t="str">
        <f>Layout!C50</f>
        <v>Quadros e Eletrodutos ar condicionado</v>
      </c>
      <c r="C8" s="147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5"/>
      <c r="P8" s="145"/>
      <c r="Q8" s="148"/>
      <c r="R8" s="147"/>
      <c r="S8" s="146"/>
      <c r="T8" s="146"/>
      <c r="U8" s="44"/>
      <c r="V8" s="44"/>
      <c r="W8" s="176"/>
      <c r="X8" s="44"/>
      <c r="Y8" s="44"/>
      <c r="Z8" s="44"/>
      <c r="AA8" s="44"/>
      <c r="AB8" s="140"/>
      <c r="AC8" s="140"/>
      <c r="AD8" s="140"/>
      <c r="AE8" s="117"/>
      <c r="AF8" s="118"/>
      <c r="AG8" s="30">
        <f>Layout!I50</f>
        <v>0</v>
      </c>
      <c r="AH8" s="199"/>
      <c r="AI8" s="1"/>
      <c r="AJ8" s="119"/>
      <c r="AK8" s="2"/>
    </row>
    <row r="9" spans="1:37" s="3" customFormat="1" x14ac:dyDescent="0.2">
      <c r="A9" s="8" t="s">
        <v>136</v>
      </c>
      <c r="B9" s="28" t="str">
        <f>Layout!C60</f>
        <v>Fiação e Disjuntores</v>
      </c>
      <c r="C9" s="173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57"/>
      <c r="P9" s="157"/>
      <c r="Q9" s="156"/>
      <c r="R9" s="173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174"/>
      <c r="AG9" s="30">
        <f>Layout!I60</f>
        <v>0</v>
      </c>
      <c r="AH9" s="200"/>
      <c r="AI9" s="1"/>
      <c r="AJ9" s="119"/>
      <c r="AK9" s="2"/>
    </row>
    <row r="10" spans="1:37" s="3" customFormat="1" x14ac:dyDescent="0.2">
      <c r="A10" s="113">
        <v>2</v>
      </c>
      <c r="B10" s="114" t="s">
        <v>97</v>
      </c>
      <c r="C10" s="149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49"/>
      <c r="S10" s="126"/>
      <c r="T10" s="126"/>
      <c r="U10" s="126"/>
      <c r="V10" s="126"/>
      <c r="W10" s="126"/>
      <c r="X10" s="126"/>
      <c r="Y10" s="126"/>
      <c r="Z10" s="151"/>
      <c r="AA10" s="151"/>
      <c r="AB10" s="151"/>
      <c r="AC10" s="151"/>
      <c r="AD10" s="151"/>
      <c r="AE10" s="151"/>
      <c r="AF10" s="152"/>
      <c r="AG10" s="115">
        <f>SUM(AG11:AG15)</f>
        <v>0</v>
      </c>
      <c r="AH10" s="201">
        <v>0.20300000000000001</v>
      </c>
      <c r="AI10" s="1"/>
      <c r="AJ10" s="119"/>
      <c r="AK10" s="2"/>
    </row>
    <row r="11" spans="1:37" s="3" customFormat="1" x14ac:dyDescent="0.2">
      <c r="A11" s="8" t="s">
        <v>3</v>
      </c>
      <c r="B11" s="28" t="str">
        <f>Layout!C69</f>
        <v>Layout</v>
      </c>
      <c r="C11" s="144"/>
      <c r="D11" s="145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43"/>
      <c r="R11" s="147"/>
      <c r="S11" s="146"/>
      <c r="T11" s="146"/>
      <c r="U11" s="44"/>
      <c r="V11" s="44"/>
      <c r="W11" s="44"/>
      <c r="X11" s="44"/>
      <c r="Y11" s="44"/>
      <c r="Z11" s="117"/>
      <c r="AA11" s="117"/>
      <c r="AB11" s="117"/>
      <c r="AC11" s="117"/>
      <c r="AD11" s="117"/>
      <c r="AE11" s="117"/>
      <c r="AF11" s="118"/>
      <c r="AG11" s="29">
        <f>Layout!I69</f>
        <v>0</v>
      </c>
      <c r="AH11" s="199"/>
      <c r="AI11" s="1"/>
      <c r="AJ11" s="119"/>
      <c r="AK11" s="2"/>
    </row>
    <row r="12" spans="1:37" s="3" customFormat="1" ht="15" customHeight="1" x14ac:dyDescent="0.2">
      <c r="A12" s="8" t="s">
        <v>4</v>
      </c>
      <c r="B12" s="28" t="str">
        <f>Layout!C76</f>
        <v>Transporte de ar condicionado</v>
      </c>
      <c r="C12" s="147"/>
      <c r="D12" s="146"/>
      <c r="E12" s="146"/>
      <c r="F12" s="146"/>
      <c r="G12" s="146"/>
      <c r="H12" s="146"/>
      <c r="I12" s="146"/>
      <c r="J12" s="146"/>
      <c r="K12" s="146"/>
      <c r="L12" s="146"/>
      <c r="M12" s="157"/>
      <c r="N12" s="157"/>
      <c r="O12" s="146"/>
      <c r="P12" s="146"/>
      <c r="Q12" s="43"/>
      <c r="R12" s="147"/>
      <c r="S12" s="146"/>
      <c r="T12" s="146"/>
      <c r="U12" s="44"/>
      <c r="V12" s="44"/>
      <c r="W12" s="44"/>
      <c r="X12" s="44"/>
      <c r="Y12" s="44"/>
      <c r="Z12" s="117"/>
      <c r="AA12" s="117"/>
      <c r="AB12" s="117"/>
      <c r="AC12" s="117"/>
      <c r="AD12" s="117"/>
      <c r="AE12" s="117"/>
      <c r="AF12" s="118"/>
      <c r="AG12" s="29">
        <f>Layout!I76</f>
        <v>0</v>
      </c>
      <c r="AH12" s="199"/>
      <c r="AI12" s="1"/>
      <c r="AJ12" s="119"/>
      <c r="AK12" s="2"/>
    </row>
    <row r="13" spans="1:37" s="3" customFormat="1" ht="15" customHeight="1" x14ac:dyDescent="0.2">
      <c r="A13" s="8" t="s">
        <v>47</v>
      </c>
      <c r="B13" s="28" t="str">
        <f>Layout!C80</f>
        <v>Limpeza e Instalação dos aparelhos ar condicionados</v>
      </c>
      <c r="C13" s="147"/>
      <c r="D13" s="146"/>
      <c r="E13" s="146"/>
      <c r="F13" s="146"/>
      <c r="G13" s="146"/>
      <c r="H13" s="146"/>
      <c r="I13" s="146"/>
      <c r="J13" s="146"/>
      <c r="K13" s="146"/>
      <c r="L13" s="146"/>
      <c r="M13" s="157"/>
      <c r="N13" s="157"/>
      <c r="O13" s="157"/>
      <c r="P13" s="157"/>
      <c r="Q13" s="156"/>
      <c r="R13" s="147"/>
      <c r="S13" s="146"/>
      <c r="T13" s="146"/>
      <c r="U13" s="44"/>
      <c r="V13" s="44"/>
      <c r="W13" s="44"/>
      <c r="X13" s="44"/>
      <c r="Y13" s="44"/>
      <c r="Z13" s="117"/>
      <c r="AA13" s="117"/>
      <c r="AB13" s="117"/>
      <c r="AC13" s="117"/>
      <c r="AD13" s="117"/>
      <c r="AE13" s="117"/>
      <c r="AF13" s="118"/>
      <c r="AG13" s="29">
        <f>Layout!I80</f>
        <v>0</v>
      </c>
      <c r="AH13" s="199"/>
      <c r="AI13" s="1"/>
      <c r="AJ13" s="119"/>
      <c r="AK13" s="2"/>
    </row>
    <row r="14" spans="1:37" s="3" customFormat="1" x14ac:dyDescent="0.2">
      <c r="A14" s="8" t="s">
        <v>48</v>
      </c>
      <c r="B14" s="28" t="str">
        <f>Layout!C85</f>
        <v>Quadros e Eletrodutos ar condicionado</v>
      </c>
      <c r="C14" s="173"/>
      <c r="D14" s="150"/>
      <c r="E14" s="157"/>
      <c r="F14" s="157"/>
      <c r="G14" s="157"/>
      <c r="H14" s="157"/>
      <c r="I14" s="157"/>
      <c r="J14" s="146"/>
      <c r="K14" s="146"/>
      <c r="L14" s="146"/>
      <c r="M14" s="146"/>
      <c r="N14" s="146"/>
      <c r="O14" s="146"/>
      <c r="P14" s="146"/>
      <c r="Q14" s="43"/>
      <c r="R14" s="173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74"/>
      <c r="AG14" s="29">
        <f>Layout!I85</f>
        <v>0</v>
      </c>
      <c r="AH14" s="199"/>
      <c r="AI14" s="1"/>
      <c r="AJ14" s="119"/>
      <c r="AK14" s="2"/>
    </row>
    <row r="15" spans="1:37" s="3" customFormat="1" x14ac:dyDescent="0.2">
      <c r="A15" s="8" t="s">
        <v>198</v>
      </c>
      <c r="B15" s="28" t="str">
        <f>Layout!C95</f>
        <v>Fiação e Disjuntores</v>
      </c>
      <c r="C15" s="173"/>
      <c r="D15" s="150"/>
      <c r="E15" s="157"/>
      <c r="F15" s="157"/>
      <c r="G15" s="157"/>
      <c r="H15" s="157"/>
      <c r="I15" s="157"/>
      <c r="J15" s="146"/>
      <c r="K15" s="146"/>
      <c r="L15" s="146"/>
      <c r="M15" s="146"/>
      <c r="N15" s="146"/>
      <c r="O15" s="146"/>
      <c r="P15" s="146"/>
      <c r="Q15" s="43"/>
      <c r="R15" s="173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74"/>
      <c r="AG15" s="29">
        <f>Layout!I95</f>
        <v>0</v>
      </c>
      <c r="AH15" s="199"/>
      <c r="AI15" s="1"/>
      <c r="AJ15" s="119"/>
      <c r="AK15" s="2"/>
    </row>
    <row r="16" spans="1:37" s="3" customFormat="1" x14ac:dyDescent="0.2">
      <c r="A16" s="113">
        <v>3</v>
      </c>
      <c r="B16" s="114" t="s">
        <v>118</v>
      </c>
      <c r="C16" s="149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49"/>
      <c r="S16" s="126"/>
      <c r="T16" s="126"/>
      <c r="U16" s="126"/>
      <c r="V16" s="126"/>
      <c r="W16" s="126"/>
      <c r="X16" s="126"/>
      <c r="Y16" s="126"/>
      <c r="Z16" s="151"/>
      <c r="AA16" s="151"/>
      <c r="AB16" s="151"/>
      <c r="AC16" s="151"/>
      <c r="AD16" s="151"/>
      <c r="AE16" s="151"/>
      <c r="AF16" s="152"/>
      <c r="AG16" s="115">
        <f>SUM(AG17:AG18)</f>
        <v>2E-3</v>
      </c>
      <c r="AH16" s="217">
        <v>0</v>
      </c>
      <c r="AI16" s="1"/>
      <c r="AJ16" s="119"/>
      <c r="AK16" s="2"/>
    </row>
    <row r="17" spans="1:39" s="3" customFormat="1" x14ac:dyDescent="0.2">
      <c r="A17" s="8" t="s">
        <v>72</v>
      </c>
      <c r="B17" s="28" t="s">
        <v>160</v>
      </c>
      <c r="C17" s="147"/>
      <c r="D17" s="146"/>
      <c r="E17" s="146"/>
      <c r="F17" s="146"/>
      <c r="G17" s="146"/>
      <c r="H17" s="146"/>
      <c r="I17" s="146"/>
      <c r="J17" s="146"/>
      <c r="K17" s="146"/>
      <c r="L17" s="146"/>
      <c r="M17" s="145"/>
      <c r="N17" s="145"/>
      <c r="O17" s="157"/>
      <c r="P17" s="157"/>
      <c r="Q17" s="156"/>
      <c r="R17" s="147"/>
      <c r="S17" s="146"/>
      <c r="T17" s="146"/>
      <c r="U17" s="44"/>
      <c r="V17" s="44"/>
      <c r="W17" s="44"/>
      <c r="X17" s="44"/>
      <c r="Y17" s="44"/>
      <c r="Z17" s="117"/>
      <c r="AA17" s="117"/>
      <c r="AB17" s="153"/>
      <c r="AC17" s="117"/>
      <c r="AD17" s="117"/>
      <c r="AE17" s="117"/>
      <c r="AF17" s="118"/>
      <c r="AG17" s="116">
        <v>1E-3</v>
      </c>
      <c r="AH17" s="218"/>
      <c r="AI17" s="1"/>
      <c r="AJ17" s="119"/>
      <c r="AK17" s="2"/>
    </row>
    <row r="18" spans="1:39" s="3" customFormat="1" x14ac:dyDescent="0.2">
      <c r="A18" s="8" t="s">
        <v>99</v>
      </c>
      <c r="B18" s="28" t="s">
        <v>119</v>
      </c>
      <c r="C18" s="147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43"/>
      <c r="R18" s="147"/>
      <c r="S18" s="146"/>
      <c r="T18" s="146"/>
      <c r="U18" s="44"/>
      <c r="V18" s="44"/>
      <c r="W18" s="44"/>
      <c r="X18" s="44"/>
      <c r="Y18" s="44"/>
      <c r="Z18" s="117"/>
      <c r="AA18" s="117"/>
      <c r="AB18" s="117"/>
      <c r="AC18" s="140"/>
      <c r="AD18" s="140"/>
      <c r="AE18" s="140"/>
      <c r="AF18" s="154"/>
      <c r="AG18" s="116">
        <v>1E-3</v>
      </c>
      <c r="AH18" s="219"/>
      <c r="AI18" s="1"/>
      <c r="AJ18" s="119"/>
      <c r="AK18" s="2"/>
    </row>
    <row r="19" spans="1:39" s="3" customFormat="1" x14ac:dyDescent="0.2">
      <c r="A19" s="45"/>
      <c r="B19" s="46"/>
      <c r="C19" s="141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47"/>
      <c r="AA19" s="47"/>
      <c r="AB19" s="47"/>
      <c r="AC19" s="47"/>
      <c r="AD19" s="47"/>
      <c r="AE19" s="47"/>
      <c r="AF19" s="142"/>
      <c r="AG19" s="48"/>
      <c r="AH19" s="49"/>
      <c r="AI19" s="1"/>
      <c r="AJ19" s="119"/>
      <c r="AK19" s="2"/>
    </row>
    <row r="20" spans="1:39" s="3" customFormat="1" x14ac:dyDescent="0.2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34"/>
      <c r="AA20" s="34"/>
      <c r="AB20" s="34"/>
      <c r="AC20" s="34"/>
      <c r="AD20" s="34"/>
      <c r="AE20" s="34"/>
      <c r="AF20" s="34"/>
      <c r="AG20" s="10"/>
      <c r="AH20" s="35"/>
      <c r="AI20" s="1"/>
      <c r="AJ20" s="119"/>
      <c r="AK20" s="2"/>
    </row>
    <row r="21" spans="1:39" s="3" customFormat="1" x14ac:dyDescent="0.2">
      <c r="A21" s="180" t="s">
        <v>15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2"/>
      <c r="AG21" s="120">
        <f>AG3+AG10</f>
        <v>0</v>
      </c>
      <c r="AH21" s="177">
        <f>SUM(AH3:AH20)</f>
        <v>1</v>
      </c>
      <c r="AI21" s="1"/>
      <c r="AJ21" s="119">
        <f>Layout!H103</f>
        <v>0</v>
      </c>
      <c r="AK21" s="2"/>
      <c r="AM21" s="2"/>
    </row>
    <row r="22" spans="1:39" x14ac:dyDescent="0.2">
      <c r="A22" s="186" t="s">
        <v>55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8"/>
      <c r="AG22" s="121">
        <f>AG21*0.1685</f>
        <v>0</v>
      </c>
      <c r="AH22" s="178"/>
      <c r="AK22" s="2"/>
      <c r="AM22" s="2"/>
    </row>
    <row r="23" spans="1:39" x14ac:dyDescent="0.2">
      <c r="A23" s="183" t="s">
        <v>16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5"/>
      <c r="AG23" s="122">
        <f>AG21+AG22</f>
        <v>0</v>
      </c>
      <c r="AH23" s="179"/>
      <c r="AK23" s="2"/>
      <c r="AM23" s="2"/>
    </row>
    <row r="24" spans="1:39" x14ac:dyDescent="0.2">
      <c r="AK24" s="2"/>
    </row>
    <row r="25" spans="1:39" x14ac:dyDescent="0.2">
      <c r="AG25" s="6"/>
      <c r="AH25" s="7"/>
    </row>
  </sheetData>
  <mergeCells count="11">
    <mergeCell ref="AH10:AH15"/>
    <mergeCell ref="A1:A2"/>
    <mergeCell ref="B1:B2"/>
    <mergeCell ref="AG1:AH1"/>
    <mergeCell ref="C1:AF1"/>
    <mergeCell ref="AH3:AH9"/>
    <mergeCell ref="AH21:AH23"/>
    <mergeCell ref="A21:AF21"/>
    <mergeCell ref="A23:AF23"/>
    <mergeCell ref="A22:AF22"/>
    <mergeCell ref="AH16:AH18"/>
  </mergeCells>
  <printOptions horizontalCentered="1"/>
  <pageMargins left="0.51181102362204722" right="0.51181102362204722" top="1.1811023622047245" bottom="0.98425196850393704" header="0.31496062992125984" footer="0.31496062992125984"/>
  <pageSetup paperSize="9" scale="66" fitToHeight="0" orientation="landscape" verticalDpi="1200" r:id="rId1"/>
  <headerFooter>
    <oddHeader>&amp;L&amp;G&amp;C&amp;"Ecofont Vera Sans,Negrito"&amp;14
FF - Pinheiros
Adequação de Layout -  Prédio 12
&amp;A&amp;R&amp;"Ecofont Vera Sans,Regular"&amp;14
Planilha de Custos</oddHeader>
    <oddFooter>&amp;L&amp;G&amp;C&amp;"Ecofont Vera Sans,Regular"Av. Prof. Frederico Herman Júnior, 345 – Prédio 12, 1°andar
(11) 2997-5000 – www.fflorestal.sp.gov.br
Página &amp;P de &amp;N&amp;R&amp;"Arial Rounded MT Bold,Normal"&amp;12Folha:_____________
Proc.: ________/____
Rubrica: __________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showGridLines="0" zoomScaleNormal="100" workbookViewId="0">
      <selection activeCell="F6" sqref="F6"/>
    </sheetView>
  </sheetViews>
  <sheetFormatPr defaultColWidth="9.140625" defaultRowHeight="15" x14ac:dyDescent="0.2"/>
  <cols>
    <col min="1" max="1" width="8.7109375" style="53" customWidth="1"/>
    <col min="2" max="2" width="20.7109375" style="93" customWidth="1"/>
    <col min="3" max="3" width="74" style="53" customWidth="1"/>
    <col min="4" max="4" width="6.28515625" style="53" customWidth="1"/>
    <col min="5" max="5" width="12.7109375" style="67" customWidth="1"/>
    <col min="6" max="8" width="12.7109375" style="68" customWidth="1"/>
    <col min="9" max="9" width="15.7109375" style="68" customWidth="1"/>
    <col min="10" max="10" width="14.28515625" style="53" bestFit="1" customWidth="1"/>
    <col min="11" max="11" width="13.140625" style="53" customWidth="1"/>
    <col min="12" max="12" width="12.7109375" style="53" bestFit="1" customWidth="1"/>
    <col min="13" max="16384" width="9.140625" style="53"/>
  </cols>
  <sheetData>
    <row r="1" spans="1:11" x14ac:dyDescent="0.2">
      <c r="A1" s="98" t="s">
        <v>17</v>
      </c>
      <c r="B1" s="99" t="s">
        <v>12</v>
      </c>
      <c r="C1" s="100" t="s">
        <v>23</v>
      </c>
      <c r="D1" s="99" t="s">
        <v>18</v>
      </c>
      <c r="E1" s="52" t="s">
        <v>19</v>
      </c>
      <c r="F1" s="52" t="s">
        <v>20</v>
      </c>
      <c r="G1" s="52" t="s">
        <v>21</v>
      </c>
      <c r="H1" s="52" t="s">
        <v>22</v>
      </c>
      <c r="I1" s="101" t="s">
        <v>15</v>
      </c>
    </row>
    <row r="2" spans="1:11" x14ac:dyDescent="0.2">
      <c r="A2" s="102">
        <v>1</v>
      </c>
      <c r="B2" s="103"/>
      <c r="C2" s="104" t="s">
        <v>84</v>
      </c>
      <c r="D2" s="103"/>
      <c r="E2" s="105"/>
      <c r="F2" s="106"/>
      <c r="G2" s="106"/>
      <c r="H2" s="106"/>
      <c r="I2" s="107">
        <f>I3+I8+I34+I39+I50+I60</f>
        <v>0</v>
      </c>
    </row>
    <row r="3" spans="1:11" x14ac:dyDescent="0.2">
      <c r="A3" s="69" t="s">
        <v>0</v>
      </c>
      <c r="B3" s="85"/>
      <c r="C3" s="70" t="s">
        <v>83</v>
      </c>
      <c r="D3" s="85"/>
      <c r="E3" s="71"/>
      <c r="F3" s="72"/>
      <c r="G3" s="72"/>
      <c r="H3" s="72"/>
      <c r="I3" s="76">
        <f>SUM(I4:I6)</f>
        <v>0</v>
      </c>
    </row>
    <row r="4" spans="1:11" ht="30" x14ac:dyDescent="0.2">
      <c r="A4" s="54" t="s">
        <v>93</v>
      </c>
      <c r="B4" s="56" t="s">
        <v>60</v>
      </c>
      <c r="C4" s="55" t="s">
        <v>61</v>
      </c>
      <c r="D4" s="56" t="s">
        <v>62</v>
      </c>
      <c r="E4" s="57">
        <v>150</v>
      </c>
      <c r="F4" s="32"/>
      <c r="G4" s="32"/>
      <c r="H4" s="32">
        <f>ROUND(G4+F4,2)</f>
        <v>0</v>
      </c>
      <c r="I4" s="58">
        <f>ROUND(H4*E4,2)</f>
        <v>0</v>
      </c>
    </row>
    <row r="5" spans="1:11" ht="30" x14ac:dyDescent="0.2">
      <c r="A5" s="54" t="s">
        <v>94</v>
      </c>
      <c r="B5" s="56" t="s">
        <v>63</v>
      </c>
      <c r="C5" s="55" t="s">
        <v>64</v>
      </c>
      <c r="D5" s="56" t="s">
        <v>65</v>
      </c>
      <c r="E5" s="57">
        <v>18</v>
      </c>
      <c r="F5" s="32"/>
      <c r="G5" s="32"/>
      <c r="H5" s="32">
        <f t="shared" ref="H5:H6" si="0">ROUND(G5+F5,2)</f>
        <v>0</v>
      </c>
      <c r="I5" s="58">
        <f t="shared" ref="I5:I6" si="1">ROUND(H5*E5,2)</f>
        <v>0</v>
      </c>
    </row>
    <row r="6" spans="1:11" ht="45" x14ac:dyDescent="0.2">
      <c r="A6" s="54" t="s">
        <v>95</v>
      </c>
      <c r="B6" s="60" t="s">
        <v>66</v>
      </c>
      <c r="C6" s="59" t="s">
        <v>67</v>
      </c>
      <c r="D6" s="60" t="s">
        <v>65</v>
      </c>
      <c r="E6" s="61">
        <v>18</v>
      </c>
      <c r="F6" s="66"/>
      <c r="G6" s="66"/>
      <c r="H6" s="32">
        <f t="shared" si="0"/>
        <v>0</v>
      </c>
      <c r="I6" s="58">
        <f t="shared" si="1"/>
        <v>0</v>
      </c>
    </row>
    <row r="7" spans="1:11" ht="15" customHeight="1" x14ac:dyDescent="0.2">
      <c r="A7" s="79"/>
      <c r="B7" s="82"/>
      <c r="C7" s="80"/>
      <c r="D7" s="80"/>
      <c r="E7" s="108"/>
      <c r="F7" s="108"/>
      <c r="G7" s="108"/>
      <c r="H7" s="108"/>
      <c r="I7" s="81"/>
    </row>
    <row r="8" spans="1:11" x14ac:dyDescent="0.2">
      <c r="A8" s="73" t="s">
        <v>6</v>
      </c>
      <c r="B8" s="83"/>
      <c r="C8" s="74" t="s">
        <v>98</v>
      </c>
      <c r="D8" s="75"/>
      <c r="E8" s="109"/>
      <c r="F8" s="109"/>
      <c r="G8" s="109"/>
      <c r="H8" s="109"/>
      <c r="I8" s="84">
        <f>SUM(I9:I33)</f>
        <v>0</v>
      </c>
    </row>
    <row r="9" spans="1:11" x14ac:dyDescent="0.2">
      <c r="A9" s="62" t="s">
        <v>85</v>
      </c>
      <c r="B9" s="56" t="s">
        <v>68</v>
      </c>
      <c r="C9" s="55" t="s">
        <v>69</v>
      </c>
      <c r="D9" s="56" t="s">
        <v>62</v>
      </c>
      <c r="E9" s="63">
        <v>150</v>
      </c>
      <c r="F9" s="32"/>
      <c r="G9" s="32"/>
      <c r="H9" s="32">
        <f t="shared" ref="H9:H37" si="2">ROUND(G9+F9,2)</f>
        <v>0</v>
      </c>
      <c r="I9" s="58">
        <f t="shared" ref="I9:I37" si="3">ROUND(H9*E9,2)</f>
        <v>0</v>
      </c>
    </row>
    <row r="10" spans="1:11" ht="30" x14ac:dyDescent="0.2">
      <c r="A10" s="62" t="s">
        <v>86</v>
      </c>
      <c r="B10" s="33" t="s">
        <v>70</v>
      </c>
      <c r="C10" s="51" t="s">
        <v>71</v>
      </c>
      <c r="D10" s="33" t="s">
        <v>62</v>
      </c>
      <c r="E10" s="64">
        <v>15</v>
      </c>
      <c r="F10" s="32"/>
      <c r="G10" s="32"/>
      <c r="H10" s="32">
        <f t="shared" si="2"/>
        <v>0</v>
      </c>
      <c r="I10" s="58">
        <f t="shared" si="3"/>
        <v>0</v>
      </c>
    </row>
    <row r="11" spans="1:11" ht="30" x14ac:dyDescent="0.2">
      <c r="A11" s="62" t="s">
        <v>87</v>
      </c>
      <c r="B11" s="56" t="s">
        <v>73</v>
      </c>
      <c r="C11" s="55" t="s">
        <v>74</v>
      </c>
      <c r="D11" s="65" t="s">
        <v>62</v>
      </c>
      <c r="E11" s="63">
        <v>100</v>
      </c>
      <c r="F11" s="32"/>
      <c r="G11" s="32"/>
      <c r="H11" s="32">
        <f t="shared" si="2"/>
        <v>0</v>
      </c>
      <c r="I11" s="58">
        <f t="shared" si="3"/>
        <v>0</v>
      </c>
    </row>
    <row r="12" spans="1:11" x14ac:dyDescent="0.2">
      <c r="A12" s="62" t="s">
        <v>88</v>
      </c>
      <c r="B12" s="56" t="s">
        <v>75</v>
      </c>
      <c r="C12" s="55" t="s">
        <v>76</v>
      </c>
      <c r="D12" s="56" t="s">
        <v>1</v>
      </c>
      <c r="E12" s="63">
        <v>6</v>
      </c>
      <c r="F12" s="32"/>
      <c r="G12" s="32"/>
      <c r="H12" s="32">
        <f t="shared" si="2"/>
        <v>0</v>
      </c>
      <c r="I12" s="58">
        <f t="shared" si="3"/>
        <v>0</v>
      </c>
    </row>
    <row r="13" spans="1:11" ht="30" x14ac:dyDescent="0.2">
      <c r="A13" s="62" t="s">
        <v>89</v>
      </c>
      <c r="B13" s="56" t="s">
        <v>77</v>
      </c>
      <c r="C13" s="55" t="s">
        <v>78</v>
      </c>
      <c r="D13" s="56" t="s">
        <v>62</v>
      </c>
      <c r="E13" s="66">
        <v>100</v>
      </c>
      <c r="F13" s="32"/>
      <c r="G13" s="32"/>
      <c r="H13" s="32">
        <f t="shared" si="2"/>
        <v>0</v>
      </c>
      <c r="I13" s="58">
        <f t="shared" si="3"/>
        <v>0</v>
      </c>
    </row>
    <row r="14" spans="1:11" x14ac:dyDescent="0.2">
      <c r="A14" s="62" t="s">
        <v>90</v>
      </c>
      <c r="B14" s="56" t="s">
        <v>79</v>
      </c>
      <c r="C14" s="55" t="s">
        <v>80</v>
      </c>
      <c r="D14" s="56" t="s">
        <v>62</v>
      </c>
      <c r="E14" s="66">
        <v>400</v>
      </c>
      <c r="F14" s="32"/>
      <c r="G14" s="32"/>
      <c r="H14" s="32">
        <f t="shared" si="2"/>
        <v>0</v>
      </c>
      <c r="I14" s="58">
        <f t="shared" si="3"/>
        <v>0</v>
      </c>
      <c r="K14" s="68"/>
    </row>
    <row r="15" spans="1:11" x14ac:dyDescent="0.2">
      <c r="A15" s="62" t="s">
        <v>91</v>
      </c>
      <c r="B15" s="33" t="s">
        <v>81</v>
      </c>
      <c r="C15" s="51" t="s">
        <v>82</v>
      </c>
      <c r="D15" s="33" t="s">
        <v>62</v>
      </c>
      <c r="E15" s="50">
        <v>400</v>
      </c>
      <c r="F15" s="32"/>
      <c r="G15" s="32"/>
      <c r="H15" s="32">
        <f t="shared" si="2"/>
        <v>0</v>
      </c>
      <c r="I15" s="58">
        <f t="shared" si="3"/>
        <v>0</v>
      </c>
      <c r="K15" s="68"/>
    </row>
    <row r="16" spans="1:11" x14ac:dyDescent="0.2">
      <c r="A16" s="62" t="s">
        <v>92</v>
      </c>
      <c r="B16" s="56" t="s">
        <v>56</v>
      </c>
      <c r="C16" s="55" t="s">
        <v>116</v>
      </c>
      <c r="D16" s="56" t="s">
        <v>62</v>
      </c>
      <c r="E16" s="66">
        <v>30</v>
      </c>
      <c r="F16" s="63"/>
      <c r="G16" s="63"/>
      <c r="H16" s="32">
        <f t="shared" si="2"/>
        <v>0</v>
      </c>
      <c r="I16" s="58">
        <f t="shared" si="3"/>
        <v>0</v>
      </c>
    </row>
    <row r="17" spans="1:13" x14ac:dyDescent="0.2">
      <c r="A17" s="62" t="s">
        <v>102</v>
      </c>
      <c r="B17" s="33" t="s">
        <v>100</v>
      </c>
      <c r="C17" s="51" t="s">
        <v>101</v>
      </c>
      <c r="D17" s="33" t="s">
        <v>9</v>
      </c>
      <c r="E17" s="50">
        <v>20</v>
      </c>
      <c r="F17" s="32"/>
      <c r="G17" s="32"/>
      <c r="H17" s="32">
        <f t="shared" si="2"/>
        <v>0</v>
      </c>
      <c r="I17" s="58">
        <f t="shared" si="3"/>
        <v>0</v>
      </c>
      <c r="L17" s="68"/>
    </row>
    <row r="18" spans="1:13" x14ac:dyDescent="0.2">
      <c r="A18" s="62" t="s">
        <v>103</v>
      </c>
      <c r="B18" s="33" t="s">
        <v>104</v>
      </c>
      <c r="C18" s="51" t="s">
        <v>105</v>
      </c>
      <c r="D18" s="33" t="s">
        <v>2</v>
      </c>
      <c r="E18" s="50">
        <v>20</v>
      </c>
      <c r="F18" s="32"/>
      <c r="G18" s="32"/>
      <c r="H18" s="32">
        <f t="shared" si="2"/>
        <v>0</v>
      </c>
      <c r="I18" s="58">
        <f t="shared" si="3"/>
        <v>0</v>
      </c>
      <c r="L18" s="68"/>
    </row>
    <row r="19" spans="1:13" ht="30" x14ac:dyDescent="0.2">
      <c r="A19" s="62" t="s">
        <v>107</v>
      </c>
      <c r="B19" s="33" t="s">
        <v>170</v>
      </c>
      <c r="C19" s="51" t="s">
        <v>171</v>
      </c>
      <c r="D19" s="33" t="s">
        <v>2</v>
      </c>
      <c r="E19" s="50">
        <v>8</v>
      </c>
      <c r="F19" s="32"/>
      <c r="G19" s="32"/>
      <c r="H19" s="32">
        <f t="shared" si="2"/>
        <v>0</v>
      </c>
      <c r="I19" s="58">
        <f t="shared" si="3"/>
        <v>0</v>
      </c>
      <c r="L19" s="68"/>
    </row>
    <row r="20" spans="1:13" x14ac:dyDescent="0.2">
      <c r="A20" s="62" t="s">
        <v>172</v>
      </c>
      <c r="B20" s="33" t="s">
        <v>166</v>
      </c>
      <c r="C20" s="51" t="s">
        <v>167</v>
      </c>
      <c r="D20" s="33" t="s">
        <v>9</v>
      </c>
      <c r="E20" s="50">
        <v>20</v>
      </c>
      <c r="F20" s="32"/>
      <c r="G20" s="32"/>
      <c r="H20" s="32">
        <f t="shared" si="2"/>
        <v>0</v>
      </c>
      <c r="I20" s="58">
        <f t="shared" si="3"/>
        <v>0</v>
      </c>
    </row>
    <row r="21" spans="1:13" x14ac:dyDescent="0.2">
      <c r="A21" s="62" t="s">
        <v>173</v>
      </c>
      <c r="B21" s="33" t="s">
        <v>56</v>
      </c>
      <c r="C21" s="31" t="s">
        <v>57</v>
      </c>
      <c r="D21" s="33" t="s">
        <v>9</v>
      </c>
      <c r="E21" s="12">
        <v>9</v>
      </c>
      <c r="F21" s="32"/>
      <c r="G21" s="32"/>
      <c r="H21" s="32">
        <f t="shared" si="2"/>
        <v>0</v>
      </c>
      <c r="I21" s="58">
        <f t="shared" si="3"/>
        <v>0</v>
      </c>
      <c r="M21" s="68"/>
    </row>
    <row r="22" spans="1:13" ht="30" x14ac:dyDescent="0.2">
      <c r="A22" s="62" t="s">
        <v>108</v>
      </c>
      <c r="B22" s="33" t="s">
        <v>114</v>
      </c>
      <c r="C22" s="51" t="s">
        <v>115</v>
      </c>
      <c r="D22" s="33" t="s">
        <v>2</v>
      </c>
      <c r="E22" s="12">
        <v>400</v>
      </c>
      <c r="F22" s="32"/>
      <c r="G22" s="32"/>
      <c r="H22" s="32">
        <f t="shared" si="2"/>
        <v>0</v>
      </c>
      <c r="I22" s="58">
        <f t="shared" si="3"/>
        <v>0</v>
      </c>
    </row>
    <row r="23" spans="1:13" ht="30" x14ac:dyDescent="0.2">
      <c r="A23" s="62" t="s">
        <v>109</v>
      </c>
      <c r="B23" s="33" t="s">
        <v>34</v>
      </c>
      <c r="C23" s="31" t="s">
        <v>35</v>
      </c>
      <c r="D23" s="33" t="s">
        <v>2</v>
      </c>
      <c r="E23" s="12">
        <v>20</v>
      </c>
      <c r="F23" s="32"/>
      <c r="G23" s="32"/>
      <c r="H23" s="32">
        <f t="shared" si="2"/>
        <v>0</v>
      </c>
      <c r="I23" s="58">
        <f t="shared" si="3"/>
        <v>0</v>
      </c>
    </row>
    <row r="24" spans="1:13" x14ac:dyDescent="0.2">
      <c r="A24" s="62" t="s">
        <v>110</v>
      </c>
      <c r="B24" s="33" t="s">
        <v>58</v>
      </c>
      <c r="C24" s="31" t="s">
        <v>59</v>
      </c>
      <c r="D24" s="33" t="s">
        <v>1</v>
      </c>
      <c r="E24" s="12">
        <v>9</v>
      </c>
      <c r="F24" s="32"/>
      <c r="G24" s="32"/>
      <c r="H24" s="32">
        <f t="shared" si="2"/>
        <v>0</v>
      </c>
      <c r="I24" s="58">
        <f t="shared" si="3"/>
        <v>0</v>
      </c>
    </row>
    <row r="25" spans="1:13" x14ac:dyDescent="0.2">
      <c r="A25" s="62" t="s">
        <v>111</v>
      </c>
      <c r="B25" s="33" t="s">
        <v>153</v>
      </c>
      <c r="C25" s="51" t="s">
        <v>154</v>
      </c>
      <c r="D25" s="33" t="s">
        <v>9</v>
      </c>
      <c r="E25" s="12">
        <v>7</v>
      </c>
      <c r="F25" s="32"/>
      <c r="G25" s="32"/>
      <c r="H25" s="32">
        <f t="shared" si="2"/>
        <v>0</v>
      </c>
      <c r="I25" s="58">
        <f t="shared" si="3"/>
        <v>0</v>
      </c>
    </row>
    <row r="26" spans="1:13" x14ac:dyDescent="0.2">
      <c r="A26" s="62" t="s">
        <v>112</v>
      </c>
      <c r="B26" s="33" t="s">
        <v>106</v>
      </c>
      <c r="C26" s="51" t="s">
        <v>175</v>
      </c>
      <c r="D26" s="33" t="s">
        <v>1</v>
      </c>
      <c r="E26" s="110">
        <v>10</v>
      </c>
      <c r="F26" s="32"/>
      <c r="G26" s="32"/>
      <c r="H26" s="32">
        <f t="shared" si="2"/>
        <v>0</v>
      </c>
      <c r="I26" s="58">
        <f t="shared" si="3"/>
        <v>0</v>
      </c>
    </row>
    <row r="27" spans="1:13" ht="30" x14ac:dyDescent="0.2">
      <c r="A27" s="62" t="s">
        <v>113</v>
      </c>
      <c r="B27" s="33" t="s">
        <v>106</v>
      </c>
      <c r="C27" s="51" t="s">
        <v>174</v>
      </c>
      <c r="D27" s="33" t="s">
        <v>1</v>
      </c>
      <c r="E27" s="163">
        <v>7</v>
      </c>
      <c r="F27" s="32"/>
      <c r="G27" s="32"/>
      <c r="H27" s="32">
        <f t="shared" si="2"/>
        <v>0</v>
      </c>
      <c r="I27" s="58">
        <f t="shared" si="3"/>
        <v>0</v>
      </c>
    </row>
    <row r="28" spans="1:13" x14ac:dyDescent="0.2">
      <c r="A28" s="62" t="s">
        <v>152</v>
      </c>
      <c r="B28" s="33" t="s">
        <v>56</v>
      </c>
      <c r="C28" s="31" t="s">
        <v>183</v>
      </c>
      <c r="D28" s="33" t="s">
        <v>184</v>
      </c>
      <c r="E28" s="12">
        <v>4</v>
      </c>
      <c r="F28" s="32"/>
      <c r="G28" s="32"/>
      <c r="H28" s="32">
        <f t="shared" si="2"/>
        <v>0</v>
      </c>
      <c r="I28" s="58">
        <f t="shared" si="3"/>
        <v>0</v>
      </c>
    </row>
    <row r="29" spans="1:13" x14ac:dyDescent="0.2">
      <c r="A29" s="62" t="s">
        <v>155</v>
      </c>
      <c r="B29" s="33" t="s">
        <v>156</v>
      </c>
      <c r="C29" s="155" t="s">
        <v>157</v>
      </c>
      <c r="D29" s="33" t="s">
        <v>62</v>
      </c>
      <c r="E29" s="66">
        <v>4</v>
      </c>
      <c r="F29" s="32"/>
      <c r="G29" s="32"/>
      <c r="H29" s="32">
        <f t="shared" si="2"/>
        <v>0</v>
      </c>
      <c r="I29" s="58">
        <f t="shared" si="3"/>
        <v>0</v>
      </c>
    </row>
    <row r="30" spans="1:13" ht="30" x14ac:dyDescent="0.2">
      <c r="A30" s="62" t="s">
        <v>158</v>
      </c>
      <c r="B30" s="33" t="s">
        <v>56</v>
      </c>
      <c r="C30" s="155" t="s">
        <v>164</v>
      </c>
      <c r="D30" s="33" t="s">
        <v>1</v>
      </c>
      <c r="E30" s="32">
        <v>2</v>
      </c>
      <c r="F30" s="32"/>
      <c r="G30" s="32"/>
      <c r="H30" s="32">
        <f t="shared" si="2"/>
        <v>0</v>
      </c>
      <c r="I30" s="58">
        <f t="shared" si="3"/>
        <v>0</v>
      </c>
    </row>
    <row r="31" spans="1:13" ht="30" x14ac:dyDescent="0.2">
      <c r="A31" s="62" t="s">
        <v>161</v>
      </c>
      <c r="B31" s="33" t="s">
        <v>56</v>
      </c>
      <c r="C31" s="51" t="s">
        <v>176</v>
      </c>
      <c r="D31" s="33" t="s">
        <v>1</v>
      </c>
      <c r="E31" s="50">
        <v>400</v>
      </c>
      <c r="F31" s="32"/>
      <c r="G31" s="32"/>
      <c r="H31" s="32">
        <f t="shared" si="2"/>
        <v>0</v>
      </c>
      <c r="I31" s="58">
        <f t="shared" si="3"/>
        <v>0</v>
      </c>
    </row>
    <row r="32" spans="1:13" ht="30" x14ac:dyDescent="0.2">
      <c r="A32" s="62" t="s">
        <v>163</v>
      </c>
      <c r="B32" s="33" t="s">
        <v>159</v>
      </c>
      <c r="C32" s="51" t="s">
        <v>177</v>
      </c>
      <c r="D32" s="33" t="s">
        <v>62</v>
      </c>
      <c r="E32" s="32">
        <v>4</v>
      </c>
      <c r="F32" s="32"/>
      <c r="G32" s="32"/>
      <c r="H32" s="32">
        <f t="shared" si="2"/>
        <v>0</v>
      </c>
      <c r="I32" s="58">
        <f t="shared" si="3"/>
        <v>0</v>
      </c>
    </row>
    <row r="33" spans="1:12" ht="30" x14ac:dyDescent="0.2">
      <c r="A33" s="62" t="s">
        <v>182</v>
      </c>
      <c r="B33" s="56" t="s">
        <v>56</v>
      </c>
      <c r="C33" s="55" t="s">
        <v>162</v>
      </c>
      <c r="D33" s="56" t="s">
        <v>62</v>
      </c>
      <c r="E33" s="66">
        <v>50</v>
      </c>
      <c r="F33" s="63"/>
      <c r="G33" s="63"/>
      <c r="H33" s="32">
        <f t="shared" si="2"/>
        <v>0</v>
      </c>
      <c r="I33" s="58">
        <f t="shared" si="3"/>
        <v>0</v>
      </c>
    </row>
    <row r="34" spans="1:12" s="24" customFormat="1" x14ac:dyDescent="0.2">
      <c r="A34" s="158" t="s">
        <v>5</v>
      </c>
      <c r="B34" s="94"/>
      <c r="C34" s="112" t="s">
        <v>137</v>
      </c>
      <c r="D34" s="95"/>
      <c r="E34" s="96"/>
      <c r="F34" s="96"/>
      <c r="G34" s="96"/>
      <c r="H34" s="96"/>
      <c r="I34" s="97">
        <f>SUM(I35:I37)</f>
        <v>0</v>
      </c>
      <c r="J34" s="25"/>
      <c r="K34" s="23"/>
      <c r="L34" s="23"/>
    </row>
    <row r="35" spans="1:12" s="3" customFormat="1" ht="30" x14ac:dyDescent="0.2">
      <c r="A35" s="159" t="s">
        <v>121</v>
      </c>
      <c r="B35" s="33" t="s">
        <v>41</v>
      </c>
      <c r="C35" s="31" t="s">
        <v>42</v>
      </c>
      <c r="D35" s="33" t="s">
        <v>9</v>
      </c>
      <c r="E35" s="12">
        <v>5</v>
      </c>
      <c r="F35" s="32"/>
      <c r="G35" s="32"/>
      <c r="H35" s="32">
        <f t="shared" si="2"/>
        <v>0</v>
      </c>
      <c r="I35" s="58">
        <f t="shared" si="3"/>
        <v>0</v>
      </c>
      <c r="J35" s="17"/>
      <c r="K35" s="2"/>
      <c r="L35" s="2"/>
    </row>
    <row r="36" spans="1:12" s="3" customFormat="1" ht="30" x14ac:dyDescent="0.2">
      <c r="A36" s="159" t="s">
        <v>122</v>
      </c>
      <c r="B36" s="33" t="s">
        <v>43</v>
      </c>
      <c r="C36" s="31" t="s">
        <v>44</v>
      </c>
      <c r="D36" s="33" t="s">
        <v>9</v>
      </c>
      <c r="E36" s="12">
        <v>6</v>
      </c>
      <c r="F36" s="32"/>
      <c r="G36" s="32"/>
      <c r="H36" s="32">
        <f t="shared" si="2"/>
        <v>0</v>
      </c>
      <c r="I36" s="58">
        <f t="shared" si="3"/>
        <v>0</v>
      </c>
      <c r="J36" s="17"/>
      <c r="K36" s="2"/>
      <c r="L36" s="2"/>
    </row>
    <row r="37" spans="1:12" s="3" customFormat="1" ht="30" x14ac:dyDescent="0.2">
      <c r="A37" s="159" t="s">
        <v>123</v>
      </c>
      <c r="B37" s="33" t="s">
        <v>45</v>
      </c>
      <c r="C37" s="31" t="s">
        <v>46</v>
      </c>
      <c r="D37" s="15" t="s">
        <v>9</v>
      </c>
      <c r="E37" s="12">
        <v>6</v>
      </c>
      <c r="F37" s="32"/>
      <c r="G37" s="32"/>
      <c r="H37" s="32">
        <f t="shared" si="2"/>
        <v>0</v>
      </c>
      <c r="I37" s="58">
        <f t="shared" si="3"/>
        <v>0</v>
      </c>
      <c r="J37" s="17"/>
      <c r="K37" s="2"/>
      <c r="L37" s="2"/>
    </row>
    <row r="38" spans="1:12" s="3" customFormat="1" x14ac:dyDescent="0.2">
      <c r="A38" s="160"/>
      <c r="B38" s="18"/>
      <c r="C38" s="19"/>
      <c r="D38" s="20"/>
      <c r="E38" s="36"/>
      <c r="F38" s="36"/>
      <c r="G38" s="43"/>
      <c r="H38" s="37"/>
      <c r="I38" s="38"/>
      <c r="J38" s="17"/>
      <c r="K38" s="2"/>
      <c r="L38" s="2"/>
    </row>
    <row r="39" spans="1:12" s="3" customFormat="1" x14ac:dyDescent="0.2">
      <c r="A39" s="161" t="s">
        <v>207</v>
      </c>
      <c r="B39" s="16"/>
      <c r="C39" s="21" t="s">
        <v>141</v>
      </c>
      <c r="D39" s="22"/>
      <c r="E39" s="39"/>
      <c r="F39" s="39"/>
      <c r="G39" s="39"/>
      <c r="H39" s="40"/>
      <c r="I39" s="41">
        <f>SUM(I40:I48)</f>
        <v>0</v>
      </c>
      <c r="J39" s="17"/>
      <c r="K39" s="2"/>
      <c r="L39" s="2"/>
    </row>
    <row r="40" spans="1:12" s="3" customFormat="1" ht="45" x14ac:dyDescent="0.2">
      <c r="A40" s="162" t="s">
        <v>209</v>
      </c>
      <c r="B40" s="33" t="s">
        <v>41</v>
      </c>
      <c r="C40" s="31" t="s">
        <v>49</v>
      </c>
      <c r="D40" s="33" t="s">
        <v>9</v>
      </c>
      <c r="E40" s="12">
        <v>5</v>
      </c>
      <c r="F40" s="32"/>
      <c r="G40" s="32"/>
      <c r="H40" s="32">
        <f t="shared" ref="H40:H48" si="4">ROUND(G40+F40,2)</f>
        <v>0</v>
      </c>
      <c r="I40" s="58">
        <f t="shared" ref="I40:I48" si="5">ROUND(H40*E40,2)</f>
        <v>0</v>
      </c>
      <c r="J40" s="17"/>
      <c r="K40" s="2"/>
      <c r="L40" s="2"/>
    </row>
    <row r="41" spans="1:12" s="3" customFormat="1" ht="30" x14ac:dyDescent="0.2">
      <c r="A41" s="162" t="s">
        <v>210</v>
      </c>
      <c r="B41" s="33" t="s">
        <v>43</v>
      </c>
      <c r="C41" s="31" t="s">
        <v>169</v>
      </c>
      <c r="D41" s="33" t="s">
        <v>9</v>
      </c>
      <c r="E41" s="12">
        <v>3</v>
      </c>
      <c r="F41" s="32"/>
      <c r="G41" s="32"/>
      <c r="H41" s="32">
        <f t="shared" si="4"/>
        <v>0</v>
      </c>
      <c r="I41" s="58">
        <f t="shared" si="5"/>
        <v>0</v>
      </c>
      <c r="J41" s="17"/>
      <c r="K41" s="2"/>
      <c r="L41" s="2"/>
    </row>
    <row r="42" spans="1:12" s="3" customFormat="1" ht="45" x14ac:dyDescent="0.2">
      <c r="A42" s="162" t="s">
        <v>211</v>
      </c>
      <c r="B42" s="33" t="s">
        <v>45</v>
      </c>
      <c r="C42" s="31" t="s">
        <v>50</v>
      </c>
      <c r="D42" s="15" t="s">
        <v>9</v>
      </c>
      <c r="E42" s="12">
        <v>6</v>
      </c>
      <c r="F42" s="32"/>
      <c r="G42" s="32"/>
      <c r="H42" s="32">
        <f t="shared" si="4"/>
        <v>0</v>
      </c>
      <c r="I42" s="58">
        <f t="shared" si="5"/>
        <v>0</v>
      </c>
      <c r="J42" s="17"/>
      <c r="K42" s="2"/>
      <c r="L42" s="2"/>
    </row>
    <row r="43" spans="1:12" s="3" customFormat="1" ht="45" x14ac:dyDescent="0.2">
      <c r="A43" s="162" t="s">
        <v>212</v>
      </c>
      <c r="B43" s="33" t="s">
        <v>41</v>
      </c>
      <c r="C43" s="31" t="s">
        <v>51</v>
      </c>
      <c r="D43" s="33" t="s">
        <v>9</v>
      </c>
      <c r="E43" s="12">
        <v>9</v>
      </c>
      <c r="F43" s="32"/>
      <c r="G43" s="32"/>
      <c r="H43" s="32">
        <f t="shared" si="4"/>
        <v>0</v>
      </c>
      <c r="I43" s="58">
        <f t="shared" si="5"/>
        <v>0</v>
      </c>
      <c r="J43" s="17"/>
      <c r="K43" s="2"/>
      <c r="L43" s="2"/>
    </row>
    <row r="44" spans="1:12" s="3" customFormat="1" ht="30" x14ac:dyDescent="0.2">
      <c r="A44" s="162" t="s">
        <v>213</v>
      </c>
      <c r="B44" s="33" t="s">
        <v>142</v>
      </c>
      <c r="C44" s="51" t="s">
        <v>143</v>
      </c>
      <c r="D44" s="15" t="s">
        <v>2</v>
      </c>
      <c r="E44" s="12">
        <v>150</v>
      </c>
      <c r="F44" s="32"/>
      <c r="G44" s="32"/>
      <c r="H44" s="32">
        <f t="shared" si="4"/>
        <v>0</v>
      </c>
      <c r="I44" s="58">
        <f t="shared" si="5"/>
        <v>0</v>
      </c>
      <c r="J44" s="17"/>
      <c r="K44" s="2"/>
      <c r="L44" s="2"/>
    </row>
    <row r="45" spans="1:12" s="3" customFormat="1" ht="30" x14ac:dyDescent="0.2">
      <c r="A45" s="162" t="s">
        <v>214</v>
      </c>
      <c r="B45" s="33" t="s">
        <v>144</v>
      </c>
      <c r="C45" s="51" t="s">
        <v>145</v>
      </c>
      <c r="D45" s="15" t="s">
        <v>2</v>
      </c>
      <c r="E45" s="12">
        <v>150</v>
      </c>
      <c r="F45" s="32"/>
      <c r="G45" s="32"/>
      <c r="H45" s="32">
        <f t="shared" si="4"/>
        <v>0</v>
      </c>
      <c r="I45" s="58">
        <f t="shared" si="5"/>
        <v>0</v>
      </c>
      <c r="J45" s="17"/>
      <c r="K45" s="2"/>
      <c r="L45" s="2"/>
    </row>
    <row r="46" spans="1:12" s="3" customFormat="1" ht="30" x14ac:dyDescent="0.2">
      <c r="A46" s="162" t="s">
        <v>215</v>
      </c>
      <c r="B46" s="33" t="s">
        <v>56</v>
      </c>
      <c r="C46" s="51" t="s">
        <v>185</v>
      </c>
      <c r="D46" s="15" t="s">
        <v>2</v>
      </c>
      <c r="E46" s="12">
        <v>150</v>
      </c>
      <c r="F46" s="32"/>
      <c r="G46" s="32"/>
      <c r="H46" s="32">
        <f t="shared" si="4"/>
        <v>0</v>
      </c>
      <c r="I46" s="58">
        <f t="shared" si="5"/>
        <v>0</v>
      </c>
      <c r="J46" s="17"/>
      <c r="K46" s="2"/>
      <c r="L46" s="2"/>
    </row>
    <row r="47" spans="1:12" s="3" customFormat="1" ht="30" x14ac:dyDescent="0.2">
      <c r="A47" s="162" t="s">
        <v>216</v>
      </c>
      <c r="B47" s="33" t="s">
        <v>146</v>
      </c>
      <c r="C47" s="51" t="s">
        <v>147</v>
      </c>
      <c r="D47" s="33" t="s">
        <v>2</v>
      </c>
      <c r="E47" s="12">
        <v>150</v>
      </c>
      <c r="F47" s="32"/>
      <c r="G47" s="32"/>
      <c r="H47" s="32">
        <f t="shared" si="4"/>
        <v>0</v>
      </c>
      <c r="I47" s="58">
        <f t="shared" si="5"/>
        <v>0</v>
      </c>
      <c r="J47" s="17"/>
      <c r="K47" s="2"/>
      <c r="L47" s="2"/>
    </row>
    <row r="48" spans="1:12" s="3" customFormat="1" ht="30" x14ac:dyDescent="0.2">
      <c r="A48" s="162" t="s">
        <v>217</v>
      </c>
      <c r="B48" s="33" t="s">
        <v>148</v>
      </c>
      <c r="C48" s="51" t="s">
        <v>149</v>
      </c>
      <c r="D48" s="33" t="s">
        <v>2</v>
      </c>
      <c r="E48" s="12">
        <v>150</v>
      </c>
      <c r="F48" s="32"/>
      <c r="G48" s="32"/>
      <c r="H48" s="32">
        <f t="shared" si="4"/>
        <v>0</v>
      </c>
      <c r="I48" s="58">
        <f t="shared" si="5"/>
        <v>0</v>
      </c>
      <c r="J48" s="17"/>
      <c r="K48" s="2"/>
      <c r="L48" s="2"/>
    </row>
    <row r="49" spans="1:12" s="3" customFormat="1" x14ac:dyDescent="0.2">
      <c r="A49" s="162"/>
      <c r="B49" s="123"/>
      <c r="C49" s="125"/>
      <c r="D49" s="123"/>
      <c r="E49" s="36"/>
      <c r="F49" s="124"/>
      <c r="G49" s="124"/>
      <c r="H49" s="124"/>
      <c r="I49" s="38"/>
      <c r="J49" s="17"/>
      <c r="K49" s="2"/>
      <c r="L49" s="2"/>
    </row>
    <row r="50" spans="1:12" s="24" customFormat="1" x14ac:dyDescent="0.2">
      <c r="A50" s="161" t="s">
        <v>208</v>
      </c>
      <c r="B50" s="16"/>
      <c r="C50" s="21" t="s">
        <v>140</v>
      </c>
      <c r="D50" s="22"/>
      <c r="E50" s="39"/>
      <c r="F50" s="39"/>
      <c r="G50" s="39"/>
      <c r="H50" s="40"/>
      <c r="I50" s="41">
        <f>SUM(I51:I58)</f>
        <v>0</v>
      </c>
      <c r="J50" s="25"/>
      <c r="K50" s="23"/>
      <c r="L50" s="23"/>
    </row>
    <row r="51" spans="1:12" s="3" customFormat="1" ht="30" x14ac:dyDescent="0.2">
      <c r="A51" s="159" t="s">
        <v>218</v>
      </c>
      <c r="B51" s="15" t="s">
        <v>24</v>
      </c>
      <c r="C51" s="13" t="s">
        <v>165</v>
      </c>
      <c r="D51" s="14" t="s">
        <v>1</v>
      </c>
      <c r="E51" s="12">
        <v>1</v>
      </c>
      <c r="F51" s="42"/>
      <c r="G51" s="42"/>
      <c r="H51" s="32">
        <f t="shared" ref="H51:H58" si="6">ROUND(G51+F51,2)</f>
        <v>0</v>
      </c>
      <c r="I51" s="58">
        <f t="shared" ref="I51:I58" si="7">ROUND(H51*E51,2)</f>
        <v>0</v>
      </c>
      <c r="J51" s="17"/>
      <c r="K51" s="2"/>
      <c r="L51" s="2"/>
    </row>
    <row r="52" spans="1:12" s="3" customFormat="1" x14ac:dyDescent="0.2">
      <c r="A52" s="159" t="s">
        <v>219</v>
      </c>
      <c r="B52" s="15" t="s">
        <v>25</v>
      </c>
      <c r="C52" s="13" t="s">
        <v>36</v>
      </c>
      <c r="D52" s="15" t="s">
        <v>1</v>
      </c>
      <c r="E52" s="12">
        <v>1</v>
      </c>
      <c r="F52" s="42"/>
      <c r="G52" s="42"/>
      <c r="H52" s="32">
        <f t="shared" si="6"/>
        <v>0</v>
      </c>
      <c r="I52" s="58">
        <f t="shared" si="7"/>
        <v>0</v>
      </c>
      <c r="J52" s="17"/>
      <c r="K52" s="2"/>
      <c r="L52" s="2"/>
    </row>
    <row r="53" spans="1:12" s="3" customFormat="1" x14ac:dyDescent="0.2">
      <c r="A53" s="159" t="s">
        <v>220</v>
      </c>
      <c r="B53" s="15" t="s">
        <v>26</v>
      </c>
      <c r="C53" s="13" t="s">
        <v>27</v>
      </c>
      <c r="D53" s="15" t="s">
        <v>1</v>
      </c>
      <c r="E53" s="12">
        <v>5</v>
      </c>
      <c r="F53" s="42"/>
      <c r="G53" s="42"/>
      <c r="H53" s="32">
        <f t="shared" si="6"/>
        <v>0</v>
      </c>
      <c r="I53" s="58">
        <f t="shared" si="7"/>
        <v>0</v>
      </c>
      <c r="J53" s="17"/>
      <c r="K53" s="2"/>
      <c r="L53" s="2"/>
    </row>
    <row r="54" spans="1:12" s="3" customFormat="1" x14ac:dyDescent="0.2">
      <c r="A54" s="159" t="s">
        <v>221</v>
      </c>
      <c r="B54" s="15" t="s">
        <v>28</v>
      </c>
      <c r="C54" s="111" t="s">
        <v>168</v>
      </c>
      <c r="D54" s="15" t="s">
        <v>1</v>
      </c>
      <c r="E54" s="12">
        <v>1</v>
      </c>
      <c r="F54" s="42"/>
      <c r="G54" s="42"/>
      <c r="H54" s="32">
        <f t="shared" si="6"/>
        <v>0</v>
      </c>
      <c r="I54" s="58">
        <f t="shared" si="7"/>
        <v>0</v>
      </c>
      <c r="J54" s="17"/>
      <c r="K54" s="2"/>
      <c r="L54" s="2"/>
    </row>
    <row r="55" spans="1:12" s="3" customFormat="1" ht="30" x14ac:dyDescent="0.2">
      <c r="A55" s="159" t="s">
        <v>222</v>
      </c>
      <c r="B55" s="15" t="s">
        <v>29</v>
      </c>
      <c r="C55" s="13" t="s">
        <v>30</v>
      </c>
      <c r="D55" s="15" t="s">
        <v>1</v>
      </c>
      <c r="E55" s="12">
        <v>3</v>
      </c>
      <c r="F55" s="42"/>
      <c r="G55" s="42"/>
      <c r="H55" s="32">
        <f t="shared" si="6"/>
        <v>0</v>
      </c>
      <c r="I55" s="58">
        <f t="shared" si="7"/>
        <v>0</v>
      </c>
      <c r="J55" s="17"/>
      <c r="K55" s="2"/>
      <c r="L55" s="2"/>
    </row>
    <row r="56" spans="1:12" s="4" customFormat="1" x14ac:dyDescent="0.2">
      <c r="A56" s="159" t="s">
        <v>223</v>
      </c>
      <c r="B56" s="33" t="s">
        <v>104</v>
      </c>
      <c r="C56" s="51" t="s">
        <v>105</v>
      </c>
      <c r="D56" s="14" t="s">
        <v>2</v>
      </c>
      <c r="E56" s="12">
        <v>15</v>
      </c>
      <c r="F56" s="32"/>
      <c r="G56" s="32"/>
      <c r="H56" s="32">
        <f t="shared" si="6"/>
        <v>0</v>
      </c>
      <c r="I56" s="58">
        <f t="shared" si="7"/>
        <v>0</v>
      </c>
      <c r="J56" s="17"/>
      <c r="K56" s="1"/>
      <c r="L56" s="1"/>
    </row>
    <row r="57" spans="1:12" s="4" customFormat="1" x14ac:dyDescent="0.2">
      <c r="A57" s="159" t="s">
        <v>224</v>
      </c>
      <c r="B57" s="33" t="s">
        <v>100</v>
      </c>
      <c r="C57" s="51" t="s">
        <v>101</v>
      </c>
      <c r="D57" s="33" t="s">
        <v>9</v>
      </c>
      <c r="E57" s="12">
        <v>33</v>
      </c>
      <c r="F57" s="32"/>
      <c r="G57" s="32"/>
      <c r="H57" s="32">
        <f t="shared" si="6"/>
        <v>0</v>
      </c>
      <c r="I57" s="58">
        <f t="shared" si="7"/>
        <v>0</v>
      </c>
      <c r="J57" s="17"/>
      <c r="K57" s="1"/>
      <c r="L57" s="1"/>
    </row>
    <row r="58" spans="1:12" s="4" customFormat="1" ht="30" x14ac:dyDescent="0.2">
      <c r="A58" s="159" t="s">
        <v>225</v>
      </c>
      <c r="B58" s="33" t="s">
        <v>150</v>
      </c>
      <c r="C58" s="51" t="s">
        <v>151</v>
      </c>
      <c r="D58" s="33" t="s">
        <v>2</v>
      </c>
      <c r="E58" s="12">
        <v>30</v>
      </c>
      <c r="F58" s="32"/>
      <c r="G58" s="32"/>
      <c r="H58" s="32">
        <f t="shared" si="6"/>
        <v>0</v>
      </c>
      <c r="I58" s="58">
        <f t="shared" si="7"/>
        <v>0</v>
      </c>
      <c r="J58" s="17"/>
      <c r="K58" s="1"/>
      <c r="L58" s="1"/>
    </row>
    <row r="59" spans="1:12" s="3" customFormat="1" x14ac:dyDescent="0.2">
      <c r="A59" s="162"/>
      <c r="B59" s="143"/>
      <c r="C59" s="125"/>
      <c r="D59" s="123"/>
      <c r="E59" s="36"/>
      <c r="F59" s="124"/>
      <c r="G59" s="124"/>
      <c r="H59" s="124"/>
      <c r="I59" s="38"/>
      <c r="J59" s="17"/>
      <c r="K59" s="2"/>
      <c r="L59" s="2"/>
    </row>
    <row r="60" spans="1:12" s="4" customFormat="1" x14ac:dyDescent="0.2">
      <c r="A60" s="161" t="s">
        <v>136</v>
      </c>
      <c r="B60" s="16"/>
      <c r="C60" s="21" t="s">
        <v>31</v>
      </c>
      <c r="D60" s="22"/>
      <c r="E60" s="39"/>
      <c r="F60" s="39"/>
      <c r="G60" s="39"/>
      <c r="H60" s="40"/>
      <c r="I60" s="41">
        <f>SUM(I61:I66)</f>
        <v>0</v>
      </c>
      <c r="J60" s="17"/>
      <c r="K60" s="1"/>
      <c r="L60" s="1"/>
    </row>
    <row r="61" spans="1:12" s="27" customFormat="1" ht="30" x14ac:dyDescent="0.2">
      <c r="A61" s="159" t="s">
        <v>226</v>
      </c>
      <c r="B61" s="15" t="s">
        <v>32</v>
      </c>
      <c r="C61" s="13" t="s">
        <v>33</v>
      </c>
      <c r="D61" s="14" t="s">
        <v>2</v>
      </c>
      <c r="E61" s="44">
        <v>400</v>
      </c>
      <c r="F61" s="42"/>
      <c r="G61" s="42"/>
      <c r="H61" s="32">
        <f t="shared" ref="H61:H66" si="8">ROUND(G61+F61,2)</f>
        <v>0</v>
      </c>
      <c r="I61" s="58">
        <f t="shared" ref="I61:I66" si="9">ROUND(H61*E61,2)</f>
        <v>0</v>
      </c>
      <c r="J61" s="25"/>
      <c r="K61" s="26"/>
      <c r="L61" s="26"/>
    </row>
    <row r="62" spans="1:12" s="4" customFormat="1" ht="30" x14ac:dyDescent="0.2">
      <c r="A62" s="159" t="s">
        <v>227</v>
      </c>
      <c r="B62" s="33" t="s">
        <v>37</v>
      </c>
      <c r="C62" s="31" t="s">
        <v>38</v>
      </c>
      <c r="D62" s="14" t="s">
        <v>2</v>
      </c>
      <c r="E62" s="44">
        <v>600</v>
      </c>
      <c r="F62" s="32"/>
      <c r="G62" s="32"/>
      <c r="H62" s="32">
        <f t="shared" si="8"/>
        <v>0</v>
      </c>
      <c r="I62" s="58">
        <f t="shared" si="9"/>
        <v>0</v>
      </c>
      <c r="J62" s="17"/>
      <c r="K62" s="1"/>
      <c r="L62" s="1"/>
    </row>
    <row r="63" spans="1:12" s="27" customFormat="1" ht="30" x14ac:dyDescent="0.2">
      <c r="A63" s="159" t="s">
        <v>228</v>
      </c>
      <c r="B63" s="33" t="s">
        <v>178</v>
      </c>
      <c r="C63" s="51" t="s">
        <v>179</v>
      </c>
      <c r="D63" s="33" t="s">
        <v>2</v>
      </c>
      <c r="E63" s="42">
        <v>200</v>
      </c>
      <c r="F63" s="32"/>
      <c r="G63" s="32"/>
      <c r="H63" s="32">
        <f t="shared" si="8"/>
        <v>0</v>
      </c>
      <c r="I63" s="58">
        <f t="shared" si="9"/>
        <v>0</v>
      </c>
      <c r="J63" s="25"/>
      <c r="K63" s="26"/>
      <c r="L63" s="26"/>
    </row>
    <row r="64" spans="1:12" s="27" customFormat="1" ht="30" x14ac:dyDescent="0.2">
      <c r="A64" s="159" t="s">
        <v>229</v>
      </c>
      <c r="B64" s="33" t="s">
        <v>180</v>
      </c>
      <c r="C64" s="51" t="s">
        <v>181</v>
      </c>
      <c r="D64" s="33" t="s">
        <v>2</v>
      </c>
      <c r="E64" s="42">
        <v>300</v>
      </c>
      <c r="F64" s="32"/>
      <c r="G64" s="32"/>
      <c r="H64" s="32">
        <f t="shared" si="8"/>
        <v>0</v>
      </c>
      <c r="I64" s="58">
        <f t="shared" si="9"/>
        <v>0</v>
      </c>
      <c r="J64" s="25"/>
      <c r="K64" s="26"/>
      <c r="L64" s="26"/>
    </row>
    <row r="65" spans="1:12" s="27" customFormat="1" x14ac:dyDescent="0.2">
      <c r="A65" s="159" t="s">
        <v>230</v>
      </c>
      <c r="B65" s="33" t="s">
        <v>39</v>
      </c>
      <c r="C65" s="31" t="s">
        <v>186</v>
      </c>
      <c r="D65" s="20" t="s">
        <v>1</v>
      </c>
      <c r="E65" s="42">
        <v>1</v>
      </c>
      <c r="F65" s="32"/>
      <c r="G65" s="32"/>
      <c r="H65" s="32">
        <f t="shared" si="8"/>
        <v>0</v>
      </c>
      <c r="I65" s="58">
        <f t="shared" si="9"/>
        <v>0</v>
      </c>
      <c r="J65" s="25"/>
      <c r="K65" s="26"/>
      <c r="L65" s="26"/>
    </row>
    <row r="66" spans="1:12" s="27" customFormat="1" ht="30" x14ac:dyDescent="0.2">
      <c r="A66" s="159" t="s">
        <v>231</v>
      </c>
      <c r="B66" s="33" t="s">
        <v>40</v>
      </c>
      <c r="C66" s="51" t="s">
        <v>117</v>
      </c>
      <c r="D66" s="20" t="s">
        <v>1</v>
      </c>
      <c r="E66" s="42">
        <v>22</v>
      </c>
      <c r="F66" s="32"/>
      <c r="G66" s="32"/>
      <c r="H66" s="32">
        <f t="shared" si="8"/>
        <v>0</v>
      </c>
      <c r="I66" s="58">
        <f t="shared" si="9"/>
        <v>0</v>
      </c>
      <c r="J66" s="25"/>
      <c r="K66" s="26"/>
      <c r="L66" s="26"/>
    </row>
    <row r="67" spans="1:12" x14ac:dyDescent="0.2">
      <c r="A67" s="54"/>
      <c r="B67" s="78"/>
      <c r="C67" s="77"/>
      <c r="D67" s="78"/>
      <c r="E67" s="50"/>
      <c r="F67" s="64"/>
      <c r="G67" s="64"/>
      <c r="H67" s="64"/>
      <c r="I67" s="92"/>
    </row>
    <row r="68" spans="1:12" s="17" customFormat="1" x14ac:dyDescent="0.2">
      <c r="A68" s="86">
        <v>2</v>
      </c>
      <c r="B68" s="88"/>
      <c r="C68" s="87" t="s">
        <v>97</v>
      </c>
      <c r="D68" s="88"/>
      <c r="E68" s="89"/>
      <c r="F68" s="90"/>
      <c r="G68" s="90"/>
      <c r="H68" s="90"/>
      <c r="I68" s="91">
        <f>I69+I76+I80+I85+I95</f>
        <v>0</v>
      </c>
      <c r="K68" s="1"/>
      <c r="L68" s="1"/>
    </row>
    <row r="69" spans="1:12" x14ac:dyDescent="0.2">
      <c r="A69" s="73" t="s">
        <v>3</v>
      </c>
      <c r="B69" s="83"/>
      <c r="C69" s="74" t="s">
        <v>194</v>
      </c>
      <c r="D69" s="75"/>
      <c r="E69" s="109"/>
      <c r="F69" s="109"/>
      <c r="G69" s="109"/>
      <c r="H69" s="109"/>
      <c r="I69" s="84">
        <f>SUM(I70:I75)</f>
        <v>0</v>
      </c>
    </row>
    <row r="70" spans="1:12" x14ac:dyDescent="0.2">
      <c r="A70" s="62" t="s">
        <v>96</v>
      </c>
      <c r="B70" s="56" t="s">
        <v>56</v>
      </c>
      <c r="C70" s="55" t="s">
        <v>116</v>
      </c>
      <c r="D70" s="56" t="s">
        <v>62</v>
      </c>
      <c r="E70" s="66">
        <v>150</v>
      </c>
      <c r="F70" s="63"/>
      <c r="G70" s="63"/>
      <c r="H70" s="32">
        <f t="shared" ref="H70:H75" si="10">ROUND(G70+F70,2)</f>
        <v>0</v>
      </c>
      <c r="I70" s="58">
        <f t="shared" ref="I70:I75" si="11">ROUND(H70*E70,2)</f>
        <v>0</v>
      </c>
    </row>
    <row r="71" spans="1:12" x14ac:dyDescent="0.2">
      <c r="A71" s="62" t="s">
        <v>120</v>
      </c>
      <c r="B71" s="56" t="s">
        <v>68</v>
      </c>
      <c r="C71" s="55" t="s">
        <v>69</v>
      </c>
      <c r="D71" s="56" t="s">
        <v>62</v>
      </c>
      <c r="E71" s="63">
        <v>3</v>
      </c>
      <c r="F71" s="32"/>
      <c r="G71" s="32"/>
      <c r="H71" s="32">
        <f t="shared" si="10"/>
        <v>0</v>
      </c>
      <c r="I71" s="58">
        <f t="shared" si="11"/>
        <v>0</v>
      </c>
    </row>
    <row r="72" spans="1:12" x14ac:dyDescent="0.2">
      <c r="A72" s="62" t="s">
        <v>187</v>
      </c>
      <c r="B72" s="33" t="s">
        <v>156</v>
      </c>
      <c r="C72" s="155" t="s">
        <v>157</v>
      </c>
      <c r="D72" s="33" t="s">
        <v>62</v>
      </c>
      <c r="E72" s="32">
        <v>2</v>
      </c>
      <c r="F72" s="124"/>
      <c r="G72" s="124"/>
      <c r="H72" s="32">
        <f t="shared" si="10"/>
        <v>0</v>
      </c>
      <c r="I72" s="58">
        <f t="shared" si="11"/>
        <v>0</v>
      </c>
    </row>
    <row r="73" spans="1:12" s="17" customFormat="1" ht="30" x14ac:dyDescent="0.2">
      <c r="A73" s="62" t="s">
        <v>190</v>
      </c>
      <c r="B73" s="33" t="s">
        <v>188</v>
      </c>
      <c r="C73" s="51" t="s">
        <v>189</v>
      </c>
      <c r="D73" s="33" t="s">
        <v>62</v>
      </c>
      <c r="E73" s="32">
        <v>3</v>
      </c>
      <c r="F73" s="32"/>
      <c r="G73" s="32"/>
      <c r="H73" s="32">
        <f t="shared" si="10"/>
        <v>0</v>
      </c>
      <c r="I73" s="58">
        <f t="shared" si="11"/>
        <v>0</v>
      </c>
      <c r="K73" s="1"/>
      <c r="L73" s="1"/>
    </row>
    <row r="74" spans="1:12" s="17" customFormat="1" x14ac:dyDescent="0.2">
      <c r="A74" s="62" t="s">
        <v>193</v>
      </c>
      <c r="B74" s="33" t="s">
        <v>191</v>
      </c>
      <c r="C74" s="51" t="s">
        <v>192</v>
      </c>
      <c r="D74" s="33" t="s">
        <v>1</v>
      </c>
      <c r="E74" s="32">
        <v>1</v>
      </c>
      <c r="F74" s="32"/>
      <c r="G74" s="32"/>
      <c r="H74" s="32">
        <f t="shared" si="10"/>
        <v>0</v>
      </c>
      <c r="I74" s="58">
        <f t="shared" si="11"/>
        <v>0</v>
      </c>
      <c r="K74" s="1"/>
      <c r="L74" s="1"/>
    </row>
    <row r="75" spans="1:12" s="17" customFormat="1" x14ac:dyDescent="0.2">
      <c r="A75" s="62" t="s">
        <v>197</v>
      </c>
      <c r="B75" s="33" t="s">
        <v>195</v>
      </c>
      <c r="C75" s="51" t="s">
        <v>196</v>
      </c>
      <c r="D75" s="33" t="s">
        <v>1</v>
      </c>
      <c r="E75" s="32">
        <v>1</v>
      </c>
      <c r="F75" s="32"/>
      <c r="G75" s="32"/>
      <c r="H75" s="32">
        <f t="shared" si="10"/>
        <v>0</v>
      </c>
      <c r="I75" s="58">
        <f t="shared" si="11"/>
        <v>0</v>
      </c>
      <c r="K75" s="1"/>
      <c r="L75" s="1"/>
    </row>
    <row r="76" spans="1:12" s="24" customFormat="1" x14ac:dyDescent="0.2">
      <c r="A76" s="158" t="s">
        <v>4</v>
      </c>
      <c r="B76" s="94"/>
      <c r="C76" s="112" t="s">
        <v>138</v>
      </c>
      <c r="D76" s="95"/>
      <c r="E76" s="96"/>
      <c r="F76" s="96"/>
      <c r="G76" s="96"/>
      <c r="H76" s="96"/>
      <c r="I76" s="97">
        <f>SUM(I77:I78)</f>
        <v>0</v>
      </c>
      <c r="J76" s="25"/>
      <c r="K76" s="23"/>
      <c r="L76" s="23"/>
    </row>
    <row r="77" spans="1:12" s="3" customFormat="1" ht="30" x14ac:dyDescent="0.2">
      <c r="A77" s="159" t="s">
        <v>124</v>
      </c>
      <c r="B77" s="33" t="s">
        <v>41</v>
      </c>
      <c r="C77" s="31" t="s">
        <v>42</v>
      </c>
      <c r="D77" s="33" t="s">
        <v>9</v>
      </c>
      <c r="E77" s="12">
        <v>6</v>
      </c>
      <c r="F77" s="32"/>
      <c r="G77" s="32"/>
      <c r="H77" s="32">
        <f t="shared" ref="H77:H78" si="12">ROUND(G77+F77,2)</f>
        <v>0</v>
      </c>
      <c r="I77" s="58">
        <f t="shared" ref="I77:I78" si="13">ROUND(H77*E77,2)</f>
        <v>0</v>
      </c>
      <c r="J77" s="17"/>
      <c r="K77" s="2"/>
      <c r="L77" s="2"/>
    </row>
    <row r="78" spans="1:12" s="3" customFormat="1" ht="30" x14ac:dyDescent="0.2">
      <c r="A78" s="159" t="s">
        <v>125</v>
      </c>
      <c r="B78" s="33" t="s">
        <v>43</v>
      </c>
      <c r="C78" s="31" t="s">
        <v>44</v>
      </c>
      <c r="D78" s="33" t="s">
        <v>9</v>
      </c>
      <c r="E78" s="12">
        <v>4</v>
      </c>
      <c r="F78" s="32"/>
      <c r="G78" s="32"/>
      <c r="H78" s="32">
        <f t="shared" si="12"/>
        <v>0</v>
      </c>
      <c r="I78" s="58">
        <f t="shared" si="13"/>
        <v>0</v>
      </c>
      <c r="J78" s="17"/>
      <c r="K78" s="2"/>
      <c r="L78" s="2"/>
    </row>
    <row r="79" spans="1:12" s="3" customFormat="1" x14ac:dyDescent="0.2">
      <c r="A79" s="160"/>
      <c r="B79" s="18"/>
      <c r="C79" s="19"/>
      <c r="D79" s="20"/>
      <c r="E79" s="36"/>
      <c r="F79" s="36"/>
      <c r="G79" s="43"/>
      <c r="H79" s="37"/>
      <c r="I79" s="38"/>
      <c r="J79" s="17"/>
      <c r="K79" s="2"/>
      <c r="L79" s="2"/>
    </row>
    <row r="80" spans="1:12" s="3" customFormat="1" x14ac:dyDescent="0.2">
      <c r="A80" s="161" t="s">
        <v>47</v>
      </c>
      <c r="B80" s="16"/>
      <c r="C80" s="21" t="s">
        <v>139</v>
      </c>
      <c r="D80" s="22"/>
      <c r="E80" s="39"/>
      <c r="F80" s="39"/>
      <c r="G80" s="39"/>
      <c r="H80" s="40"/>
      <c r="I80" s="41">
        <f>SUM(I81:I83)</f>
        <v>0</v>
      </c>
      <c r="J80" s="17"/>
      <c r="K80" s="2"/>
      <c r="L80" s="2"/>
    </row>
    <row r="81" spans="1:12" s="3" customFormat="1" ht="30" customHeight="1" x14ac:dyDescent="0.2">
      <c r="A81" s="162" t="s">
        <v>126</v>
      </c>
      <c r="B81" s="33" t="s">
        <v>41</v>
      </c>
      <c r="C81" s="31" t="s">
        <v>49</v>
      </c>
      <c r="D81" s="33" t="s">
        <v>9</v>
      </c>
      <c r="E81" s="12">
        <v>6</v>
      </c>
      <c r="F81" s="32"/>
      <c r="G81" s="32"/>
      <c r="H81" s="32">
        <f t="shared" ref="H81:H83" si="14">ROUND(G81+F81,2)</f>
        <v>0</v>
      </c>
      <c r="I81" s="58">
        <f t="shared" ref="I81:I83" si="15">ROUND(H81*E81,2)</f>
        <v>0</v>
      </c>
      <c r="J81" s="17"/>
      <c r="K81" s="2"/>
      <c r="L81" s="2"/>
    </row>
    <row r="82" spans="1:12" s="3" customFormat="1" ht="30" customHeight="1" x14ac:dyDescent="0.2">
      <c r="A82" s="162" t="s">
        <v>127</v>
      </c>
      <c r="B82" s="33" t="s">
        <v>43</v>
      </c>
      <c r="C82" s="31" t="s">
        <v>50</v>
      </c>
      <c r="D82" s="33" t="s">
        <v>9</v>
      </c>
      <c r="E82" s="12">
        <v>4</v>
      </c>
      <c r="F82" s="32"/>
      <c r="G82" s="32"/>
      <c r="H82" s="32">
        <f t="shared" si="14"/>
        <v>0</v>
      </c>
      <c r="I82" s="58">
        <f t="shared" si="15"/>
        <v>0</v>
      </c>
      <c r="J82" s="17"/>
      <c r="K82" s="2"/>
      <c r="L82" s="2"/>
    </row>
    <row r="83" spans="1:12" s="3" customFormat="1" ht="30" customHeight="1" x14ac:dyDescent="0.2">
      <c r="A83" s="162" t="s">
        <v>128</v>
      </c>
      <c r="B83" s="33" t="s">
        <v>45</v>
      </c>
      <c r="C83" s="31" t="s">
        <v>51</v>
      </c>
      <c r="D83" s="15" t="s">
        <v>9</v>
      </c>
      <c r="E83" s="12">
        <v>1</v>
      </c>
      <c r="F83" s="32"/>
      <c r="G83" s="32"/>
      <c r="H83" s="32">
        <f t="shared" si="14"/>
        <v>0</v>
      </c>
      <c r="I83" s="58">
        <f t="shared" si="15"/>
        <v>0</v>
      </c>
      <c r="J83" s="17"/>
      <c r="K83" s="2"/>
      <c r="L83" s="2"/>
    </row>
    <row r="84" spans="1:12" s="3" customFormat="1" x14ac:dyDescent="0.2">
      <c r="A84" s="160"/>
      <c r="B84" s="18"/>
      <c r="C84" s="19"/>
      <c r="D84" s="20"/>
      <c r="E84" s="36"/>
      <c r="F84" s="36"/>
      <c r="G84" s="43"/>
      <c r="H84" s="37"/>
      <c r="I84" s="38"/>
      <c r="J84" s="17"/>
      <c r="K84" s="2"/>
      <c r="L84" s="2"/>
    </row>
    <row r="85" spans="1:12" s="24" customFormat="1" x14ac:dyDescent="0.2">
      <c r="A85" s="161" t="s">
        <v>48</v>
      </c>
      <c r="B85" s="16"/>
      <c r="C85" s="21" t="s">
        <v>140</v>
      </c>
      <c r="D85" s="22"/>
      <c r="E85" s="39"/>
      <c r="F85" s="39"/>
      <c r="G85" s="39"/>
      <c r="H85" s="40"/>
      <c r="I85" s="41">
        <f>SUM(I86:I93)</f>
        <v>0</v>
      </c>
      <c r="J85" s="25"/>
      <c r="K85" s="23"/>
      <c r="L85" s="23"/>
    </row>
    <row r="86" spans="1:12" s="3" customFormat="1" ht="30" x14ac:dyDescent="0.2">
      <c r="A86" s="159" t="s">
        <v>129</v>
      </c>
      <c r="B86" s="15" t="s">
        <v>24</v>
      </c>
      <c r="C86" s="13" t="s">
        <v>52</v>
      </c>
      <c r="D86" s="14" t="s">
        <v>1</v>
      </c>
      <c r="E86" s="12">
        <v>1</v>
      </c>
      <c r="F86" s="42"/>
      <c r="G86" s="42"/>
      <c r="H86" s="32">
        <f t="shared" ref="H86:H93" si="16">ROUND(G86+F86,2)</f>
        <v>0</v>
      </c>
      <c r="I86" s="58">
        <f t="shared" ref="I86:I93" si="17">ROUND(H86*E86,2)</f>
        <v>0</v>
      </c>
      <c r="J86" s="17"/>
      <c r="K86" s="2"/>
      <c r="L86" s="2"/>
    </row>
    <row r="87" spans="1:12" s="3" customFormat="1" x14ac:dyDescent="0.2">
      <c r="A87" s="159" t="s">
        <v>130</v>
      </c>
      <c r="B87" s="15" t="s">
        <v>25</v>
      </c>
      <c r="C87" s="13" t="s">
        <v>36</v>
      </c>
      <c r="D87" s="15" t="s">
        <v>1</v>
      </c>
      <c r="E87" s="12">
        <v>1</v>
      </c>
      <c r="F87" s="42"/>
      <c r="G87" s="42"/>
      <c r="H87" s="32">
        <f t="shared" si="16"/>
        <v>0</v>
      </c>
      <c r="I87" s="58">
        <f t="shared" si="17"/>
        <v>0</v>
      </c>
      <c r="J87" s="17"/>
      <c r="K87" s="2"/>
      <c r="L87" s="2"/>
    </row>
    <row r="88" spans="1:12" s="3" customFormat="1" x14ac:dyDescent="0.2">
      <c r="A88" s="159" t="s">
        <v>131</v>
      </c>
      <c r="B88" s="15" t="s">
        <v>26</v>
      </c>
      <c r="C88" s="13" t="s">
        <v>27</v>
      </c>
      <c r="D88" s="15" t="s">
        <v>1</v>
      </c>
      <c r="E88" s="12">
        <v>5</v>
      </c>
      <c r="F88" s="42"/>
      <c r="G88" s="42"/>
      <c r="H88" s="32">
        <f t="shared" si="16"/>
        <v>0</v>
      </c>
      <c r="I88" s="58">
        <f t="shared" si="17"/>
        <v>0</v>
      </c>
      <c r="J88" s="17"/>
      <c r="K88" s="2"/>
      <c r="L88" s="2"/>
    </row>
    <row r="89" spans="1:12" s="3" customFormat="1" x14ac:dyDescent="0.2">
      <c r="A89" s="159" t="s">
        <v>132</v>
      </c>
      <c r="B89" s="15" t="s">
        <v>28</v>
      </c>
      <c r="C89" s="111" t="s">
        <v>168</v>
      </c>
      <c r="D89" s="15" t="s">
        <v>1</v>
      </c>
      <c r="E89" s="12">
        <v>1</v>
      </c>
      <c r="F89" s="42"/>
      <c r="G89" s="42"/>
      <c r="H89" s="32">
        <f t="shared" si="16"/>
        <v>0</v>
      </c>
      <c r="I89" s="58">
        <f t="shared" si="17"/>
        <v>0</v>
      </c>
      <c r="J89" s="17"/>
      <c r="K89" s="2"/>
      <c r="L89" s="2"/>
    </row>
    <row r="90" spans="1:12" s="3" customFormat="1" ht="30" x14ac:dyDescent="0.2">
      <c r="A90" s="159" t="s">
        <v>133</v>
      </c>
      <c r="B90" s="15" t="s">
        <v>29</v>
      </c>
      <c r="C90" s="13" t="s">
        <v>30</v>
      </c>
      <c r="D90" s="15" t="s">
        <v>1</v>
      </c>
      <c r="E90" s="12">
        <v>3</v>
      </c>
      <c r="F90" s="42"/>
      <c r="G90" s="42"/>
      <c r="H90" s="32">
        <f t="shared" si="16"/>
        <v>0</v>
      </c>
      <c r="I90" s="58">
        <f t="shared" si="17"/>
        <v>0</v>
      </c>
      <c r="J90" s="17"/>
      <c r="K90" s="2"/>
      <c r="L90" s="2"/>
    </row>
    <row r="91" spans="1:12" s="4" customFormat="1" x14ac:dyDescent="0.2">
      <c r="A91" s="159" t="s">
        <v>134</v>
      </c>
      <c r="B91" s="33" t="s">
        <v>104</v>
      </c>
      <c r="C91" s="51" t="s">
        <v>105</v>
      </c>
      <c r="D91" s="14" t="s">
        <v>2</v>
      </c>
      <c r="E91" s="12">
        <v>15</v>
      </c>
      <c r="F91" s="32"/>
      <c r="G91" s="32"/>
      <c r="H91" s="32">
        <f t="shared" si="16"/>
        <v>0</v>
      </c>
      <c r="I91" s="58">
        <f t="shared" si="17"/>
        <v>0</v>
      </c>
      <c r="J91" s="17"/>
      <c r="K91" s="1"/>
      <c r="L91" s="1"/>
    </row>
    <row r="92" spans="1:12" s="4" customFormat="1" x14ac:dyDescent="0.2">
      <c r="A92" s="159" t="s">
        <v>199</v>
      </c>
      <c r="B92" s="33" t="s">
        <v>100</v>
      </c>
      <c r="C92" s="51" t="s">
        <v>101</v>
      </c>
      <c r="D92" s="33" t="s">
        <v>9</v>
      </c>
      <c r="E92" s="12">
        <v>10</v>
      </c>
      <c r="F92" s="32"/>
      <c r="G92" s="32"/>
      <c r="H92" s="32">
        <f t="shared" si="16"/>
        <v>0</v>
      </c>
      <c r="I92" s="58">
        <f t="shared" si="17"/>
        <v>0</v>
      </c>
      <c r="J92" s="17"/>
      <c r="K92" s="1"/>
      <c r="L92" s="1"/>
    </row>
    <row r="93" spans="1:12" s="4" customFormat="1" ht="30" x14ac:dyDescent="0.2">
      <c r="A93" s="159" t="s">
        <v>200</v>
      </c>
      <c r="B93" s="33" t="s">
        <v>150</v>
      </c>
      <c r="C93" s="51" t="s">
        <v>151</v>
      </c>
      <c r="D93" s="33" t="s">
        <v>2</v>
      </c>
      <c r="E93" s="12">
        <v>30</v>
      </c>
      <c r="F93" s="32"/>
      <c r="G93" s="32"/>
      <c r="H93" s="32">
        <f t="shared" si="16"/>
        <v>0</v>
      </c>
      <c r="I93" s="58">
        <f t="shared" si="17"/>
        <v>0</v>
      </c>
      <c r="J93" s="17"/>
      <c r="K93" s="1"/>
      <c r="L93" s="1"/>
    </row>
    <row r="94" spans="1:12" s="27" customFormat="1" x14ac:dyDescent="0.2">
      <c r="A94" s="160"/>
      <c r="B94" s="18"/>
      <c r="C94" s="19"/>
      <c r="D94" s="20"/>
      <c r="E94" s="36"/>
      <c r="F94" s="36"/>
      <c r="G94" s="43"/>
      <c r="H94" s="37"/>
      <c r="I94" s="38"/>
      <c r="J94" s="25"/>
      <c r="K94" s="26"/>
      <c r="L94" s="26"/>
    </row>
    <row r="95" spans="1:12" s="4" customFormat="1" x14ac:dyDescent="0.2">
      <c r="A95" s="161" t="s">
        <v>198</v>
      </c>
      <c r="B95" s="16"/>
      <c r="C95" s="21" t="s">
        <v>31</v>
      </c>
      <c r="D95" s="22"/>
      <c r="E95" s="39"/>
      <c r="F95" s="39"/>
      <c r="G95" s="39"/>
      <c r="H95" s="40"/>
      <c r="I95" s="41">
        <f>SUM(I96:I101)</f>
        <v>0</v>
      </c>
      <c r="J95" s="17"/>
      <c r="K95" s="1"/>
      <c r="L95" s="1"/>
    </row>
    <row r="96" spans="1:12" s="27" customFormat="1" ht="30" x14ac:dyDescent="0.2">
      <c r="A96" s="159" t="s">
        <v>201</v>
      </c>
      <c r="B96" s="15" t="s">
        <v>32</v>
      </c>
      <c r="C96" s="13" t="s">
        <v>33</v>
      </c>
      <c r="D96" s="14" t="s">
        <v>2</v>
      </c>
      <c r="E96" s="44">
        <v>300</v>
      </c>
      <c r="F96" s="42"/>
      <c r="G96" s="42"/>
      <c r="H96" s="32">
        <f t="shared" ref="H96:H101" si="18">ROUND(G96+F96,2)</f>
        <v>0</v>
      </c>
      <c r="I96" s="58">
        <f t="shared" ref="I96:I101" si="19">ROUND(H96*E96,2)</f>
        <v>0</v>
      </c>
      <c r="J96" s="25"/>
      <c r="K96" s="26"/>
      <c r="L96" s="26"/>
    </row>
    <row r="97" spans="1:12" s="4" customFormat="1" ht="30" x14ac:dyDescent="0.2">
      <c r="A97" s="159" t="s">
        <v>202</v>
      </c>
      <c r="B97" s="33" t="s">
        <v>37</v>
      </c>
      <c r="C97" s="31" t="s">
        <v>38</v>
      </c>
      <c r="D97" s="14" t="s">
        <v>2</v>
      </c>
      <c r="E97" s="44">
        <v>400</v>
      </c>
      <c r="F97" s="32"/>
      <c r="G97" s="32"/>
      <c r="H97" s="32">
        <f t="shared" si="18"/>
        <v>0</v>
      </c>
      <c r="I97" s="58">
        <f t="shared" si="19"/>
        <v>0</v>
      </c>
      <c r="J97" s="17"/>
      <c r="K97" s="1"/>
      <c r="L97" s="1"/>
    </row>
    <row r="98" spans="1:12" s="27" customFormat="1" ht="30" x14ac:dyDescent="0.2">
      <c r="A98" s="159" t="s">
        <v>203</v>
      </c>
      <c r="B98" s="33" t="s">
        <v>53</v>
      </c>
      <c r="C98" s="31" t="s">
        <v>54</v>
      </c>
      <c r="D98" s="33" t="s">
        <v>2</v>
      </c>
      <c r="E98" s="42">
        <v>300</v>
      </c>
      <c r="F98" s="32"/>
      <c r="G98" s="32"/>
      <c r="H98" s="32">
        <f t="shared" si="18"/>
        <v>0</v>
      </c>
      <c r="I98" s="58">
        <f t="shared" si="19"/>
        <v>0</v>
      </c>
      <c r="J98" s="25"/>
      <c r="K98" s="26"/>
      <c r="L98" s="26"/>
    </row>
    <row r="99" spans="1:12" s="27" customFormat="1" ht="30" x14ac:dyDescent="0.2">
      <c r="A99" s="159" t="s">
        <v>204</v>
      </c>
      <c r="B99" s="15" t="s">
        <v>34</v>
      </c>
      <c r="C99" s="13" t="s">
        <v>35</v>
      </c>
      <c r="D99" s="15" t="s">
        <v>2</v>
      </c>
      <c r="E99" s="42">
        <v>100</v>
      </c>
      <c r="F99" s="42"/>
      <c r="G99" s="42"/>
      <c r="H99" s="32">
        <f t="shared" si="18"/>
        <v>0</v>
      </c>
      <c r="I99" s="58">
        <f t="shared" si="19"/>
        <v>0</v>
      </c>
      <c r="J99" s="25"/>
      <c r="K99" s="26"/>
      <c r="L99" s="26"/>
    </row>
    <row r="100" spans="1:12" s="27" customFormat="1" x14ac:dyDescent="0.2">
      <c r="A100" s="159" t="s">
        <v>205</v>
      </c>
      <c r="B100" s="33" t="s">
        <v>39</v>
      </c>
      <c r="C100" s="31" t="s">
        <v>186</v>
      </c>
      <c r="D100" s="20" t="s">
        <v>1</v>
      </c>
      <c r="E100" s="42">
        <v>1</v>
      </c>
      <c r="F100" s="32"/>
      <c r="G100" s="32"/>
      <c r="H100" s="32">
        <f t="shared" si="18"/>
        <v>0</v>
      </c>
      <c r="I100" s="58">
        <f t="shared" si="19"/>
        <v>0</v>
      </c>
      <c r="J100" s="25"/>
      <c r="K100" s="26"/>
      <c r="L100" s="26"/>
    </row>
    <row r="101" spans="1:12" s="27" customFormat="1" ht="30" x14ac:dyDescent="0.2">
      <c r="A101" s="159" t="s">
        <v>206</v>
      </c>
      <c r="B101" s="33" t="s">
        <v>40</v>
      </c>
      <c r="C101" s="51" t="s">
        <v>117</v>
      </c>
      <c r="D101" s="20" t="s">
        <v>1</v>
      </c>
      <c r="E101" s="42">
        <v>12</v>
      </c>
      <c r="F101" s="32"/>
      <c r="G101" s="32"/>
      <c r="H101" s="32">
        <f t="shared" si="18"/>
        <v>0</v>
      </c>
      <c r="I101" s="58">
        <f t="shared" si="19"/>
        <v>0</v>
      </c>
      <c r="J101" s="25"/>
      <c r="K101" s="26"/>
      <c r="L101" s="26"/>
    </row>
    <row r="102" spans="1:12" s="27" customFormat="1" x14ac:dyDescent="0.2">
      <c r="A102" s="169"/>
      <c r="B102" s="164"/>
      <c r="C102" s="165"/>
      <c r="D102" s="170"/>
      <c r="E102" s="171"/>
      <c r="F102" s="166"/>
      <c r="G102" s="167"/>
      <c r="H102" s="168"/>
      <c r="I102" s="172"/>
      <c r="J102" s="25"/>
      <c r="K102" s="26"/>
      <c r="L102" s="26"/>
    </row>
    <row r="103" spans="1:12" s="17" customFormat="1" x14ac:dyDescent="0.2">
      <c r="A103" s="212" t="s">
        <v>15</v>
      </c>
      <c r="B103" s="213"/>
      <c r="C103" s="213"/>
      <c r="D103" s="213"/>
      <c r="E103" s="213"/>
      <c r="F103" s="213"/>
      <c r="G103" s="214"/>
      <c r="H103" s="215">
        <f>I2+I68</f>
        <v>0</v>
      </c>
      <c r="I103" s="216"/>
      <c r="K103" s="1"/>
      <c r="L103" s="1"/>
    </row>
    <row r="104" spans="1:12" s="17" customFormat="1" x14ac:dyDescent="0.2">
      <c r="A104" s="202" t="s">
        <v>55</v>
      </c>
      <c r="B104" s="203"/>
      <c r="C104" s="203" t="s">
        <v>10</v>
      </c>
      <c r="D104" s="203"/>
      <c r="E104" s="203"/>
      <c r="F104" s="203"/>
      <c r="G104" s="204"/>
      <c r="H104" s="205">
        <f>H103*0.1685</f>
        <v>0</v>
      </c>
      <c r="I104" s="206">
        <f>H103*0.3</f>
        <v>0</v>
      </c>
      <c r="K104" s="1"/>
      <c r="L104" s="1"/>
    </row>
    <row r="105" spans="1:12" s="17" customFormat="1" x14ac:dyDescent="0.2">
      <c r="A105" s="207" t="s">
        <v>16</v>
      </c>
      <c r="B105" s="208"/>
      <c r="C105" s="208" t="s">
        <v>8</v>
      </c>
      <c r="D105" s="208"/>
      <c r="E105" s="208"/>
      <c r="F105" s="208"/>
      <c r="G105" s="209"/>
      <c r="H105" s="210">
        <f>H103+H104</f>
        <v>0</v>
      </c>
      <c r="I105" s="211">
        <f>SUM(I103:I104)</f>
        <v>0</v>
      </c>
      <c r="K105" s="1"/>
      <c r="L105" s="1"/>
    </row>
  </sheetData>
  <mergeCells count="6">
    <mergeCell ref="A104:G104"/>
    <mergeCell ref="H104:I104"/>
    <mergeCell ref="A105:G105"/>
    <mergeCell ref="H105:I105"/>
    <mergeCell ref="A103:G103"/>
    <mergeCell ref="H103:I103"/>
  </mergeCells>
  <printOptions horizontalCentered="1"/>
  <pageMargins left="0.39370078740157483" right="0.39370078740157483" top="1.1811023622047245" bottom="0.98425196850393704" header="0.19685039370078741" footer="0.19685039370078741"/>
  <pageSetup paperSize="9" scale="80" fitToHeight="0" orientation="landscape" r:id="rId1"/>
  <headerFooter>
    <oddHeader>&amp;L&amp;G&amp;C&amp;11
&amp;"Ecofont Vera Sans,Negrito"&amp;14FF - Pinheiros
Adequação de Layout - Prédio 12
&amp;A&amp;R&amp;11
&amp;"Ecofont Vera Sans,Negrito"&amp;14Planilha de Custos</oddHeader>
    <oddFooter>&amp;L&amp;G&amp;C&amp;"Ecofont Vera Sans,Regular"&amp;9Av. Prof. Frederico Herman Júnior, 345 – Prédio 12, 1°andar
(11) 2997-5000 – www.fflorestal.sp.gov.br
Página &amp;P de &amp;N&amp;R&amp;"Arial Rounded MT Bold,Normal"&amp;12Folha:_____________
Proc.: ________/____
Rubrica: 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Cronograma - Andar</vt:lpstr>
      <vt:lpstr>Layout</vt:lpstr>
      <vt:lpstr>'Cronograma - Andar'!Area_de_impressao</vt:lpstr>
      <vt:lpstr>Layout!Area_de_impressao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lastModifiedBy>Markus Vinicius Trevisan</cp:lastModifiedBy>
  <cp:lastPrinted>2017-05-24T16:56:41Z</cp:lastPrinted>
  <dcterms:created xsi:type="dcterms:W3CDTF">1998-09-28T13:48:05Z</dcterms:created>
  <dcterms:modified xsi:type="dcterms:W3CDTF">2017-05-24T17:10:44Z</dcterms:modified>
</cp:coreProperties>
</file>