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345" windowHeight="4275" activeTab="1"/>
  </bookViews>
  <sheets>
    <sheet name="Cronograma" sheetId="2" r:id="rId1"/>
    <sheet name="Arquitetura" sheetId="1" r:id="rId2"/>
  </sheets>
  <definedNames>
    <definedName name="_xlnm.Print_Area" localSheetId="1">Arquitetura!$A$1:$K$38</definedName>
    <definedName name="_xlnm.Print_Area" localSheetId="0">Cronograma!$A$1:$I$21</definedName>
    <definedName name="_xlnm.Print_Titles" localSheetId="1">Arquitetura!$6:$7</definedName>
  </definedNames>
  <calcPr calcId="144525"/>
</workbook>
</file>

<file path=xl/calcChain.xml><?xml version="1.0" encoding="utf-8"?>
<calcChain xmlns="http://schemas.openxmlformats.org/spreadsheetml/2006/main">
  <c r="J33" i="1" l="1"/>
  <c r="J32" i="1"/>
  <c r="I32" i="1"/>
  <c r="J30" i="1"/>
  <c r="J28" i="1"/>
  <c r="J29" i="1"/>
  <c r="I28" i="1"/>
  <c r="I29" i="1"/>
  <c r="J27" i="1"/>
  <c r="J24" i="1"/>
  <c r="I27" i="1"/>
  <c r="J22" i="1"/>
  <c r="J23" i="1"/>
  <c r="J21" i="1"/>
  <c r="I22" i="1"/>
  <c r="I23" i="1"/>
  <c r="I24" i="1"/>
  <c r="I21" i="1"/>
  <c r="J19" i="1"/>
  <c r="J10" i="1"/>
  <c r="J11" i="1"/>
  <c r="J12" i="1"/>
  <c r="J13" i="1"/>
  <c r="J14" i="1"/>
  <c r="J15" i="1"/>
  <c r="J16" i="1"/>
  <c r="J17" i="1"/>
  <c r="J18" i="1"/>
  <c r="J9" i="1"/>
  <c r="I10" i="1"/>
  <c r="I11" i="1"/>
  <c r="I12" i="1"/>
  <c r="I13" i="1"/>
  <c r="I14" i="1"/>
  <c r="I15" i="1"/>
  <c r="I16" i="1"/>
  <c r="I17" i="1"/>
  <c r="I18" i="1"/>
  <c r="I9" i="1"/>
  <c r="J25" i="1" l="1"/>
  <c r="I35" i="1" l="1"/>
  <c r="I36" i="1" s="1"/>
  <c r="I37" i="1" s="1"/>
</calcChain>
</file>

<file path=xl/sharedStrings.xml><?xml version="1.0" encoding="utf-8"?>
<sst xmlns="http://schemas.openxmlformats.org/spreadsheetml/2006/main" count="115" uniqueCount="83">
  <si>
    <t>Qt.</t>
  </si>
  <si>
    <t>Valores (R$)</t>
  </si>
  <si>
    <t>Item</t>
  </si>
  <si>
    <t>Cód.</t>
  </si>
  <si>
    <t>Serviços</t>
  </si>
  <si>
    <t>Un.</t>
  </si>
  <si>
    <t>Total</t>
  </si>
  <si>
    <t>PUMat</t>
  </si>
  <si>
    <t>PUMO</t>
  </si>
  <si>
    <t>2.1</t>
  </si>
  <si>
    <t>2.2</t>
  </si>
  <si>
    <t>2.3</t>
  </si>
  <si>
    <t>1.1</t>
  </si>
  <si>
    <t>PServ</t>
  </si>
  <si>
    <t>1.3</t>
  </si>
  <si>
    <t>m²</t>
  </si>
  <si>
    <t>1.4</t>
  </si>
  <si>
    <t>m³</t>
  </si>
  <si>
    <t>1.5</t>
  </si>
  <si>
    <t>kg</t>
  </si>
  <si>
    <t xml:space="preserve">Rampa </t>
  </si>
  <si>
    <t xml:space="preserve">Regularização do Piso do Mirante </t>
  </si>
  <si>
    <t>Retirada de guarda-corpo ou gradil em geral</t>
  </si>
  <si>
    <t>Concreto preparado no local, fck = 20,0 MPa</t>
  </si>
  <si>
    <t>Escavação manual em solo de 1ª e 2ª categoria em campo aberto</t>
  </si>
  <si>
    <t/>
  </si>
  <si>
    <t>Via Acessível</t>
  </si>
  <si>
    <t>3.1</t>
  </si>
  <si>
    <t>3.2</t>
  </si>
  <si>
    <t>3.3</t>
  </si>
  <si>
    <t>Retirada manual de paralelepípedo ou lajota de concreto</t>
  </si>
  <si>
    <t>Armadura em barra de aço CA-50 (A ou B) fyk= 500 Mpa - diâmetro 5mm e malha de 20cm</t>
  </si>
  <si>
    <t>Armadura em barra de aço CA-50 (A ou B) fyk= 500 MPa - diâmetro 5mm e malha de 20cm</t>
  </si>
  <si>
    <t>Revestimento em borracha sintética colorida de 5,0 mm, para sinalização tátil de alerta / direcional - assentamento argamassado</t>
  </si>
  <si>
    <t>BDI 30 %</t>
  </si>
  <si>
    <t xml:space="preserve">TOTAL </t>
  </si>
  <si>
    <t>TOTAL + BDI</t>
  </si>
  <si>
    <t>Meses</t>
  </si>
  <si>
    <t>Custo por Serviços</t>
  </si>
  <si>
    <t>01</t>
  </si>
  <si>
    <t>Valor R$</t>
  </si>
  <si>
    <t>Desembolso Mensal</t>
  </si>
  <si>
    <t>BDI (30%)</t>
  </si>
  <si>
    <t>Desembolso Mensal + BDI</t>
  </si>
  <si>
    <t>Rampa</t>
  </si>
  <si>
    <t>Regularização do Piso do Mirante</t>
  </si>
  <si>
    <t>Limpeza Final de Obra</t>
  </si>
  <si>
    <t>subtotal 1</t>
  </si>
  <si>
    <t>subtotal 2</t>
  </si>
  <si>
    <t>subtotal 3</t>
  </si>
  <si>
    <t>subtotal 4</t>
  </si>
  <si>
    <t>Limpeza final da obra</t>
  </si>
  <si>
    <t>4.1</t>
  </si>
  <si>
    <t>04.09.100</t>
  </si>
  <si>
    <t>34.05.310</t>
  </si>
  <si>
    <t>06.01.020</t>
  </si>
  <si>
    <t>11.03.090</t>
  </si>
  <si>
    <t>10.01.040</t>
  </si>
  <si>
    <t>30.04.010</t>
  </si>
  <si>
    <t>04.40.070</t>
  </si>
  <si>
    <t>2.4</t>
  </si>
  <si>
    <t>05.07.040</t>
  </si>
  <si>
    <t>Remoção de entulho separado de obra com caçamba metálica - terra, alvenaria, concreto, argamassa, madeira, papel, plástico ou metal</t>
  </si>
  <si>
    <t>55.01.020</t>
  </si>
  <si>
    <t>03.01.240</t>
  </si>
  <si>
    <t>Demolição mecanizada de pavimento ou piso em concreto, inclusive fragmentação, carregamento, transporte até 1,0 quilômetro e descarregamento</t>
  </si>
  <si>
    <t>Gradil de ferro perfilado, tipo parque (Modelo de acordo com o gradil existente)</t>
  </si>
  <si>
    <t>33.11.020</t>
  </si>
  <si>
    <t>Esmalte em superfície metálica, inclusive preparo - gradil (Cor de acordo com a pintura existente)</t>
  </si>
  <si>
    <t>1.9</t>
  </si>
  <si>
    <t>1.10</t>
  </si>
  <si>
    <t>1.6</t>
  </si>
  <si>
    <t>02.08.020</t>
  </si>
  <si>
    <t xml:space="preserve">Placa de identificação para obra </t>
  </si>
  <si>
    <t>1.7</t>
  </si>
  <si>
    <t>Mobilização</t>
  </si>
  <si>
    <t>vb</t>
  </si>
  <si>
    <t>1.8</t>
  </si>
  <si>
    <t>Desmobilização</t>
  </si>
  <si>
    <t>s/codigo</t>
  </si>
  <si>
    <t>1.2</t>
  </si>
  <si>
    <t>Valor %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</si>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</sst>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)\ _R_$_ ;_ * \(#,##0.00\)\ _R_$_ ;_ * &quot;-&quot;??_)\ _R_$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b/>
      <sz val="11"/>
      <color theme="1"/>
      <name val="Ecofont Vera Sans"/>
      <family val="2"/>
    </font>
    <font>
      <b/>
      <sz val="10"/>
      <name val="Ecofont Vera Sans"/>
      <family val="2"/>
    </font>
    <font>
      <sz val="10"/>
      <name val="Ecofont Vera Sans"/>
      <family val="2"/>
    </font>
    <font>
      <b/>
      <sz val="8"/>
      <name val="Ecofont Vera Sans"/>
      <family val="2"/>
    </font>
    <font>
      <sz val="8"/>
      <name val="Ecofont Vera Sans"/>
      <family val="2"/>
    </font>
    <font>
      <sz val="10"/>
      <name val="Courier"/>
      <family val="3"/>
    </font>
    <font>
      <sz val="11"/>
      <name val="Ecofont Vera Sans"/>
      <family val="2"/>
    </font>
    <font>
      <sz val="11"/>
      <color indexed="8"/>
      <name val="Ecofont Vera Sans"/>
      <family val="2"/>
    </font>
    <font>
      <sz val="11"/>
      <color theme="1"/>
      <name val="Ecofont Vera Sans"/>
    </font>
    <font>
      <sz val="11"/>
      <name val="Ecofont Vera Sans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14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0" xfId="4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0" xfId="4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2" xfId="4" applyNumberFormat="1" applyFont="1" applyFill="1" applyBorder="1" applyAlignment="1">
      <alignment horizontal="center" vertical="center" wrapText="1"/>
    </xf>
    <xf numFmtId="43" fontId="4" fillId="0" borderId="0" xfId="4" quotePrefix="1" applyFont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6" fillId="3" borderId="23" xfId="0" applyNumberFormat="1" applyFont="1" applyFill="1" applyBorder="1" applyAlignment="1">
      <alignment horizontal="center" vertical="center"/>
    </xf>
    <xf numFmtId="43" fontId="9" fillId="0" borderId="2" xfId="4" applyFont="1" applyFill="1" applyBorder="1" applyAlignment="1">
      <alignment horizontal="left" vertical="center" wrapText="1"/>
    </xf>
    <xf numFmtId="43" fontId="9" fillId="0" borderId="3" xfId="4" applyFont="1" applyFill="1" applyBorder="1" applyAlignment="1">
      <alignment horizontal="left" vertical="center" wrapText="1"/>
    </xf>
    <xf numFmtId="43" fontId="9" fillId="0" borderId="13" xfId="4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3" fontId="9" fillId="4" borderId="2" xfId="4" applyFont="1" applyFill="1" applyBorder="1" applyAlignment="1">
      <alignment horizontal="left" vertical="center" wrapText="1"/>
    </xf>
    <xf numFmtId="43" fontId="9" fillId="4" borderId="3" xfId="4" applyFont="1" applyFill="1" applyBorder="1" applyAlignment="1">
      <alignment horizontal="left" vertical="center" wrapText="1"/>
    </xf>
    <xf numFmtId="43" fontId="9" fillId="4" borderId="14" xfId="4" applyFont="1" applyFill="1" applyBorder="1" applyAlignment="1">
      <alignment horizontal="left" vertical="center" wrapText="1"/>
    </xf>
    <xf numFmtId="43" fontId="9" fillId="4" borderId="13" xfId="4" applyFont="1" applyFill="1" applyBorder="1" applyAlignment="1">
      <alignment horizontal="left" vertical="center" wrapText="1"/>
    </xf>
    <xf numFmtId="4" fontId="4" fillId="0" borderId="12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3" fontId="5" fillId="0" borderId="11" xfId="4" applyFont="1" applyBorder="1" applyAlignment="1">
      <alignment horizontal="right" vertical="center"/>
    </xf>
    <xf numFmtId="43" fontId="5" fillId="0" borderId="9" xfId="4" applyFont="1" applyFill="1" applyBorder="1" applyAlignment="1">
      <alignment horizontal="center" vertical="center"/>
    </xf>
    <xf numFmtId="43" fontId="9" fillId="0" borderId="8" xfId="4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4" fontId="12" fillId="0" borderId="12" xfId="4" applyNumberFormat="1" applyFont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vertical="center"/>
    </xf>
    <xf numFmtId="4" fontId="12" fillId="0" borderId="31" xfId="4" applyNumberFormat="1" applyFont="1" applyBorder="1" applyAlignment="1">
      <alignment vertical="center"/>
    </xf>
    <xf numFmtId="4" fontId="6" fillId="3" borderId="17" xfId="0" applyNumberFormat="1" applyFont="1" applyFill="1" applyBorder="1" applyAlignment="1">
      <alignment horizontal="right" vertical="center"/>
    </xf>
    <xf numFmtId="4" fontId="6" fillId="3" borderId="18" xfId="0" applyNumberFormat="1" applyFont="1" applyFill="1" applyBorder="1" applyAlignment="1">
      <alignment horizontal="right" vertical="center"/>
    </xf>
    <xf numFmtId="4" fontId="6" fillId="3" borderId="19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43" fontId="6" fillId="0" borderId="28" xfId="4" applyFont="1" applyFill="1" applyBorder="1" applyAlignment="1">
      <alignment horizontal="center" vertical="center" wrapText="1"/>
    </xf>
    <xf numFmtId="43" fontId="9" fillId="0" borderId="24" xfId="4" applyFont="1" applyFill="1" applyBorder="1" applyAlignment="1">
      <alignment horizontal="center" vertical="center" wrapText="1"/>
    </xf>
    <xf numFmtId="43" fontId="9" fillId="0" borderId="22" xfId="4" applyFont="1" applyFill="1" applyBorder="1" applyAlignment="1">
      <alignment horizontal="center" vertical="center" wrapText="1"/>
    </xf>
    <xf numFmtId="43" fontId="9" fillId="0" borderId="23" xfId="4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right" vertical="center"/>
    </xf>
    <xf numFmtId="4" fontId="6" fillId="2" borderId="19" xfId="0" applyNumberFormat="1" applyFont="1" applyFill="1" applyBorder="1" applyAlignment="1">
      <alignment horizontal="right" vertical="center"/>
    </xf>
    <xf numFmtId="43" fontId="9" fillId="0" borderId="15" xfId="4" applyFont="1" applyFill="1" applyBorder="1" applyAlignment="1">
      <alignment horizontal="center" vertical="center" wrapText="1"/>
    </xf>
    <xf numFmtId="43" fontId="9" fillId="0" borderId="6" xfId="4" applyFont="1" applyFill="1" applyBorder="1" applyAlignment="1">
      <alignment horizontal="center" vertical="center" wrapText="1"/>
    </xf>
    <xf numFmtId="43" fontId="9" fillId="0" borderId="7" xfId="4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43" fontId="5" fillId="3" borderId="12" xfId="4" applyFont="1" applyFill="1" applyBorder="1" applyAlignment="1">
      <alignment horizontal="center" vertical="center"/>
    </xf>
    <xf numFmtId="43" fontId="5" fillId="3" borderId="9" xfId="4" applyFont="1" applyFill="1" applyBorder="1" applyAlignment="1">
      <alignment horizontal="center" vertical="center"/>
    </xf>
    <xf numFmtId="43" fontId="5" fillId="3" borderId="6" xfId="4" applyFont="1" applyFill="1" applyBorder="1" applyAlignment="1">
      <alignment horizontal="center" vertical="center"/>
    </xf>
    <xf numFmtId="43" fontId="5" fillId="3" borderId="7" xfId="4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5" fillId="3" borderId="3" xfId="4" applyFont="1" applyFill="1" applyBorder="1" applyAlignment="1">
      <alignment horizontal="center" vertical="center"/>
    </xf>
    <xf numFmtId="43" fontId="5" fillId="3" borderId="13" xfId="4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0" fontId="6" fillId="0" borderId="26" xfId="4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/>
    </xf>
    <xf numFmtId="4" fontId="6" fillId="2" borderId="34" xfId="0" applyNumberFormat="1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/>
    </xf>
    <xf numFmtId="43" fontId="6" fillId="0" borderId="26" xfId="4" applyFont="1" applyFill="1" applyBorder="1" applyAlignment="1">
      <alignment horizontal="left" vertical="center" wrapText="1"/>
    </xf>
    <xf numFmtId="43" fontId="6" fillId="0" borderId="28" xfId="4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/>
    </xf>
    <xf numFmtId="4" fontId="6" fillId="2" borderId="19" xfId="0" applyNumberFormat="1" applyFont="1" applyFill="1" applyBorder="1" applyAlignment="1">
      <alignment horizontal="left" vertical="center"/>
    </xf>
    <xf numFmtId="4" fontId="6" fillId="3" borderId="19" xfId="0" applyNumberFormat="1" applyFont="1" applyFill="1" applyBorder="1" applyAlignment="1">
      <alignment horizontal="left" vertical="center"/>
    </xf>
    <xf numFmtId="43" fontId="14" fillId="5" borderId="12" xfId="4" applyFont="1" applyFill="1" applyBorder="1" applyAlignment="1">
      <alignment horizontal="center" vertical="center" wrapText="1"/>
    </xf>
    <xf numFmtId="43" fontId="14" fillId="5" borderId="31" xfId="4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left" vertical="center"/>
    </xf>
    <xf numFmtId="43" fontId="13" fillId="5" borderId="33" xfId="4" applyFont="1" applyFill="1" applyBorder="1" applyAlignment="1">
      <alignment horizontal="center" vertical="center"/>
    </xf>
    <xf numFmtId="43" fontId="13" fillId="5" borderId="9" xfId="4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3" fontId="5" fillId="0" borderId="12" xfId="4" applyFont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3" fontId="2" fillId="3" borderId="11" xfId="4" applyFont="1" applyFill="1" applyBorder="1" applyAlignment="1">
      <alignment horizontal="center" vertical="center" wrapText="1"/>
    </xf>
    <xf numFmtId="43" fontId="5" fillId="3" borderId="10" xfId="4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43" fontId="2" fillId="2" borderId="37" xfId="4" applyFont="1" applyFill="1" applyBorder="1" applyAlignment="1">
      <alignment horizontal="center" vertical="center" wrapText="1"/>
    </xf>
    <xf numFmtId="43" fontId="5" fillId="2" borderId="35" xfId="4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3" fontId="5" fillId="0" borderId="10" xfId="4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2" fontId="5" fillId="2" borderId="37" xfId="0" applyNumberFormat="1" applyFont="1" applyFill="1" applyBorder="1" applyAlignment="1">
      <alignment horizontal="center" vertical="center"/>
    </xf>
    <xf numFmtId="4" fontId="5" fillId="2" borderId="37" xfId="0" applyNumberFormat="1" applyFont="1" applyFill="1" applyBorder="1" applyAlignment="1">
      <alignment vertical="center" wrapText="1"/>
    </xf>
    <xf numFmtId="43" fontId="5" fillId="2" borderId="37" xfId="4" applyFont="1" applyFill="1" applyBorder="1" applyAlignment="1">
      <alignment horizontal="center" vertical="center" wrapText="1"/>
    </xf>
    <xf numFmtId="43" fontId="5" fillId="0" borderId="11" xfId="4" applyFont="1" applyBorder="1" applyAlignment="1">
      <alignment horizontal="right" vertical="center" wrapText="1"/>
    </xf>
    <xf numFmtId="0" fontId="12" fillId="0" borderId="31" xfId="0" applyFont="1" applyFill="1" applyBorder="1" applyAlignment="1">
      <alignment horizontal="left" vertical="center" wrapText="1"/>
    </xf>
    <xf numFmtId="2" fontId="4" fillId="0" borderId="31" xfId="4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43" fontId="4" fillId="2" borderId="37" xfId="4" applyFont="1" applyFill="1" applyBorder="1" applyAlignment="1">
      <alignment horizontal="center" vertical="center"/>
    </xf>
    <xf numFmtId="43" fontId="4" fillId="2" borderId="35" xfId="4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11" xfId="4" applyNumberFormat="1" applyFont="1" applyFill="1" applyBorder="1" applyAlignment="1">
      <alignment horizontal="center" vertical="center" wrapText="1"/>
    </xf>
    <xf numFmtId="2" fontId="11" fillId="0" borderId="31" xfId="6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3" fontId="4" fillId="0" borderId="11" xfId="4" applyFont="1" applyBorder="1" applyAlignment="1">
      <alignment horizontal="center" vertical="center"/>
    </xf>
    <xf numFmtId="43" fontId="4" fillId="0" borderId="10" xfId="4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</cellXfs>
  <cellStyles count="7">
    <cellStyle name="Normal" xfId="0" builtinId="0"/>
    <cellStyle name="Normal 2" xfId="1"/>
    <cellStyle name="Normal 3" xfId="2"/>
    <cellStyle name="Normal 4" xfId="3"/>
    <cellStyle name="Normal_Caragua1" xfId="6"/>
    <cellStyle name="Separador de milhares 3" xf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133349</xdr:rowOff>
    </xdr:from>
    <xdr:to>
      <xdr:col>1</xdr:col>
      <xdr:colOff>1330798</xdr:colOff>
      <xdr:row>5</xdr:row>
      <xdr:rowOff>123824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1905"/>
        <a:stretch>
          <a:fillRect/>
        </a:stretch>
      </xdr:blipFill>
      <xdr:spPr bwMode="auto">
        <a:xfrm>
          <a:off x="161926" y="295274"/>
          <a:ext cx="1302222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1257301</xdr:colOff>
      <xdr:row>2</xdr:row>
      <xdr:rowOff>19050</xdr:rowOff>
    </xdr:from>
    <xdr:ext cx="5810250" cy="561975"/>
    <xdr:sp macro="" textlink="">
      <xdr:nvSpPr>
        <xdr:cNvPr id="3" name="Retângulo 2"/>
        <xdr:cNvSpPr/>
      </xdr:nvSpPr>
      <xdr:spPr>
        <a:xfrm>
          <a:off x="1390651" y="342900"/>
          <a:ext cx="5810250" cy="5619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Cronograma Físico-Financeiro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2</xdr:col>
      <xdr:colOff>762000</xdr:colOff>
      <xdr:row>4</xdr:row>
      <xdr:rowOff>161925</xdr:rowOff>
    </xdr:to>
    <xdr:pic>
      <xdr:nvPicPr>
        <xdr:cNvPr id="4279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8228"/>
        <a:stretch>
          <a:fillRect/>
        </a:stretch>
      </xdr:blipFill>
      <xdr:spPr bwMode="auto">
        <a:xfrm>
          <a:off x="209550" y="238125"/>
          <a:ext cx="135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0</xdr:row>
      <xdr:rowOff>152400</xdr:rowOff>
    </xdr:from>
    <xdr:ext cx="12120562" cy="781111"/>
    <xdr:sp macro="" textlink="">
      <xdr:nvSpPr>
        <xdr:cNvPr id="3" name="Retângulo 2"/>
        <xdr:cNvSpPr/>
      </xdr:nvSpPr>
      <xdr:spPr>
        <a:xfrm>
          <a:off x="1452563" y="152400"/>
          <a:ext cx="12120562" cy="7811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Adequação</a:t>
          </a:r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de Infraestruturas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666750</xdr:colOff>
      <xdr:row>36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590675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666750</xdr:colOff>
      <xdr:row>36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590675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36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8192750" y="1234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36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8192750" y="1234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36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90500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36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90500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5"/>
  <sheetViews>
    <sheetView showGridLines="0" view="pageBreakPreview" topLeftCell="C7" zoomScale="130" zoomScaleNormal="100" zoomScaleSheetLayoutView="130" zoomScalePageLayoutView="115" workbookViewId="0">
      <selection activeCell="K17" sqref="K17"/>
    </sheetView>
  </sheetViews>
  <sheetFormatPr defaultRowHeight="12.75" x14ac:dyDescent="0.25"/>
  <cols>
    <col min="1" max="1" width="2" style="13" customWidth="1"/>
    <col min="2" max="2" width="43.42578125" style="13" customWidth="1"/>
    <col min="3" max="6" width="10.28515625" style="20" bestFit="1" customWidth="1"/>
    <col min="7" max="7" width="21.42578125" style="20" bestFit="1" customWidth="1"/>
    <col min="8" max="8" width="21.42578125" style="21" bestFit="1" customWidth="1"/>
    <col min="9" max="9" width="3.5703125" style="13" customWidth="1"/>
    <col min="10" max="16384" width="9.140625" style="13"/>
  </cols>
  <sheetData>
    <row r="7" spans="2:8" ht="15" customHeight="1" x14ac:dyDescent="0.25">
      <c r="B7" s="60" t="s">
        <v>4</v>
      </c>
      <c r="C7" s="62" t="s">
        <v>37</v>
      </c>
      <c r="D7" s="62"/>
      <c r="E7" s="62"/>
      <c r="F7" s="62"/>
      <c r="G7" s="12" t="s">
        <v>38</v>
      </c>
      <c r="H7" s="12" t="s">
        <v>38</v>
      </c>
    </row>
    <row r="8" spans="2:8" ht="15" customHeight="1" x14ac:dyDescent="0.25">
      <c r="B8" s="61"/>
      <c r="C8" s="63" t="s">
        <v>39</v>
      </c>
      <c r="D8" s="63"/>
      <c r="E8" s="63"/>
      <c r="F8" s="64"/>
      <c r="G8" s="14" t="s">
        <v>40</v>
      </c>
      <c r="H8" s="14" t="s">
        <v>81</v>
      </c>
    </row>
    <row r="9" spans="2:8" x14ac:dyDescent="0.25">
      <c r="B9" s="58" t="s">
        <v>44</v>
      </c>
      <c r="C9" s="15"/>
      <c r="D9" s="25"/>
      <c r="E9" s="24"/>
      <c r="F9" s="31"/>
      <c r="G9" s="78" t="s">
        <v>82</v>
      </c>
      <c r="H9" s="74">
        <v>0.4385</v>
      </c>
    </row>
    <row r="10" spans="2:8" ht="15" customHeight="1" x14ac:dyDescent="0.25">
      <c r="B10" s="59"/>
      <c r="C10" s="55"/>
      <c r="D10" s="56"/>
      <c r="E10" s="56"/>
      <c r="F10" s="57"/>
      <c r="G10" s="79"/>
      <c r="H10" s="46"/>
    </row>
    <row r="11" spans="2:8" ht="15" customHeight="1" x14ac:dyDescent="0.25">
      <c r="B11" s="58" t="s">
        <v>26</v>
      </c>
      <c r="C11" s="23"/>
      <c r="D11" s="24"/>
      <c r="E11" s="16"/>
      <c r="F11" s="17"/>
      <c r="G11" s="78" t="s">
        <v>82</v>
      </c>
      <c r="H11" s="74">
        <v>0.14960000000000001</v>
      </c>
    </row>
    <row r="12" spans="2:8" ht="15" customHeight="1" x14ac:dyDescent="0.25">
      <c r="B12" s="59"/>
      <c r="C12" s="55"/>
      <c r="D12" s="56"/>
      <c r="E12" s="56"/>
      <c r="F12" s="57"/>
      <c r="G12" s="79"/>
      <c r="H12" s="46"/>
    </row>
    <row r="13" spans="2:8" x14ac:dyDescent="0.25">
      <c r="B13" s="44" t="s">
        <v>45</v>
      </c>
      <c r="C13" s="15"/>
      <c r="D13" s="24"/>
      <c r="E13" s="24"/>
      <c r="F13" s="17"/>
      <c r="G13" s="78" t="s">
        <v>82</v>
      </c>
      <c r="H13" s="74">
        <v>0.15340000000000001</v>
      </c>
    </row>
    <row r="14" spans="2:8" ht="15" customHeight="1" x14ac:dyDescent="0.25">
      <c r="B14" s="45"/>
      <c r="C14" s="47"/>
      <c r="D14" s="48"/>
      <c r="E14" s="48"/>
      <c r="F14" s="49"/>
      <c r="G14" s="79"/>
      <c r="H14" s="46"/>
    </row>
    <row r="15" spans="2:8" x14ac:dyDescent="0.25">
      <c r="B15" s="44" t="s">
        <v>46</v>
      </c>
      <c r="C15" s="15"/>
      <c r="D15" s="16"/>
      <c r="E15" s="16"/>
      <c r="F15" s="26"/>
      <c r="G15" s="78" t="s">
        <v>82</v>
      </c>
      <c r="H15" s="74">
        <v>2.7699999999999999E-2</v>
      </c>
    </row>
    <row r="16" spans="2:8" ht="15" customHeight="1" x14ac:dyDescent="0.25">
      <c r="B16" s="45"/>
      <c r="C16" s="47"/>
      <c r="D16" s="48"/>
      <c r="E16" s="48"/>
      <c r="F16" s="49"/>
      <c r="G16" s="79"/>
      <c r="H16" s="46"/>
    </row>
    <row r="17" spans="2:8" ht="15" x14ac:dyDescent="0.25">
      <c r="B17" s="18" t="s">
        <v>41</v>
      </c>
      <c r="C17" s="50"/>
      <c r="D17" s="51"/>
      <c r="E17" s="51"/>
      <c r="F17" s="52"/>
      <c r="G17" s="80" t="s">
        <v>82</v>
      </c>
      <c r="H17" s="75">
        <v>1</v>
      </c>
    </row>
    <row r="18" spans="2:8" ht="15" x14ac:dyDescent="0.25">
      <c r="B18" s="18" t="s">
        <v>42</v>
      </c>
      <c r="C18" s="50"/>
      <c r="D18" s="53"/>
      <c r="E18" s="53"/>
      <c r="F18" s="54"/>
      <c r="G18" s="81" t="s">
        <v>82</v>
      </c>
      <c r="H18" s="76"/>
    </row>
    <row r="19" spans="2:8" ht="15" x14ac:dyDescent="0.25">
      <c r="B19" s="19" t="s">
        <v>43</v>
      </c>
      <c r="C19" s="41"/>
      <c r="D19" s="42"/>
      <c r="E19" s="42"/>
      <c r="F19" s="43"/>
      <c r="G19" s="82" t="s">
        <v>82</v>
      </c>
      <c r="H19" s="77"/>
    </row>
    <row r="25" spans="2:8" x14ac:dyDescent="0.25">
      <c r="F25" s="22"/>
      <c r="G25" s="22"/>
    </row>
  </sheetData>
  <mergeCells count="23">
    <mergeCell ref="G9:G10"/>
    <mergeCell ref="G11:G12"/>
    <mergeCell ref="G13:G14"/>
    <mergeCell ref="G15:G16"/>
    <mergeCell ref="B7:B8"/>
    <mergeCell ref="C7:F7"/>
    <mergeCell ref="C8:F8"/>
    <mergeCell ref="B9:B10"/>
    <mergeCell ref="B13:B14"/>
    <mergeCell ref="H13:H14"/>
    <mergeCell ref="C14:F14"/>
    <mergeCell ref="H9:H10"/>
    <mergeCell ref="C10:F10"/>
    <mergeCell ref="B11:B12"/>
    <mergeCell ref="H11:H12"/>
    <mergeCell ref="C12:F12"/>
    <mergeCell ref="C19:F19"/>
    <mergeCell ref="B15:B16"/>
    <mergeCell ref="H15:H16"/>
    <mergeCell ref="C16:F16"/>
    <mergeCell ref="C17:F17"/>
    <mergeCell ref="C18:F18"/>
    <mergeCell ref="H17:H1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&amp;LSMA - Secretaria do Meio Ambiente
FF - Fundação Florestal&amp;CParque Estadual do Jaraguá
Adequação de Infraestruturas&amp;RCronograma
CPOS 169/março2017</oddHeader>
    <oddFooter>&amp;L&amp;F&amp;RPágina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F46"/>
  <sheetViews>
    <sheetView showGridLines="0" tabSelected="1" zoomScale="80" zoomScaleNormal="80" workbookViewId="0">
      <selection activeCell="F18" sqref="F18"/>
    </sheetView>
  </sheetViews>
  <sheetFormatPr defaultRowHeight="15" x14ac:dyDescent="0.25"/>
  <cols>
    <col min="1" max="1" width="2.85546875" style="2" customWidth="1"/>
    <col min="2" max="2" width="9.140625" style="2" customWidth="1"/>
    <col min="3" max="3" width="12.85546875" style="2" bestFit="1" customWidth="1"/>
    <col min="4" max="4" width="85.7109375" style="2" customWidth="1"/>
    <col min="5" max="5" width="9.140625" style="1"/>
    <col min="6" max="6" width="13.140625" style="1" customWidth="1"/>
    <col min="7" max="9" width="15.7109375" style="4" customWidth="1"/>
    <col min="10" max="10" width="24" style="4" customWidth="1"/>
    <col min="11" max="11" width="3.140625" style="2" customWidth="1"/>
    <col min="12" max="18" width="9.140625" style="2"/>
    <col min="19" max="19" width="16.7109375" style="2" customWidth="1"/>
    <col min="20" max="20" width="15" style="2" customWidth="1"/>
    <col min="21" max="16384" width="9.140625" style="2"/>
  </cols>
  <sheetData>
    <row r="6" spans="2:10" x14ac:dyDescent="0.25">
      <c r="B6" s="73" t="s">
        <v>2</v>
      </c>
      <c r="C6" s="72" t="s">
        <v>3</v>
      </c>
      <c r="D6" s="72" t="s">
        <v>4</v>
      </c>
      <c r="E6" s="72" t="s">
        <v>0</v>
      </c>
      <c r="F6" s="72" t="s">
        <v>5</v>
      </c>
      <c r="G6" s="70" t="s">
        <v>1</v>
      </c>
      <c r="H6" s="70"/>
      <c r="I6" s="70"/>
      <c r="J6" s="71"/>
    </row>
    <row r="7" spans="2:10" x14ac:dyDescent="0.25">
      <c r="B7" s="100"/>
      <c r="C7" s="101"/>
      <c r="D7" s="101"/>
      <c r="E7" s="101"/>
      <c r="F7" s="101"/>
      <c r="G7" s="102" t="s">
        <v>7</v>
      </c>
      <c r="H7" s="102" t="s">
        <v>8</v>
      </c>
      <c r="I7" s="102" t="s">
        <v>13</v>
      </c>
      <c r="J7" s="103" t="s">
        <v>6</v>
      </c>
    </row>
    <row r="8" spans="2:10" x14ac:dyDescent="0.25">
      <c r="B8" s="107">
        <v>1</v>
      </c>
      <c r="C8" s="108"/>
      <c r="D8" s="109" t="s">
        <v>20</v>
      </c>
      <c r="E8" s="108"/>
      <c r="F8" s="108"/>
      <c r="G8" s="110"/>
      <c r="H8" s="110"/>
      <c r="I8" s="110"/>
      <c r="J8" s="111"/>
    </row>
    <row r="9" spans="2:10" x14ac:dyDescent="0.25">
      <c r="B9" s="104" t="s">
        <v>12</v>
      </c>
      <c r="C9" s="105" t="s">
        <v>72</v>
      </c>
      <c r="D9" s="106" t="s">
        <v>73</v>
      </c>
      <c r="E9" s="105" t="s">
        <v>15</v>
      </c>
      <c r="F9" s="105">
        <v>6</v>
      </c>
      <c r="G9" s="84"/>
      <c r="H9" s="84"/>
      <c r="I9" s="84">
        <f>ROUND(G9+H9,)</f>
        <v>0</v>
      </c>
      <c r="J9" s="89">
        <f>ROUND(I9*F9,2)</f>
        <v>0</v>
      </c>
    </row>
    <row r="10" spans="2:10" x14ac:dyDescent="0.25">
      <c r="B10" s="85" t="s">
        <v>80</v>
      </c>
      <c r="C10" s="86" t="s">
        <v>79</v>
      </c>
      <c r="D10" s="88" t="s">
        <v>75</v>
      </c>
      <c r="E10" s="86" t="s">
        <v>76</v>
      </c>
      <c r="F10" s="86">
        <v>1</v>
      </c>
      <c r="G10" s="83"/>
      <c r="H10" s="83"/>
      <c r="I10" s="83">
        <f t="shared" ref="I10:I18" si="0">ROUND(G10+H10,)</f>
        <v>0</v>
      </c>
      <c r="J10" s="90">
        <f t="shared" ref="J10:J18" si="1">ROUND(I10*F10,2)</f>
        <v>0</v>
      </c>
    </row>
    <row r="11" spans="2:10" x14ac:dyDescent="0.25">
      <c r="B11" s="85" t="s">
        <v>14</v>
      </c>
      <c r="C11" s="86" t="s">
        <v>79</v>
      </c>
      <c r="D11" s="88" t="s">
        <v>78</v>
      </c>
      <c r="E11" s="86" t="s">
        <v>76</v>
      </c>
      <c r="F11" s="86">
        <v>1</v>
      </c>
      <c r="G11" s="83"/>
      <c r="H11" s="83"/>
      <c r="I11" s="83">
        <f t="shared" si="0"/>
        <v>0</v>
      </c>
      <c r="J11" s="90">
        <f t="shared" si="1"/>
        <v>0</v>
      </c>
    </row>
    <row r="12" spans="2:10" ht="15" customHeight="1" x14ac:dyDescent="0.25">
      <c r="B12" s="3" t="s">
        <v>16</v>
      </c>
      <c r="C12" s="32" t="s">
        <v>53</v>
      </c>
      <c r="D12" s="91" t="s">
        <v>22</v>
      </c>
      <c r="E12" s="92" t="s">
        <v>15</v>
      </c>
      <c r="F12" s="9">
        <v>4</v>
      </c>
      <c r="G12" s="37"/>
      <c r="H12" s="37"/>
      <c r="I12" s="83">
        <f t="shared" si="0"/>
        <v>0</v>
      </c>
      <c r="J12" s="90">
        <f t="shared" si="1"/>
        <v>0</v>
      </c>
    </row>
    <row r="13" spans="2:10" ht="30" x14ac:dyDescent="0.25">
      <c r="B13" s="3" t="s">
        <v>18</v>
      </c>
      <c r="C13" s="32" t="s">
        <v>54</v>
      </c>
      <c r="D13" s="91" t="s">
        <v>66</v>
      </c>
      <c r="E13" s="92" t="s">
        <v>15</v>
      </c>
      <c r="F13" s="9">
        <v>5</v>
      </c>
      <c r="G13" s="37"/>
      <c r="H13" s="37"/>
      <c r="I13" s="83">
        <f t="shared" si="0"/>
        <v>0</v>
      </c>
      <c r="J13" s="90">
        <f t="shared" si="1"/>
        <v>0</v>
      </c>
    </row>
    <row r="14" spans="2:10" ht="30" x14ac:dyDescent="0.25">
      <c r="B14" s="3" t="s">
        <v>71</v>
      </c>
      <c r="C14" s="36" t="s">
        <v>67</v>
      </c>
      <c r="D14" s="91" t="s">
        <v>68</v>
      </c>
      <c r="E14" s="92" t="s">
        <v>15</v>
      </c>
      <c r="F14" s="9">
        <v>20</v>
      </c>
      <c r="G14" s="37"/>
      <c r="H14" s="37"/>
      <c r="I14" s="83">
        <f t="shared" si="0"/>
        <v>0</v>
      </c>
      <c r="J14" s="90">
        <f t="shared" si="1"/>
        <v>0</v>
      </c>
    </row>
    <row r="15" spans="2:10" ht="15" customHeight="1" x14ac:dyDescent="0.25">
      <c r="B15" s="3" t="s">
        <v>74</v>
      </c>
      <c r="C15" s="32" t="s">
        <v>55</v>
      </c>
      <c r="D15" s="91" t="s">
        <v>24</v>
      </c>
      <c r="E15" s="92" t="s">
        <v>17</v>
      </c>
      <c r="F15" s="9">
        <v>1</v>
      </c>
      <c r="G15" s="37"/>
      <c r="H15" s="37"/>
      <c r="I15" s="83">
        <f t="shared" si="0"/>
        <v>0</v>
      </c>
      <c r="J15" s="90">
        <f t="shared" si="1"/>
        <v>0</v>
      </c>
    </row>
    <row r="16" spans="2:10" ht="15" customHeight="1" x14ac:dyDescent="0.25">
      <c r="B16" s="3" t="s">
        <v>77</v>
      </c>
      <c r="C16" s="32" t="s">
        <v>56</v>
      </c>
      <c r="D16" s="91" t="s">
        <v>23</v>
      </c>
      <c r="E16" s="92" t="s">
        <v>17</v>
      </c>
      <c r="F16" s="9">
        <v>3</v>
      </c>
      <c r="G16" s="37"/>
      <c r="H16" s="37"/>
      <c r="I16" s="83">
        <f t="shared" si="0"/>
        <v>0</v>
      </c>
      <c r="J16" s="90">
        <f t="shared" si="1"/>
        <v>0</v>
      </c>
    </row>
    <row r="17" spans="2:21" ht="31.5" customHeight="1" x14ac:dyDescent="0.25">
      <c r="B17" s="3" t="s">
        <v>69</v>
      </c>
      <c r="C17" s="32" t="s">
        <v>57</v>
      </c>
      <c r="D17" s="91" t="s">
        <v>32</v>
      </c>
      <c r="E17" s="92" t="s">
        <v>19</v>
      </c>
      <c r="F17" s="9">
        <v>50</v>
      </c>
      <c r="G17" s="37"/>
      <c r="H17" s="37"/>
      <c r="I17" s="83">
        <f t="shared" si="0"/>
        <v>0</v>
      </c>
      <c r="J17" s="90">
        <f t="shared" si="1"/>
        <v>0</v>
      </c>
    </row>
    <row r="18" spans="2:21" ht="31.5" customHeight="1" x14ac:dyDescent="0.25">
      <c r="B18" s="3" t="s">
        <v>70</v>
      </c>
      <c r="C18" s="32" t="s">
        <v>58</v>
      </c>
      <c r="D18" s="91" t="s">
        <v>33</v>
      </c>
      <c r="E18" s="92" t="s">
        <v>15</v>
      </c>
      <c r="F18" s="9">
        <v>5</v>
      </c>
      <c r="G18" s="37"/>
      <c r="H18" s="37"/>
      <c r="I18" s="83">
        <f t="shared" si="0"/>
        <v>0</v>
      </c>
      <c r="J18" s="90">
        <f t="shared" si="1"/>
        <v>0</v>
      </c>
    </row>
    <row r="19" spans="2:21" ht="15.95" customHeight="1" x14ac:dyDescent="0.25">
      <c r="B19" s="33"/>
      <c r="C19" s="112"/>
      <c r="D19" s="112"/>
      <c r="E19" s="113"/>
      <c r="F19" s="114"/>
      <c r="G19" s="115"/>
      <c r="H19" s="115"/>
      <c r="I19" s="116" t="s">
        <v>47</v>
      </c>
      <c r="J19" s="117">
        <f>SUM(J9:J18)</f>
        <v>0</v>
      </c>
    </row>
    <row r="20" spans="2:21" ht="15" customHeight="1" x14ac:dyDescent="0.25">
      <c r="B20" s="107">
        <v>2</v>
      </c>
      <c r="C20" s="120"/>
      <c r="D20" s="120" t="s">
        <v>26</v>
      </c>
      <c r="E20" s="121"/>
      <c r="F20" s="122"/>
      <c r="G20" s="123"/>
      <c r="H20" s="123"/>
      <c r="I20" s="124"/>
      <c r="J20" s="111"/>
    </row>
    <row r="21" spans="2:21" ht="15" customHeight="1" x14ac:dyDescent="0.25">
      <c r="B21" s="38" t="s">
        <v>9</v>
      </c>
      <c r="C21" s="39" t="s">
        <v>59</v>
      </c>
      <c r="D21" s="118" t="s">
        <v>30</v>
      </c>
      <c r="E21" s="119" t="s">
        <v>15</v>
      </c>
      <c r="F21" s="87">
        <v>7</v>
      </c>
      <c r="G21" s="40"/>
      <c r="H21" s="40"/>
      <c r="I21" s="84">
        <f t="shared" ref="I21:J24" si="2">ROUND(G21+H21,)</f>
        <v>0</v>
      </c>
      <c r="J21" s="89">
        <f>ROUND(I21*F21,2)</f>
        <v>0</v>
      </c>
    </row>
    <row r="22" spans="2:21" ht="15" customHeight="1" x14ac:dyDescent="0.25">
      <c r="B22" s="3" t="s">
        <v>10</v>
      </c>
      <c r="C22" s="32" t="s">
        <v>56</v>
      </c>
      <c r="D22" s="91" t="s">
        <v>23</v>
      </c>
      <c r="E22" s="92" t="s">
        <v>17</v>
      </c>
      <c r="F22" s="9">
        <v>3</v>
      </c>
      <c r="G22" s="37"/>
      <c r="H22" s="37"/>
      <c r="I22" s="83">
        <f t="shared" si="2"/>
        <v>0</v>
      </c>
      <c r="J22" s="90">
        <f t="shared" ref="J22:J24" si="3">ROUND(I22*F22,2)</f>
        <v>0</v>
      </c>
    </row>
    <row r="23" spans="2:21" ht="30" customHeight="1" x14ac:dyDescent="0.25">
      <c r="B23" s="3" t="s">
        <v>11</v>
      </c>
      <c r="C23" s="32" t="s">
        <v>57</v>
      </c>
      <c r="D23" s="91" t="s">
        <v>32</v>
      </c>
      <c r="E23" s="92" t="s">
        <v>19</v>
      </c>
      <c r="F23" s="9">
        <v>30</v>
      </c>
      <c r="G23" s="37"/>
      <c r="H23" s="37"/>
      <c r="I23" s="83">
        <f t="shared" si="2"/>
        <v>0</v>
      </c>
      <c r="J23" s="90">
        <f t="shared" si="3"/>
        <v>0</v>
      </c>
    </row>
    <row r="24" spans="2:21" ht="30" customHeight="1" x14ac:dyDescent="0.25">
      <c r="B24" s="3" t="s">
        <v>60</v>
      </c>
      <c r="C24" s="32" t="s">
        <v>61</v>
      </c>
      <c r="D24" s="34" t="s">
        <v>62</v>
      </c>
      <c r="E24" s="35" t="s">
        <v>17</v>
      </c>
      <c r="F24" s="9">
        <v>15</v>
      </c>
      <c r="G24" s="37"/>
      <c r="H24" s="37"/>
      <c r="I24" s="83">
        <f t="shared" si="2"/>
        <v>0</v>
      </c>
      <c r="J24" s="90">
        <f t="shared" si="3"/>
        <v>0</v>
      </c>
    </row>
    <row r="25" spans="2:21" ht="15.95" customHeight="1" x14ac:dyDescent="0.25">
      <c r="B25" s="33"/>
      <c r="C25" s="112"/>
      <c r="D25" s="112"/>
      <c r="E25" s="113"/>
      <c r="F25" s="114"/>
      <c r="G25" s="115"/>
      <c r="H25" s="115"/>
      <c r="I25" s="125" t="s">
        <v>48</v>
      </c>
      <c r="J25" s="117">
        <f>SUM(J21:J24)</f>
        <v>0</v>
      </c>
    </row>
    <row r="26" spans="2:21" x14ac:dyDescent="0.25">
      <c r="B26" s="107">
        <v>3</v>
      </c>
      <c r="C26" s="128"/>
      <c r="D26" s="128" t="s">
        <v>21</v>
      </c>
      <c r="E26" s="129"/>
      <c r="F26" s="129"/>
      <c r="G26" s="130"/>
      <c r="H26" s="130"/>
      <c r="I26" s="130"/>
      <c r="J26" s="131"/>
    </row>
    <row r="27" spans="2:21" ht="45" x14ac:dyDescent="0.25">
      <c r="B27" s="38" t="s">
        <v>27</v>
      </c>
      <c r="C27" s="39" t="s">
        <v>64</v>
      </c>
      <c r="D27" s="126" t="s">
        <v>65</v>
      </c>
      <c r="E27" s="119" t="s">
        <v>15</v>
      </c>
      <c r="F27" s="127">
        <v>50</v>
      </c>
      <c r="G27" s="40"/>
      <c r="H27" s="40"/>
      <c r="I27" s="84">
        <f t="shared" ref="I27:I29" si="4">ROUND(G27+H27,)</f>
        <v>0</v>
      </c>
      <c r="J27" s="89">
        <f t="shared" ref="J27:J29" si="5">ROUND(I27*F27,2)</f>
        <v>0</v>
      </c>
    </row>
    <row r="28" spans="2:21" ht="15" customHeight="1" x14ac:dyDescent="0.25">
      <c r="B28" s="3" t="s">
        <v>28</v>
      </c>
      <c r="C28" s="32" t="s">
        <v>56</v>
      </c>
      <c r="D28" s="91" t="s">
        <v>23</v>
      </c>
      <c r="E28" s="92" t="s">
        <v>17</v>
      </c>
      <c r="F28" s="9">
        <v>4</v>
      </c>
      <c r="G28" s="37"/>
      <c r="H28" s="37"/>
      <c r="I28" s="83">
        <f t="shared" si="4"/>
        <v>0</v>
      </c>
      <c r="J28" s="90">
        <f t="shared" si="5"/>
        <v>0</v>
      </c>
      <c r="K28" s="5"/>
      <c r="L28" s="5"/>
      <c r="M28" s="5"/>
      <c r="N28" s="5"/>
      <c r="O28" s="5"/>
      <c r="P28" s="5"/>
      <c r="Q28" s="5"/>
      <c r="R28" s="5"/>
      <c r="S28" s="69"/>
      <c r="T28" s="69"/>
      <c r="U28" s="5"/>
    </row>
    <row r="29" spans="2:21" ht="30" x14ac:dyDescent="0.25">
      <c r="B29" s="3" t="s">
        <v>29</v>
      </c>
      <c r="C29" s="32" t="s">
        <v>57</v>
      </c>
      <c r="D29" s="91" t="s">
        <v>31</v>
      </c>
      <c r="E29" s="92" t="s">
        <v>19</v>
      </c>
      <c r="F29" s="10">
        <v>65</v>
      </c>
      <c r="G29" s="37"/>
      <c r="H29" s="37"/>
      <c r="I29" s="83">
        <f t="shared" si="4"/>
        <v>0</v>
      </c>
      <c r="J29" s="90">
        <f t="shared" si="5"/>
        <v>0</v>
      </c>
      <c r="N29" s="5"/>
      <c r="O29" s="5"/>
    </row>
    <row r="30" spans="2:21" x14ac:dyDescent="0.25">
      <c r="B30" s="132"/>
      <c r="C30" s="112"/>
      <c r="D30" s="112"/>
      <c r="E30" s="113"/>
      <c r="F30" s="133"/>
      <c r="G30" s="115"/>
      <c r="H30" s="115"/>
      <c r="I30" s="29" t="s">
        <v>49</v>
      </c>
      <c r="J30" s="117">
        <f>SUM(J27:J29)</f>
        <v>0</v>
      </c>
      <c r="N30" s="5"/>
      <c r="O30" s="5"/>
    </row>
    <row r="31" spans="2:21" x14ac:dyDescent="0.25">
      <c r="B31" s="107">
        <v>4</v>
      </c>
      <c r="C31" s="128"/>
      <c r="D31" s="128" t="s">
        <v>46</v>
      </c>
      <c r="E31" s="129"/>
      <c r="F31" s="129"/>
      <c r="G31" s="130"/>
      <c r="H31" s="130"/>
      <c r="I31" s="130"/>
      <c r="J31" s="131"/>
    </row>
    <row r="32" spans="2:21" x14ac:dyDescent="0.25">
      <c r="B32" s="38" t="s">
        <v>52</v>
      </c>
      <c r="C32" s="39" t="s">
        <v>63</v>
      </c>
      <c r="D32" s="118" t="s">
        <v>51</v>
      </c>
      <c r="E32" s="119" t="s">
        <v>15</v>
      </c>
      <c r="F32" s="134">
        <v>45</v>
      </c>
      <c r="G32" s="40"/>
      <c r="H32" s="40"/>
      <c r="I32" s="84">
        <f t="shared" ref="I32" si="6">ROUND(G32+H32,)</f>
        <v>0</v>
      </c>
      <c r="J32" s="89">
        <f t="shared" ref="J32" si="7">ROUND(I32*F32,2)</f>
        <v>0</v>
      </c>
      <c r="N32" s="5"/>
      <c r="O32" s="5"/>
    </row>
    <row r="33" spans="2:32" x14ac:dyDescent="0.25">
      <c r="B33" s="96"/>
      <c r="C33" s="28"/>
      <c r="D33" s="28"/>
      <c r="E33" s="93"/>
      <c r="F33" s="10"/>
      <c r="G33" s="27"/>
      <c r="H33" s="27"/>
      <c r="I33" s="94" t="s">
        <v>50</v>
      </c>
      <c r="J33" s="30">
        <f>SUM(J32)</f>
        <v>0</v>
      </c>
      <c r="N33" s="5"/>
      <c r="O33" s="5"/>
    </row>
    <row r="34" spans="2:32" x14ac:dyDescent="0.25">
      <c r="B34" s="132"/>
      <c r="C34" s="135"/>
      <c r="D34" s="135"/>
      <c r="E34" s="136"/>
      <c r="F34" s="136"/>
      <c r="G34" s="137"/>
      <c r="H34" s="137"/>
      <c r="I34" s="137"/>
      <c r="J34" s="138"/>
    </row>
    <row r="35" spans="2:32" x14ac:dyDescent="0.25">
      <c r="B35" s="139" t="s">
        <v>35</v>
      </c>
      <c r="C35" s="140"/>
      <c r="D35" s="140"/>
      <c r="E35" s="140"/>
      <c r="F35" s="140"/>
      <c r="G35" s="140"/>
      <c r="H35" s="140"/>
      <c r="I35" s="70">
        <f>SUM(J19,J25,J30,J33)</f>
        <v>0</v>
      </c>
      <c r="J35" s="71"/>
    </row>
    <row r="36" spans="2:32" ht="18" customHeight="1" x14ac:dyDescent="0.25">
      <c r="B36" s="97" t="s">
        <v>34</v>
      </c>
      <c r="C36" s="95"/>
      <c r="D36" s="95"/>
      <c r="E36" s="95"/>
      <c r="F36" s="95"/>
      <c r="G36" s="95"/>
      <c r="H36" s="95"/>
      <c r="I36" s="65">
        <f>I35*0.3</f>
        <v>0</v>
      </c>
      <c r="J36" s="66"/>
    </row>
    <row r="37" spans="2:32" x14ac:dyDescent="0.25">
      <c r="B37" s="98" t="s">
        <v>36</v>
      </c>
      <c r="C37" s="99"/>
      <c r="D37" s="99"/>
      <c r="E37" s="99"/>
      <c r="F37" s="99"/>
      <c r="G37" s="99"/>
      <c r="H37" s="99"/>
      <c r="I37" s="67">
        <f>I35+I36</f>
        <v>0</v>
      </c>
      <c r="J37" s="68"/>
      <c r="Q37" s="5"/>
      <c r="R37" s="5"/>
      <c r="S37" s="5"/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7"/>
    </row>
    <row r="38" spans="2:32" x14ac:dyDescent="0.25">
      <c r="I38" s="8"/>
      <c r="J38" s="8"/>
      <c r="O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"/>
    </row>
    <row r="39" spans="2:32" x14ac:dyDescent="0.25"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2:32" x14ac:dyDescent="0.25"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2:32" x14ac:dyDescent="0.25"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2:32" x14ac:dyDescent="0.25"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2:32" x14ac:dyDescent="0.25"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2:32" x14ac:dyDescent="0.25"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6" spans="2:32" x14ac:dyDescent="0.25">
      <c r="H46" s="11" t="s">
        <v>25</v>
      </c>
    </row>
  </sheetData>
  <mergeCells count="13">
    <mergeCell ref="G6:J6"/>
    <mergeCell ref="F6:F7"/>
    <mergeCell ref="B6:B7"/>
    <mergeCell ref="C6:C7"/>
    <mergeCell ref="D6:D7"/>
    <mergeCell ref="E6:E7"/>
    <mergeCell ref="B36:H36"/>
    <mergeCell ref="B37:H37"/>
    <mergeCell ref="I36:J36"/>
    <mergeCell ref="I37:J37"/>
    <mergeCell ref="S28:T28"/>
    <mergeCell ref="I35:J35"/>
    <mergeCell ref="B35:H35"/>
  </mergeCells>
  <printOptions horizontalCentered="1"/>
  <pageMargins left="0.51181102362204722" right="0.51181102362204722" top="1.3385826771653544" bottom="0.78740157480314965" header="0.78740157480314965" footer="0.31496062992125984"/>
  <pageSetup paperSize="9" scale="66" fitToHeight="0" orientation="landscape" horizontalDpi="1200" verticalDpi="1200" r:id="rId1"/>
  <headerFooter>
    <oddHeader>&amp;LSMA - Secretaria do Meio Ambiente
FF - Fundação Florestal&amp;CParque Estadual do Jaraguá
Adequação de Infraestruturas&amp;RPlanilha Orçamento
CPOS 169 - março/17</oddHeader>
    <oddFooter>&amp;L&amp;F&amp;RPágina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Arquitetura</vt:lpstr>
      <vt:lpstr>Arquitetura!Area_de_impressao</vt:lpstr>
      <vt:lpstr>Cronograma!Area_de_impressao</vt:lpstr>
      <vt:lpstr>Arquitetura!Titulos_de_impressao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Markus Vinicius Trevisan</cp:lastModifiedBy>
  <cp:lastPrinted>2017-05-08T18:53:44Z</cp:lastPrinted>
  <dcterms:created xsi:type="dcterms:W3CDTF">2015-08-30T22:59:33Z</dcterms:created>
  <dcterms:modified xsi:type="dcterms:W3CDTF">2017-05-15T17:49:01Z</dcterms:modified>
</cp:coreProperties>
</file>