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0" yWindow="510" windowWidth="13005" windowHeight="12960" activeTab="0"/>
  </bookViews>
  <sheets>
    <sheet name="cronograma" sheetId="1" r:id="rId1"/>
    <sheet name="Mirantes" sheetId="2" r:id="rId2"/>
  </sheets>
  <externalReferences>
    <externalReference r:id="rId5"/>
  </externalReferences>
  <definedNames>
    <definedName name="_xlnm.Print_Area" localSheetId="0">'cronograma'!$A$1:$O$37</definedName>
    <definedName name="_xlnm.Print_Area" localSheetId="1">'Mirantes'!$A$1:$J$250</definedName>
    <definedName name="DATABASE">'[1]BOLETIM'!$A$1:$F$2150</definedName>
    <definedName name="_xlnm.Print_Titles" localSheetId="1">'Mirantes'!$1:$2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<sst xmlns="http://schemas.openxmlformats.org/spreadsheetml/2006/main" count="733" uniqueCount="340">
  <si>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</si>
  <si>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</si>
  <si>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</si>
  <si>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</si>
  <si>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</si>
  <si>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</si>
  <si>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</si>
  <si>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</si>
  <si>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</si>
  <si>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2.1</t>
  </si>
  <si>
    <t>PUSERV</t>
  </si>
  <si>
    <t>TOTAL</t>
  </si>
  <si>
    <t>UN</t>
  </si>
  <si>
    <t xml:space="preserve">   MÊS  1 </t>
  </si>
  <si>
    <t xml:space="preserve">  MÊS  2    </t>
  </si>
  <si>
    <t/>
  </si>
  <si>
    <t>m²</t>
  </si>
  <si>
    <t>1.1</t>
  </si>
  <si>
    <t>1.2</t>
  </si>
  <si>
    <t>BDI = 30%</t>
  </si>
  <si>
    <t>ETAPA</t>
  </si>
  <si>
    <t>BDI 30%</t>
  </si>
  <si>
    <t>Mobilização</t>
  </si>
  <si>
    <t>Desmobilização</t>
  </si>
  <si>
    <t xml:space="preserve">TOTAL </t>
  </si>
  <si>
    <t>s/código</t>
  </si>
  <si>
    <t>Início da Obra</t>
  </si>
  <si>
    <t>CÓDIGO CPOS</t>
  </si>
  <si>
    <t xml:space="preserve">  MÊS  3    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</si>
  <si>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</si>
  <si>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</si>
  <si>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</si>
  <si>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</si>
  <si>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</si>
  <si>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</si>
  <si>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</si>
  <si>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</si>
  <si>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</si>
  <si>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</si>
  <si>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</si>
  <si>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</si>
  <si>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1.3</t>
  </si>
  <si>
    <t> 020802</t>
  </si>
  <si>
    <t>Placa de identificação para obra</t>
  </si>
  <si>
    <t> 040304</t>
  </si>
  <si>
    <t>Retirada de telhamento perfil e material qualquer, exceto barro</t>
  </si>
  <si>
    <t>Manutenção do Telhado</t>
  </si>
  <si>
    <t> 040308</t>
  </si>
  <si>
    <t>Retirada de cumeeira, espigão ou rufo perfil qualquer</t>
  </si>
  <si>
    <t> 160302</t>
  </si>
  <si>
    <t>Telhamento em cimento reforçado com fio sintético CRFS - perfil ondulado de 8 mm</t>
  </si>
  <si>
    <t> 160330</t>
  </si>
  <si>
    <t>Cumeeira normal em cimento reforçado com fio sintético CRFS - perfil ondulado</t>
  </si>
  <si>
    <t> 040702</t>
  </si>
  <si>
    <t>un</t>
  </si>
  <si>
    <t> 550102</t>
  </si>
  <si>
    <t>8.1</t>
  </si>
  <si>
    <t>10.1</t>
  </si>
  <si>
    <t>11.1</t>
  </si>
  <si>
    <t>11.2</t>
  </si>
  <si>
    <t>Limpeza da Obra</t>
  </si>
  <si>
    <t>Pintura</t>
  </si>
  <si>
    <t> 031010</t>
  </si>
  <si>
    <t> 330501</t>
  </si>
  <si>
    <t>Aplicação de stain fungicida  para paredes e forros internos na cor transparente. Aplicação de duas ou tês demãos.</t>
  </si>
  <si>
    <t>Limpeza final da obra</t>
  </si>
  <si>
    <t>subtotal 1</t>
  </si>
  <si>
    <t>subtotal 2</t>
  </si>
  <si>
    <t>subtotal 3</t>
  </si>
  <si>
    <t>subtotal 4</t>
  </si>
  <si>
    <t>subtotal 5</t>
  </si>
  <si>
    <t>subtotal 6</t>
  </si>
  <si>
    <t>subtotal 7</t>
  </si>
  <si>
    <t>subtotal 8</t>
  </si>
  <si>
    <t>subtotal 10</t>
  </si>
  <si>
    <t>subtotal 11</t>
  </si>
  <si>
    <t>subtotal 12</t>
  </si>
  <si>
    <t>subtotal 13</t>
  </si>
  <si>
    <t>12.1</t>
  </si>
  <si>
    <t>13.1</t>
  </si>
  <si>
    <t>PINTURA</t>
  </si>
  <si>
    <t>MANUTENÇÃO DO TELHADO</t>
  </si>
  <si>
    <t>LIMPEZA DA OBRA</t>
  </si>
  <si>
    <t>MIRANTE A</t>
  </si>
  <si>
    <t>Fechamento de Parede em Madeira</t>
  </si>
  <si>
    <t>Parede em tábuas aparelhadas macho e fêmea de pinus tratado em autoclave com CCA - largura máxima da peça 12cm</t>
  </si>
  <si>
    <t>Retirada das tábuas de  paredes  de madeira</t>
  </si>
  <si>
    <t> 020510</t>
  </si>
  <si>
    <t>Montagem e desmontagem de andaime tubular fachadeiro com altura superior a 10 m</t>
  </si>
  <si>
    <t> 020521</t>
  </si>
  <si>
    <t>Andaime tubular fachadeiro com piso metálico e sapatas ajustáveis</t>
  </si>
  <si>
    <t>1.4</t>
  </si>
  <si>
    <t>1.5</t>
  </si>
  <si>
    <t> 242009</t>
  </si>
  <si>
    <t>Solda MIG em esquadrias metálicas</t>
  </si>
  <si>
    <t>Ressalto nos degraus junto à parede do reservatório</t>
  </si>
  <si>
    <t>Reparos nas Escadas e Gaiolas Metálicas</t>
  </si>
  <si>
    <t>Reparos no Guarda Corpo</t>
  </si>
  <si>
    <t>Peça de eucalipto citriodora diâm. 12cm tratado em autoclave com CCA, comprimento 3,50m</t>
  </si>
  <si>
    <t>s/ código</t>
  </si>
  <si>
    <t>Peça de eucalipto citriodora diâm. 8cm tratado em autoclave com CCA, comprimento 1,50m</t>
  </si>
  <si>
    <t>pç</t>
  </si>
  <si>
    <t>Reforma dos pisos em tábuas de deck</t>
  </si>
  <si>
    <t> 200301</t>
  </si>
  <si>
    <t> 040504</t>
  </si>
  <si>
    <t>Retirada de soalho somente o tablado</t>
  </si>
  <si>
    <t> 202002</t>
  </si>
  <si>
    <t>6.3</t>
  </si>
  <si>
    <t>Recolocação de soalho em madeira com pré-furação e pregos galvanizados tipo ardox ou anelado</t>
  </si>
  <si>
    <t>Colocação de soalho em tábua de madeira aparelhada com cantos abaulados largura 9cm em ipê  com pré-furação e pregos galvanizados tipo ardox ou anelado</t>
  </si>
  <si>
    <t>Serviços de carpintaria e marcenaria</t>
  </si>
  <si>
    <t>Atirantamento da Estrutura</t>
  </si>
  <si>
    <t> 120104</t>
  </si>
  <si>
    <t>Broca em concreto armado diâmetro de 40 cm - completa - quatro unidades</t>
  </si>
  <si>
    <t>8.2</t>
  </si>
  <si>
    <t>um</t>
  </si>
  <si>
    <t>subtotal 9</t>
  </si>
  <si>
    <t>Sanitário</t>
  </si>
  <si>
    <t> 030204</t>
  </si>
  <si>
    <t>Demolição manual de alvenaria de elevação ou elemento vazado, incluindo revestimento</t>
  </si>
  <si>
    <t>m³</t>
  </si>
  <si>
    <t>9.1</t>
  </si>
  <si>
    <t>9.2</t>
  </si>
  <si>
    <t> 041102</t>
  </si>
  <si>
    <t>Retirada de aparelho sanitário incluindo acessórios</t>
  </si>
  <si>
    <t>9.3</t>
  </si>
  <si>
    <t>9.4</t>
  </si>
  <si>
    <t>9.5</t>
  </si>
  <si>
    <t> 140207</t>
  </si>
  <si>
    <t>Alvenaria de elevação de 1/2 tijolo maciço aparente</t>
  </si>
  <si>
    <t> 440105</t>
  </si>
  <si>
    <t>Bacia sifonada de louça sem tampa - 6 litros</t>
  </si>
  <si>
    <t> 440111</t>
  </si>
  <si>
    <t>Lavatório de louça com coluna</t>
  </si>
  <si>
    <t>9.6</t>
  </si>
  <si>
    <t> 320709</t>
  </si>
  <si>
    <t>Junta de dilatação ou vedação com mastique de silicone entre a laje e respaldo da alvenaria</t>
  </si>
  <si>
    <t>9.7</t>
  </si>
  <si>
    <t>9.8</t>
  </si>
  <si>
    <t> 040802</t>
  </si>
  <si>
    <t>Retirada de folha de esquadria em madeira</t>
  </si>
  <si>
    <t> 040806</t>
  </si>
  <si>
    <t>Retirada de batente com guarnição e peças lineares em madeira, chumbados</t>
  </si>
  <si>
    <t> 230105</t>
  </si>
  <si>
    <t>Caixilho em madeira maximar</t>
  </si>
  <si>
    <t> 230203</t>
  </si>
  <si>
    <t>Porta macho e fêmea com batente de madeira - 72 x 210 cm</t>
  </si>
  <si>
    <t>9.9</t>
  </si>
  <si>
    <t>9.10</t>
  </si>
  <si>
    <t>Para-raios</t>
  </si>
  <si>
    <t>11.3</t>
  </si>
  <si>
    <t>11.4</t>
  </si>
  <si>
    <t>11.5</t>
  </si>
  <si>
    <t>11.6</t>
  </si>
  <si>
    <t>Remoção de pintura em superfícies de madeira com lixamento</t>
  </si>
  <si>
    <t>Remoção de pintura em superfícies metálicas com lixamento</t>
  </si>
  <si>
    <t> 420406</t>
  </si>
  <si>
    <t>Base para mastro de diâmetro 2´</t>
  </si>
  <si>
    <t> 420412</t>
  </si>
  <si>
    <t>Mastro simples galvanizado de diâmetro 2´</t>
  </si>
  <si>
    <t> 420505</t>
  </si>
  <si>
    <t> 420502</t>
  </si>
  <si>
    <t>Braçadeira para fixação do aparelho sinalizador para mastro de diâmetro 2´</t>
  </si>
  <si>
    <t> 420111</t>
  </si>
  <si>
    <t>Captor tipo terminal aéreo, h = 300 mm em alumínio</t>
  </si>
  <si>
    <t> 420525</t>
  </si>
  <si>
    <t> 390408</t>
  </si>
  <si>
    <t>Cabo de cobre nu, têmpera mole, classe 2, de 50 mm²</t>
  </si>
  <si>
    <t> 420532</t>
  </si>
  <si>
    <t>Caixa de inspeção do terra cilíndrica em PVC rígido, diâmetro de 300 mm - h= 400 mm</t>
  </si>
  <si>
    <t> 420530</t>
  </si>
  <si>
    <t>Tampa para caixa de inspeção cilíndrica, aço galvanizado</t>
  </si>
  <si>
    <t> 420521</t>
  </si>
  <si>
    <t>Haste de aterramento de 5/8´ x 3,00 m</t>
  </si>
  <si>
    <t> 380104</t>
  </si>
  <si>
    <t>Eletroduto de PVC rígido roscável de 3/4´ - com acessórios</t>
  </si>
  <si>
    <t> 422015</t>
  </si>
  <si>
    <t>Solda exotérmica conexão cabo-cabo horizontal em T, bitola do cabo de 16-16mm² a 50-35mm²; 70-35mm² e 95-35mm²</t>
  </si>
  <si>
    <t> 111804</t>
  </si>
  <si>
    <t>Lastro de pedra britada</t>
  </si>
  <si>
    <t> 060102</t>
  </si>
  <si>
    <t>Escavação manual em solo de 1ª e 2ª categoria em campo aberto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</si>
  <si>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</si>
  <si>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</si>
  <si>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</si>
  <si>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</si>
  <si>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</si>
  <si>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</si>
  <si>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</si>
  <si>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</si>
  <si>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</si>
  <si>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</si>
  <si>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</si>
  <si>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</si>
  <si>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</si>
  <si>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</si>
  <si>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</si>
  <si>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</si>
  <si>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</si>
  <si>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</si>
  <si>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Isolador galvanizado para mastro de diâmetro 2´, simples com 1 descida</t>
  </si>
  <si>
    <t> 330376</t>
  </si>
  <si>
    <t>Hidrorrepelente incolor para fachada à base de silano-siloxano oligomérico disperso em água para aplicação interna e externa no tijolo aparente</t>
  </si>
  <si>
    <t> 260102</t>
  </si>
  <si>
    <t>Vidro liso transparente de 3 mm</t>
  </si>
  <si>
    <t> 331102</t>
  </si>
  <si>
    <t>Esmalte em superfície metálica, inclusive preparo</t>
  </si>
  <si>
    <t>9.11</t>
  </si>
  <si>
    <t>MIRANTE  A   TOTAL + BDI</t>
  </si>
  <si>
    <t>MIRANTE B</t>
  </si>
  <si>
    <t>13.2</t>
  </si>
  <si>
    <t>13.4</t>
  </si>
  <si>
    <t>13.5</t>
  </si>
  <si>
    <t>Peça de eucalipto citriodora diâm. 12cm tratado em autoclave com CCA, comprimento 4,50m</t>
  </si>
  <si>
    <t>14.1</t>
  </si>
  <si>
    <t>14.2</t>
  </si>
  <si>
    <t>14.3</t>
  </si>
  <si>
    <t>14.4</t>
  </si>
  <si>
    <t>15.1</t>
  </si>
  <si>
    <t>15.2</t>
  </si>
  <si>
    <t>16.1</t>
  </si>
  <si>
    <t>subtotal 14</t>
  </si>
  <si>
    <t>subtotal 15</t>
  </si>
  <si>
    <t>subtotal 16</t>
  </si>
  <si>
    <t>subtotal 17</t>
  </si>
  <si>
    <t>17.1</t>
  </si>
  <si>
    <t>18.1</t>
  </si>
  <si>
    <t>18.2</t>
  </si>
  <si>
    <t>18.3</t>
  </si>
  <si>
    <t>subtotal 18</t>
  </si>
  <si>
    <t>19.1</t>
  </si>
  <si>
    <t>subtotal 19</t>
  </si>
  <si>
    <t>20.1</t>
  </si>
  <si>
    <t>20.2</t>
  </si>
  <si>
    <t>subtotal 20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</si>
  <si>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</si>
  <si>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</si>
  <si>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</si>
  <si>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</si>
  <si>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</si>
  <si>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</si>
  <si>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</si>
  <si>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</si>
  <si>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</si>
  <si>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</si>
  <si>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</si>
  <si>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subtotal 21</t>
  </si>
  <si>
    <t>subtotal 22</t>
  </si>
  <si>
    <t>23.1</t>
  </si>
  <si>
    <t>23.2</t>
  </si>
  <si>
    <t>23.3</t>
  </si>
  <si>
    <t>23.4</t>
  </si>
  <si>
    <t>23.5</t>
  </si>
  <si>
    <t>23.6</t>
  </si>
  <si>
    <t>subtotal 23</t>
  </si>
  <si>
    <t>24.1</t>
  </si>
  <si>
    <t>subtotal 24</t>
  </si>
  <si>
    <t>MIRANTE  B   TOTAL + BDI</t>
  </si>
  <si>
    <t>Remoção de pintura em superfícies de madeira com lixamento (esquadrias e forro)</t>
  </si>
  <si>
    <t> 480207</t>
  </si>
  <si>
    <t>Tampa de reservatório de fibra de vidro - capacidade de 10.000 litros</t>
  </si>
  <si>
    <t>Aplicação de stain fungicida  para paredes externas, pisos, porta e janela na cor castanheira. Aplicação de duas ou tês demãos.</t>
  </si>
  <si>
    <t>O item remunera a execução de estaiamento de postes, constituído por cordoalha de aço galvanizado de 3/8", haste âncora de 2,40 m, chapa para estais, alças pré-formadas para estais de 3/8", sapatilhas de 3/8" para estais,  parafusos tipo M 16 de 5/8" x 300 mm, arruelas quadradas de 5 x 57 x 57 x 18 mm e 100 mm x 18 mm, placa em concreto para estais e a mão-de-obra necessária para a instalação completa de estais.</t>
  </si>
  <si>
    <t>TOTAL  MIRANTE A e B</t>
  </si>
  <si>
    <t>TOTAL MIRANTE  A  e  B + BDI</t>
  </si>
  <si>
    <t>m² x  mês</t>
  </si>
  <si>
    <t>REPAROS NO GUARDA CORPO</t>
  </si>
  <si>
    <t>PAREDES DE MADEIRA</t>
  </si>
  <si>
    <t>REPAROS ESCADAS E GAIOLA METÁLICA</t>
  </si>
  <si>
    <t>REFORMA PISOS EM TÁBUAS DE DECK</t>
  </si>
  <si>
    <t>SERVIÇOS CARPINTARIA E MARCENARIA</t>
  </si>
  <si>
    <t>ATIRANTAMENTO DA ESTRUTURA</t>
  </si>
  <si>
    <t>SANITÁRIO</t>
  </si>
  <si>
    <t>PARA-RAIOS</t>
  </si>
  <si>
    <t>m² x mês</t>
  </si>
  <si>
    <t>INÍCIO DA OBRA - ANDAIME TUBULAR</t>
  </si>
  <si>
    <t>TOTAL MIRANTE  A   C/BDI</t>
  </si>
  <si>
    <t>TOTAL MIRANTE  B   C/BDI</t>
  </si>
  <si>
    <t>TOTAL MIRANTES  A  e  B   C/BDI</t>
  </si>
  <si>
    <t>Mão de obra de carpinteiro (eucallipto) e marceneiro (reparo nas esquadrias)</t>
  </si>
  <si>
    <t>TOTAL MIRANTES  A  e  B</t>
  </si>
  <si>
    <t> 420102</t>
  </si>
  <si>
    <t>Captor tipo Franklin, h= 300 mm, 4 pontos, 1 descida, acabamento cromado</t>
  </si>
  <si>
    <t> 420302</t>
  </si>
  <si>
    <t>Sinalizador de obstáculo simples, com célula fotoelétrica</t>
  </si>
  <si>
    <t> 420538</t>
  </si>
  <si>
    <t>Caixa de equalização de embutir em aço com barramento, de 200 x 200 mm e tampa</t>
  </si>
  <si>
    <t>Barra condutora chata de alumínio, 3/4´ x 1/4´ - inclusive acessórios de fixação e isoladores para madeira</t>
  </si>
  <si>
    <t> 390201</t>
  </si>
  <si>
    <t>Cabo de cobre de 1,5 mm², isolamento 750 V - isolação em PVC 70°C</t>
  </si>
  <si>
    <t> 400702</t>
  </si>
  <si>
    <t>Caixa em PVC sobrepor de 4´ x 4´, inspeção de terra</t>
  </si>
  <si>
    <t>Para-raios / Aterramento / Sist. Fotovoltaico</t>
  </si>
  <si>
    <t> 420516</t>
  </si>
  <si>
    <t>Conector olhal cabo/haste de 5/8´</t>
  </si>
  <si>
    <t> 390405</t>
  </si>
  <si>
    <t>Cabo de cobre nu, têmpera mole, classe 2, de 16 mm²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</si>
  <si>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</si>
  <si>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</si>
  <si>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</si>
  <si>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</si>
  <si>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</si>
  <si>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</si>
  <si>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</si>
  <si>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</si>
  <si>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S/ Cód.</t>
  </si>
  <si>
    <t xml:space="preserve">Painel Solar Fotovoltáico, 240 Wp, eficiência mín. de 15%, 10 anos de garantia, certificado Inmetro Classe A, </t>
  </si>
  <si>
    <t>cj</t>
  </si>
  <si>
    <t>Inversor off grid - 300 W, eficiência de 98%, frequência de saída 60Hz, tensão 12V - 127 V, monofásico, senoidal puro</t>
  </si>
  <si>
    <t>Controlador e regulador de carga, 12V, 5A, carga por PWM (Pulse Width Modulation)</t>
  </si>
  <si>
    <t> 370425</t>
  </si>
  <si>
    <t>Quadro de distribuição universal de sobrepor, para disjuntores 8 DIN, com barramento de distribuição, terra e neutro</t>
  </si>
  <si>
    <t> 371706</t>
  </si>
  <si>
    <t>Dispositivo diferencial residual de 5 A x 30 mA - 2 pólos, monofásico</t>
  </si>
  <si>
    <t> 372403</t>
  </si>
  <si>
    <t>Supressor de surto monofásico, Fase-Terra, In &gt; ou = 20 kA, Imax. de surto de 65 até 80 kA</t>
  </si>
  <si>
    <t> 380102</t>
  </si>
  <si>
    <t>Eletroduto de PVC rígido roscável de 1/2´ - com acessórios</t>
  </si>
  <si>
    <t> 400650</t>
  </si>
  <si>
    <t>Condulete em PVC de 3/4´ - com tampa</t>
  </si>
  <si>
    <t> 500508</t>
  </si>
  <si>
    <t>Luminária para unidade centralizada de sobrepor completa com lâmpada fluorescente compacta de 15 W</t>
  </si>
  <si>
    <t> 400502</t>
  </si>
  <si>
    <t>Interruptor com 1 tecla simples e placa</t>
  </si>
  <si>
    <t> 410742</t>
  </si>
  <si>
    <t>Lâmpada fluorescente compacta eletrônica ´3U´, base E27 de 15 W - 110 ou 220 V</t>
  </si>
  <si>
    <t>Bateria estacionária, 12V, 220 Ah, chumbo/ácido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</si>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</sst>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#,##0.0000000000_);\(#,##0.0000000000\)"/>
    <numFmt numFmtId="194" formatCode="0.000"/>
    <numFmt numFmtId="195" formatCode="0.0000"/>
    <numFmt numFmtId="196" formatCode="#,##0\ &quot;R$&quot;_);\(#,##0\ &quot;R$&quot;\)"/>
    <numFmt numFmtId="197" formatCode="#,##0\ &quot;R$&quot;_);[Red]\(#,##0\ &quot;R$&quot;\)"/>
    <numFmt numFmtId="198" formatCode="#,##0.00\ &quot;R$&quot;_);\(#,##0.00\ &quot;R$&quot;\)"/>
    <numFmt numFmtId="199" formatCode="#,##0.00\ &quot;R$&quot;_);[Red]\(#,##0.00\ &quot;R$&quot;\)"/>
    <numFmt numFmtId="200" formatCode="_ * #,##0_)\ &quot;R$&quot;_ ;_ * \(#,##0\)\ &quot;R$&quot;_ ;_ * &quot;-&quot;_)\ &quot;R$&quot;_ ;_ @_ "/>
    <numFmt numFmtId="201" formatCode="_ * #,##0_)\ _R_$_ ;_ * \(#,##0\)\ _R_$_ ;_ * &quot;-&quot;_)\ _R_$_ ;_ @_ "/>
    <numFmt numFmtId="202" formatCode="_ * #,##0.00_)\ &quot;R$&quot;_ ;_ * \(#,##0.00\)\ &quot;R$&quot;_ ;_ * &quot;-&quot;??_)\ &quot;R$&quot;_ ;_ @_ "/>
    <numFmt numFmtId="203" formatCode="_ * #,##0.00_)\ _R_$_ ;_ * \(#,##0.00\)\ _R_$_ ;_ * &quot;-&quot;??_)\ _R_$_ ;_ @_ "/>
    <numFmt numFmtId="204" formatCode="#,##0.00;[Red]#,##0.00"/>
    <numFmt numFmtId="205" formatCode="00000"/>
    <numFmt numFmtId="206" formatCode="0.00000"/>
    <numFmt numFmtId="207" formatCode="0.000000"/>
    <numFmt numFmtId="208" formatCode="0.00;[Red]0.00"/>
    <numFmt numFmtId="209" formatCode="0.0;[Red]0.0"/>
    <numFmt numFmtId="210" formatCode="0;[Red]0"/>
    <numFmt numFmtId="211" formatCode="#,##0.0"/>
    <numFmt numFmtId="212" formatCode="#,##0.0000"/>
    <numFmt numFmtId="213" formatCode="#,##0.0000000"/>
    <numFmt numFmtId="214" formatCode="#,##0.000"/>
    <numFmt numFmtId="215" formatCode="#,##0.00000"/>
    <numFmt numFmtId="216" formatCode="#,##0.000000"/>
    <numFmt numFmtId="217" formatCode="&quot;R$&quot;#,##0.00"/>
    <numFmt numFmtId="218" formatCode="&quot;R$ &quot;#,##0.00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</numFmts>
  <fonts count="8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52"/>
      <name val="Calibri"/>
      <family val="2"/>
    </font>
    <font>
      <b/>
      <sz val="11"/>
      <color indexed="52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52"/>
      <name val="Calibri"/>
      <family val="2"/>
    </font>
    <font>
      <sz val="11"/>
      <color indexed="52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60"/>
      <name val="Calibri"/>
      <family val="2"/>
    </font>
    <font>
      <sz val="11"/>
      <color indexed="60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Ecofont Vera Sans"/>
      <family val="2"/>
    </font>
    <font>
      <b/>
      <sz val="13"/>
      <color indexed="56"/>
      <name val="Calibri"/>
      <family val="2"/>
    </font>
    <font>
      <b/>
      <sz val="13"/>
      <color indexed="56"/>
      <name val="Ecofont Vera Sans"/>
      <family val="2"/>
    </font>
    <font>
      <b/>
      <sz val="11"/>
      <color indexed="56"/>
      <name val="Calibri"/>
      <family val="2"/>
    </font>
    <font>
      <b/>
      <sz val="11"/>
      <color indexed="56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1" applyNumberFormat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46" fillId="32" borderId="4" applyNumberFormat="0" applyFont="0" applyAlignment="0" applyProtection="0"/>
    <xf numFmtId="0" fontId="45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86" applyFont="1" applyBorder="1" applyAlignment="1">
      <alignment horizontal="center" vertical="center" wrapText="1"/>
      <protection/>
    </xf>
    <xf numFmtId="0" fontId="0" fillId="0" borderId="0" xfId="86" applyFont="1" applyBorder="1" applyAlignment="1">
      <alignment vertical="center" wrapText="1"/>
      <protection/>
    </xf>
    <xf numFmtId="0" fontId="0" fillId="0" borderId="0" xfId="86" applyFont="1" applyFill="1" applyBorder="1" applyAlignment="1">
      <alignment vertical="center" wrapText="1"/>
      <protection/>
    </xf>
    <xf numFmtId="4" fontId="2" fillId="0" borderId="0" xfId="86" applyNumberFormat="1" applyFont="1" applyBorder="1" applyAlignment="1" applyProtection="1">
      <alignment horizontal="center" vertical="center" wrapText="1"/>
      <protection locked="0"/>
    </xf>
    <xf numFmtId="4" fontId="0" fillId="0" borderId="0" xfId="86" applyNumberFormat="1" applyFont="1" applyBorder="1" applyAlignment="1" applyProtection="1">
      <alignment horizontal="left" vertical="center" wrapText="1"/>
      <protection locked="0"/>
    </xf>
    <xf numFmtId="1" fontId="2" fillId="0" borderId="0" xfId="86" applyNumberFormat="1" applyFont="1" applyBorder="1" applyAlignment="1" applyProtection="1">
      <alignment horizontal="center" vertical="center" wrapText="1"/>
      <protection locked="0"/>
    </xf>
    <xf numFmtId="0" fontId="0" fillId="0" borderId="0" xfId="86" applyFont="1" applyBorder="1" applyAlignment="1" applyProtection="1">
      <alignment horizontal="center" vertical="center" wrapText="1"/>
      <protection locked="0"/>
    </xf>
    <xf numFmtId="4" fontId="0" fillId="0" borderId="0" xfId="113" applyNumberFormat="1" applyFont="1" applyBorder="1" applyAlignment="1" applyProtection="1">
      <alignment horizontal="center" vertical="center" wrapText="1"/>
      <protection locked="0"/>
    </xf>
    <xf numFmtId="4" fontId="0" fillId="0" borderId="0" xfId="113" applyNumberFormat="1" applyFont="1" applyBorder="1" applyAlignment="1">
      <alignment horizontal="center" vertical="center" wrapText="1"/>
    </xf>
    <xf numFmtId="4" fontId="0" fillId="0" borderId="0" xfId="113" applyNumberFormat="1" applyFont="1" applyFill="1" applyBorder="1" applyAlignment="1">
      <alignment horizontal="right" vertical="center" wrapText="1"/>
    </xf>
    <xf numFmtId="4" fontId="0" fillId="33" borderId="0" xfId="113" applyNumberFormat="1" applyFont="1" applyFill="1" applyBorder="1" applyAlignment="1">
      <alignment horizontal="right" vertical="center" wrapText="1"/>
    </xf>
    <xf numFmtId="4" fontId="0" fillId="33" borderId="10" xfId="113" applyNumberFormat="1" applyFont="1" applyFill="1" applyBorder="1" applyAlignment="1">
      <alignment horizontal="right" vertical="center" wrapText="1"/>
    </xf>
    <xf numFmtId="4" fontId="0" fillId="33" borderId="11" xfId="11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97" applyNumberFormat="1" applyFont="1" applyFill="1" applyBorder="1" applyAlignment="1">
      <alignment horizontal="right" vertical="center" wrapText="1"/>
    </xf>
    <xf numFmtId="4" fontId="0" fillId="0" borderId="12" xfId="97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113" applyNumberFormat="1" applyFont="1" applyBorder="1" applyAlignment="1" applyProtection="1">
      <alignment horizontal="center" vertical="center" wrapText="1"/>
      <protection locked="0"/>
    </xf>
    <xf numFmtId="0" fontId="0" fillId="0" borderId="0" xfId="97" applyNumberFormat="1" applyFont="1" applyFill="1" applyBorder="1" applyAlignment="1">
      <alignment horizontal="center" vertical="center" wrapText="1"/>
    </xf>
    <xf numFmtId="0" fontId="0" fillId="0" borderId="0" xfId="113" applyNumberFormat="1" applyFont="1" applyFill="1" applyBorder="1" applyAlignment="1">
      <alignment horizontal="center" vertical="center" wrapText="1"/>
    </xf>
    <xf numFmtId="0" fontId="2" fillId="0" borderId="13" xfId="113" applyNumberFormat="1" applyFont="1" applyBorder="1" applyAlignment="1" applyProtection="1">
      <alignment horizontal="center" vertical="center" wrapText="1"/>
      <protection locked="0"/>
    </xf>
    <xf numFmtId="4" fontId="2" fillId="0" borderId="13" xfId="113" applyNumberFormat="1" applyFont="1" applyBorder="1" applyAlignment="1" applyProtection="1">
      <alignment horizontal="center" vertical="center" wrapText="1"/>
      <protection locked="0"/>
    </xf>
    <xf numFmtId="4" fontId="2" fillId="0" borderId="14" xfId="113" applyNumberFormat="1" applyFont="1" applyBorder="1" applyAlignment="1">
      <alignment horizontal="center" vertical="center" wrapText="1"/>
    </xf>
    <xf numFmtId="0" fontId="0" fillId="0" borderId="11" xfId="113" applyNumberFormat="1" applyFont="1" applyFill="1" applyBorder="1" applyAlignment="1">
      <alignment horizontal="center" vertical="center" wrapText="1"/>
    </xf>
    <xf numFmtId="4" fontId="0" fillId="33" borderId="10" xfId="113" applyNumberFormat="1" applyFont="1" applyFill="1" applyBorder="1" applyAlignment="1">
      <alignment horizontal="center" vertical="center" wrapText="1"/>
    </xf>
    <xf numFmtId="4" fontId="0" fillId="0" borderId="0" xfId="113" applyNumberFormat="1" applyFont="1" applyFill="1" applyBorder="1" applyAlignment="1">
      <alignment horizontal="center" vertical="center" wrapText="1"/>
    </xf>
    <xf numFmtId="4" fontId="0" fillId="0" borderId="0" xfId="97" applyNumberFormat="1" applyFont="1" applyFill="1" applyBorder="1" applyAlignment="1">
      <alignment horizontal="center" vertical="center" wrapText="1"/>
    </xf>
    <xf numFmtId="4" fontId="0" fillId="33" borderId="0" xfId="113" applyNumberFormat="1" applyFont="1" applyFill="1" applyBorder="1" applyAlignment="1">
      <alignment horizontal="center" vertical="center" wrapText="1"/>
    </xf>
    <xf numFmtId="4" fontId="0" fillId="33" borderId="11" xfId="113" applyNumberFormat="1" applyFont="1" applyFill="1" applyBorder="1" applyAlignment="1">
      <alignment horizontal="center" vertical="center" wrapText="1"/>
    </xf>
    <xf numFmtId="4" fontId="3" fillId="0" borderId="0" xfId="97" applyNumberFormat="1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>
      <alignment horizontal="center" vertical="center" wrapText="1"/>
    </xf>
    <xf numFmtId="4" fontId="3" fillId="0" borderId="12" xfId="97" applyNumberFormat="1" applyFont="1" applyFill="1" applyBorder="1" applyAlignment="1">
      <alignment horizontal="right" vertical="center" wrapText="1"/>
    </xf>
    <xf numFmtId="4" fontId="3" fillId="0" borderId="0" xfId="97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86" applyFont="1" applyBorder="1" applyAlignment="1">
      <alignment vertical="center" wrapText="1"/>
      <protection/>
    </xf>
    <xf numFmtId="4" fontId="0" fillId="0" borderId="12" xfId="113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2" fillId="0" borderId="0" xfId="86" applyNumberFormat="1" applyFont="1" applyBorder="1" applyAlignment="1">
      <alignment horizontal="center" vertical="center" wrapText="1"/>
      <protection/>
    </xf>
    <xf numFmtId="4" fontId="0" fillId="0" borderId="0" xfId="86" applyNumberFormat="1" applyFont="1" applyBorder="1" applyAlignment="1" applyProtection="1">
      <alignment horizontal="left" vertical="center" wrapText="1"/>
      <protection/>
    </xf>
    <xf numFmtId="2" fontId="0" fillId="0" borderId="0" xfId="86" applyNumberFormat="1" applyFont="1" applyBorder="1" applyAlignment="1">
      <alignment horizontal="center" vertical="center" wrapText="1"/>
      <protection/>
    </xf>
    <xf numFmtId="4" fontId="0" fillId="0" borderId="0" xfId="86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86" applyNumberFormat="1" applyFont="1" applyBorder="1" applyAlignment="1" applyProtection="1" quotePrefix="1">
      <alignment horizontal="right" vertical="center" wrapText="1"/>
      <protection/>
    </xf>
    <xf numFmtId="4" fontId="0" fillId="0" borderId="0" xfId="86" applyNumberFormat="1" applyFont="1" applyBorder="1" applyAlignment="1">
      <alignment horizontal="left" vertical="center" wrapText="1"/>
      <protection/>
    </xf>
    <xf numFmtId="0" fontId="0" fillId="0" borderId="0" xfId="86" applyFont="1" applyBorder="1" applyAlignment="1" applyProtection="1">
      <alignment horizontal="center" vertical="center" wrapText="1"/>
      <protection/>
    </xf>
    <xf numFmtId="4" fontId="0" fillId="0" borderId="0" xfId="86" applyNumberFormat="1" applyFont="1" applyBorder="1" applyAlignment="1">
      <alignment horizontal="center" vertical="center" wrapText="1"/>
      <protection/>
    </xf>
    <xf numFmtId="4" fontId="2" fillId="0" borderId="0" xfId="86" applyNumberFormat="1" applyFont="1" applyFill="1" applyBorder="1" applyAlignment="1" applyProtection="1">
      <alignment horizontal="center" vertical="center" wrapText="1"/>
      <protection/>
    </xf>
    <xf numFmtId="4" fontId="0" fillId="0" borderId="0" xfId="8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2" fillId="0" borderId="15" xfId="86" applyNumberFormat="1" applyFont="1" applyBorder="1" applyAlignment="1">
      <alignment horizontal="center" vertical="center" wrapText="1"/>
      <protection/>
    </xf>
    <xf numFmtId="4" fontId="0" fillId="0" borderId="12" xfId="86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86" applyNumberFormat="1" applyFont="1" applyBorder="1" applyAlignment="1" applyProtection="1">
      <alignment horizontal="center" vertical="center" wrapText="1"/>
      <protection/>
    </xf>
    <xf numFmtId="4" fontId="2" fillId="0" borderId="11" xfId="86" applyNumberFormat="1" applyFont="1" applyBorder="1" applyAlignment="1">
      <alignment horizontal="center" vertical="center" wrapText="1"/>
      <protection/>
    </xf>
    <xf numFmtId="1" fontId="2" fillId="0" borderId="16" xfId="86" applyNumberFormat="1" applyFont="1" applyBorder="1" applyAlignment="1" applyProtection="1">
      <alignment horizontal="center" vertical="center" wrapText="1"/>
      <protection locked="0"/>
    </xf>
    <xf numFmtId="4" fontId="2" fillId="0" borderId="13" xfId="86" applyNumberFormat="1" applyFont="1" applyBorder="1" applyAlignment="1" applyProtection="1">
      <alignment horizontal="center" vertical="center" wrapText="1"/>
      <protection locked="0"/>
    </xf>
    <xf numFmtId="0" fontId="2" fillId="0" borderId="13" xfId="86" applyFont="1" applyBorder="1" applyAlignment="1" applyProtection="1">
      <alignment horizontal="center" vertical="center" wrapText="1"/>
      <protection locked="0"/>
    </xf>
    <xf numFmtId="4" fontId="0" fillId="0" borderId="0" xfId="86" applyNumberFormat="1" applyFont="1" applyFill="1" applyBorder="1" applyAlignment="1" applyProtection="1" quotePrefix="1">
      <alignment horizontal="right" vertical="center" wrapText="1"/>
      <protection/>
    </xf>
    <xf numFmtId="4" fontId="0" fillId="0" borderId="12" xfId="86" applyNumberFormat="1" applyFont="1" applyFill="1" applyBorder="1" applyAlignment="1" applyProtection="1">
      <alignment horizontal="right" vertical="center" wrapText="1"/>
      <protection/>
    </xf>
    <xf numFmtId="4" fontId="0" fillId="0" borderId="0" xfId="86" applyNumberFormat="1" applyFont="1" applyBorder="1" applyAlignment="1" applyProtection="1">
      <alignment horizontal="center" vertical="center" wrapText="1"/>
      <protection/>
    </xf>
    <xf numFmtId="0" fontId="79" fillId="0" borderId="0" xfId="81" applyFont="1" applyFill="1" applyBorder="1" applyAlignment="1">
      <alignment horizontal="center" vertical="center" wrapText="1"/>
      <protection/>
    </xf>
    <xf numFmtId="4" fontId="79" fillId="0" borderId="0" xfId="81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horizontal="left" vertical="center" wrapText="1"/>
    </xf>
    <xf numFmtId="4" fontId="79" fillId="0" borderId="0" xfId="81" applyNumberFormat="1" applyFont="1" applyFill="1" applyBorder="1" applyAlignment="1">
      <alignment horizontal="center" vertical="center" wrapText="1"/>
      <protection/>
    </xf>
    <xf numFmtId="0" fontId="79" fillId="0" borderId="0" xfId="8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5" xfId="86" applyNumberFormat="1" applyFont="1" applyBorder="1" applyAlignment="1">
      <alignment horizontal="center" vertical="center" wrapText="1"/>
      <protection/>
    </xf>
    <xf numFmtId="0" fontId="8" fillId="0" borderId="0" xfId="86" applyNumberFormat="1" applyFont="1" applyBorder="1" applyAlignment="1" applyProtection="1">
      <alignment horizontal="center" vertical="center" wrapText="1"/>
      <protection/>
    </xf>
    <xf numFmtId="4" fontId="3" fillId="0" borderId="0" xfId="86" applyNumberFormat="1" applyFont="1" applyBorder="1" applyAlignment="1" applyProtection="1">
      <alignment horizontal="left" vertical="center" wrapText="1"/>
      <protection/>
    </xf>
    <xf numFmtId="0" fontId="8" fillId="0" borderId="0" xfId="86" applyFont="1" applyBorder="1" applyAlignment="1" applyProtection="1">
      <alignment horizontal="center" vertical="center" wrapText="1"/>
      <protection/>
    </xf>
    <xf numFmtId="4" fontId="8" fillId="0" borderId="0" xfId="86" applyNumberFormat="1" applyFont="1" applyBorder="1" applyAlignment="1" applyProtection="1">
      <alignment horizontal="center" vertical="center" wrapText="1"/>
      <protection/>
    </xf>
    <xf numFmtId="4" fontId="8" fillId="0" borderId="0" xfId="86" applyNumberFormat="1" applyFont="1" applyBorder="1" applyAlignment="1" applyProtection="1">
      <alignment horizontal="right" vertical="center" wrapText="1"/>
      <protection/>
    </xf>
    <xf numFmtId="0" fontId="79" fillId="0" borderId="0" xfId="81" applyFont="1" applyBorder="1" applyAlignment="1">
      <alignment horizontal="center" vertical="center" wrapText="1"/>
      <protection/>
    </xf>
    <xf numFmtId="0" fontId="79" fillId="0" borderId="0" xfId="81" applyFont="1" applyBorder="1" applyAlignment="1">
      <alignment horizontal="left" vertical="center" wrapText="1"/>
      <protection/>
    </xf>
    <xf numFmtId="4" fontId="79" fillId="0" borderId="0" xfId="81" applyNumberFormat="1" applyFont="1" applyBorder="1" applyAlignment="1">
      <alignment horizontal="right" vertical="center" wrapText="1"/>
      <protection/>
    </xf>
    <xf numFmtId="4" fontId="79" fillId="0" borderId="0" xfId="81" applyNumberFormat="1" applyFont="1" applyBorder="1" applyAlignment="1">
      <alignment horizontal="center" vertical="center" wrapText="1"/>
      <protection/>
    </xf>
    <xf numFmtId="0" fontId="79" fillId="0" borderId="0" xfId="81" applyFont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9" fillId="0" borderId="0" xfId="83" applyFont="1" applyBorder="1" applyAlignment="1">
      <alignment vertical="center" wrapText="1"/>
      <protection/>
    </xf>
    <xf numFmtId="4" fontId="79" fillId="0" borderId="0" xfId="83" applyNumberFormat="1" applyFont="1" applyBorder="1" applyAlignment="1">
      <alignment vertical="center" wrapText="1"/>
      <protection/>
    </xf>
    <xf numFmtId="4" fontId="2" fillId="34" borderId="12" xfId="86" applyNumberFormat="1" applyFont="1" applyFill="1" applyBorder="1" applyAlignment="1" applyProtection="1">
      <alignment horizontal="right" vertical="center" wrapText="1"/>
      <protection/>
    </xf>
    <xf numFmtId="4" fontId="2" fillId="34" borderId="0" xfId="86" applyNumberFormat="1" applyFont="1" applyFill="1" applyBorder="1" applyAlignment="1" applyProtection="1" quotePrefix="1">
      <alignment horizontal="right" vertical="center" wrapText="1"/>
      <protection/>
    </xf>
    <xf numFmtId="4" fontId="4" fillId="33" borderId="17" xfId="113" applyNumberFormat="1" applyFont="1" applyFill="1" applyBorder="1" applyAlignment="1">
      <alignment horizontal="right" vertical="center" wrapText="1"/>
    </xf>
    <xf numFmtId="4" fontId="2" fillId="0" borderId="0" xfId="86" applyNumberFormat="1" applyFont="1" applyBorder="1" applyAlignment="1" applyProtection="1">
      <alignment horizontal="center" vertical="center" wrapText="1"/>
      <protection/>
    </xf>
    <xf numFmtId="4" fontId="3" fillId="33" borderId="12" xfId="113" applyNumberFormat="1" applyFont="1" applyFill="1" applyBorder="1" applyAlignment="1">
      <alignment horizontal="right" vertical="center" wrapText="1"/>
    </xf>
    <xf numFmtId="4" fontId="2" fillId="34" borderId="0" xfId="113" applyNumberFormat="1" applyFont="1" applyFill="1" applyBorder="1" applyAlignment="1" applyProtection="1">
      <alignment horizontal="center" vertical="center" wrapText="1"/>
      <protection locked="0"/>
    </xf>
    <xf numFmtId="4" fontId="9" fillId="33" borderId="18" xfId="113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3" fillId="0" borderId="15" xfId="86" applyNumberFormat="1" applyFont="1" applyBorder="1" applyAlignment="1" applyProtection="1">
      <alignment horizontal="center" vertical="center" wrapText="1"/>
      <protection/>
    </xf>
    <xf numFmtId="1" fontId="8" fillId="0" borderId="15" xfId="86" applyNumberFormat="1" applyFont="1" applyBorder="1" applyAlignment="1">
      <alignment horizontal="center" vertical="center" wrapText="1"/>
      <protection/>
    </xf>
    <xf numFmtId="1" fontId="8" fillId="0" borderId="15" xfId="86" applyNumberFormat="1" applyFont="1" applyFill="1" applyBorder="1" applyAlignment="1">
      <alignment horizontal="center" vertical="center" wrapText="1"/>
      <protection/>
    </xf>
    <xf numFmtId="1" fontId="3" fillId="0" borderId="15" xfId="86" applyNumberFormat="1" applyFont="1" applyFill="1" applyBorder="1" applyAlignment="1">
      <alignment horizontal="center" vertical="center" wrapText="1"/>
      <protection/>
    </xf>
    <xf numFmtId="1" fontId="3" fillId="0" borderId="15" xfId="86" applyNumberFormat="1" applyFont="1" applyBorder="1" applyAlignment="1" applyProtection="1">
      <alignment horizontal="center" vertical="center" wrapText="1"/>
      <protection locked="0"/>
    </xf>
    <xf numFmtId="1" fontId="3" fillId="0" borderId="19" xfId="86" applyNumberFormat="1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vertical="center"/>
      <protection/>
    </xf>
    <xf numFmtId="0" fontId="2" fillId="33" borderId="20" xfId="85" applyFont="1" applyFill="1" applyBorder="1" applyAlignment="1">
      <alignment horizontal="center" vertical="center"/>
      <protection/>
    </xf>
    <xf numFmtId="4" fontId="2" fillId="33" borderId="20" xfId="85" applyNumberFormat="1" applyFont="1" applyFill="1" applyBorder="1" applyAlignment="1">
      <alignment vertical="center"/>
      <protection/>
    </xf>
    <xf numFmtId="0" fontId="0" fillId="33" borderId="20" xfId="85" applyFill="1" applyBorder="1" applyAlignment="1">
      <alignment vertical="center"/>
      <protection/>
    </xf>
    <xf numFmtId="4" fontId="2" fillId="33" borderId="21" xfId="85" applyNumberFormat="1" applyFont="1" applyFill="1" applyBorder="1" applyAlignment="1">
      <alignment horizontal="right" vertical="center"/>
      <protection/>
    </xf>
    <xf numFmtId="0" fontId="0" fillId="0" borderId="0" xfId="85" applyBorder="1">
      <alignment/>
      <protection/>
    </xf>
    <xf numFmtId="0" fontId="0" fillId="0" borderId="0" xfId="85" applyFont="1" applyBorder="1" applyAlignment="1">
      <alignment horizontal="center"/>
      <protection/>
    </xf>
    <xf numFmtId="4" fontId="0" fillId="33" borderId="22" xfId="85" applyNumberFormat="1" applyFont="1" applyFill="1" applyBorder="1">
      <alignment/>
      <protection/>
    </xf>
    <xf numFmtId="4" fontId="0" fillId="33" borderId="22" xfId="85" applyNumberFormat="1" applyFill="1" applyBorder="1">
      <alignment/>
      <protection/>
    </xf>
    <xf numFmtId="4" fontId="0" fillId="33" borderId="22" xfId="85" applyNumberFormat="1" applyFont="1" applyFill="1" applyBorder="1" applyAlignment="1">
      <alignment horizontal="center"/>
      <protection/>
    </xf>
    <xf numFmtId="4" fontId="0" fillId="33" borderId="0" xfId="85" applyNumberFormat="1" applyFill="1" applyBorder="1">
      <alignment/>
      <protection/>
    </xf>
    <xf numFmtId="4" fontId="0" fillId="33" borderId="11" xfId="85" applyNumberFormat="1" applyFill="1" applyBorder="1">
      <alignment/>
      <protection/>
    </xf>
    <xf numFmtId="0" fontId="2" fillId="0" borderId="0" xfId="85" applyFont="1" applyBorder="1">
      <alignment/>
      <protection/>
    </xf>
    <xf numFmtId="4" fontId="0" fillId="0" borderId="0" xfId="85" applyNumberFormat="1" applyBorder="1">
      <alignment/>
      <protection/>
    </xf>
    <xf numFmtId="4" fontId="0" fillId="0" borderId="0" xfId="85" applyNumberFormat="1" applyBorder="1" quotePrefix="1">
      <alignment/>
      <protection/>
    </xf>
    <xf numFmtId="4" fontId="2" fillId="0" borderId="0" xfId="85" applyNumberFormat="1" applyFont="1" applyBorder="1" applyAlignment="1">
      <alignment horizontal="right"/>
      <protection/>
    </xf>
    <xf numFmtId="4" fontId="4" fillId="35" borderId="23" xfId="85" applyNumberFormat="1" applyFont="1" applyFill="1" applyBorder="1" applyAlignment="1">
      <alignment horizontal="right"/>
      <protection/>
    </xf>
    <xf numFmtId="4" fontId="3" fillId="35" borderId="12" xfId="85" applyNumberFormat="1" applyFont="1" applyFill="1" applyBorder="1" applyAlignment="1">
      <alignment horizontal="right"/>
      <protection/>
    </xf>
    <xf numFmtId="4" fontId="9" fillId="35" borderId="18" xfId="85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86" applyNumberFormat="1" applyFont="1" applyFill="1" applyBorder="1" applyAlignment="1" applyProtection="1">
      <alignment horizontal="center" vertical="center" wrapText="1"/>
      <protection/>
    </xf>
    <xf numFmtId="4" fontId="79" fillId="0" borderId="0" xfId="83" applyNumberFormat="1" applyFont="1" applyFill="1" applyBorder="1" applyAlignment="1">
      <alignment horizontal="center" vertical="center" wrapText="1"/>
      <protection/>
    </xf>
    <xf numFmtId="0" fontId="79" fillId="0" borderId="0" xfId="83" applyFont="1" applyFill="1" applyBorder="1" applyAlignment="1">
      <alignment horizontal="left" vertical="center" wrapText="1"/>
      <protection/>
    </xf>
    <xf numFmtId="4" fontId="3" fillId="0" borderId="0" xfId="86" applyNumberFormat="1" applyFont="1" applyFill="1" applyBorder="1" applyAlignment="1" applyProtection="1">
      <alignment horizontal="left" vertical="center" wrapText="1"/>
      <protection/>
    </xf>
    <xf numFmtId="4" fontId="4" fillId="33" borderId="24" xfId="0" applyNumberFormat="1" applyFont="1" applyFill="1" applyBorder="1" applyAlignment="1">
      <alignment horizontal="right" vertical="center" wrapText="1"/>
    </xf>
    <xf numFmtId="4" fontId="79" fillId="0" borderId="0" xfId="83" applyNumberFormat="1" applyFont="1" applyFill="1" applyBorder="1" applyAlignment="1">
      <alignment horizontal="right" vertical="center" wrapText="1"/>
      <protection/>
    </xf>
    <xf numFmtId="4" fontId="2" fillId="0" borderId="0" xfId="86" applyNumberFormat="1" applyFont="1" applyFill="1" applyBorder="1" applyAlignment="1">
      <alignment horizontal="center" vertical="center" wrapText="1"/>
      <protection/>
    </xf>
    <xf numFmtId="0" fontId="79" fillId="0" borderId="0" xfId="83" applyFont="1" applyFill="1" applyBorder="1" applyAlignment="1">
      <alignment horizontal="center" vertical="center" wrapText="1"/>
      <protection/>
    </xf>
    <xf numFmtId="1" fontId="3" fillId="0" borderId="15" xfId="86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79" fillId="0" borderId="0" xfId="83" applyNumberFormat="1" applyFont="1" applyBorder="1" applyAlignment="1">
      <alignment horizontal="center" vertical="center" wrapText="1"/>
      <protection/>
    </xf>
    <xf numFmtId="4" fontId="9" fillId="33" borderId="19" xfId="0" applyNumberFormat="1" applyFont="1" applyFill="1" applyBorder="1" applyAlignment="1">
      <alignment horizontal="right" vertical="center" wrapText="1"/>
    </xf>
    <xf numFmtId="0" fontId="79" fillId="0" borderId="0" xfId="83" applyFont="1" applyBorder="1" applyAlignment="1">
      <alignment horizontal="center" vertical="center" wrapText="1"/>
      <protection/>
    </xf>
    <xf numFmtId="0" fontId="79" fillId="0" borderId="0" xfId="83" applyFont="1" applyBorder="1" applyAlignment="1">
      <alignment horizontal="left" vertical="center" wrapText="1"/>
      <protection/>
    </xf>
    <xf numFmtId="4" fontId="79" fillId="0" borderId="0" xfId="83" applyNumberFormat="1" applyFont="1" applyBorder="1" applyAlignment="1">
      <alignment horizontal="right" vertical="center" wrapText="1"/>
      <protection/>
    </xf>
    <xf numFmtId="0" fontId="2" fillId="34" borderId="0" xfId="85" applyFont="1" applyFill="1" applyBorder="1" applyAlignment="1">
      <alignment horizontal="center"/>
      <protection/>
    </xf>
    <xf numFmtId="0" fontId="2" fillId="33" borderId="0" xfId="85" applyFont="1" applyFill="1" applyBorder="1" applyAlignment="1">
      <alignment horizontal="right"/>
      <protection/>
    </xf>
    <xf numFmtId="0" fontId="2" fillId="0" borderId="25" xfId="85" applyFont="1" applyBorder="1" applyAlignment="1">
      <alignment horizontal="left"/>
      <protection/>
    </xf>
    <xf numFmtId="4" fontId="0" fillId="0" borderId="25" xfId="85" applyNumberFormat="1" applyFill="1" applyBorder="1">
      <alignment/>
      <protection/>
    </xf>
    <xf numFmtId="4" fontId="0" fillId="0" borderId="25" xfId="85" applyNumberFormat="1" applyFont="1" applyFill="1" applyBorder="1" applyAlignment="1">
      <alignment horizontal="center"/>
      <protection/>
    </xf>
    <xf numFmtId="0" fontId="0" fillId="0" borderId="25" xfId="85" applyFont="1" applyFill="1" applyBorder="1" applyAlignment="1">
      <alignment horizontal="center"/>
      <protection/>
    </xf>
    <xf numFmtId="0" fontId="2" fillId="33" borderId="22" xfId="85" applyFont="1" applyFill="1" applyBorder="1" applyAlignment="1">
      <alignment horizontal="right"/>
      <protection/>
    </xf>
    <xf numFmtId="0" fontId="2" fillId="33" borderId="26" xfId="85" applyFont="1" applyFill="1" applyBorder="1" applyAlignment="1">
      <alignment horizontal="right"/>
      <protection/>
    </xf>
    <xf numFmtId="4" fontId="0" fillId="33" borderId="26" xfId="85" applyNumberFormat="1" applyFill="1" applyBorder="1">
      <alignment/>
      <protection/>
    </xf>
    <xf numFmtId="0" fontId="2" fillId="35" borderId="20" xfId="85" applyFont="1" applyFill="1" applyBorder="1" applyAlignment="1">
      <alignment horizontal="center" vertical="center"/>
      <protection/>
    </xf>
    <xf numFmtId="4" fontId="0" fillId="35" borderId="20" xfId="85" applyNumberFormat="1" applyFont="1" applyFill="1" applyBorder="1" applyAlignment="1">
      <alignment horizontal="center"/>
      <protection/>
    </xf>
    <xf numFmtId="4" fontId="0" fillId="36" borderId="25" xfId="85" applyNumberFormat="1" applyFont="1" applyFill="1" applyBorder="1" applyAlignment="1">
      <alignment horizontal="center"/>
      <protection/>
    </xf>
    <xf numFmtId="4" fontId="0" fillId="36" borderId="25" xfId="85" applyNumberFormat="1" applyFill="1" applyBorder="1">
      <alignment/>
      <protection/>
    </xf>
    <xf numFmtId="0" fontId="0" fillId="36" borderId="25" xfId="85" applyFont="1" applyFill="1" applyBorder="1" applyAlignment="1">
      <alignment horizontal="center"/>
      <protection/>
    </xf>
    <xf numFmtId="4" fontId="2" fillId="0" borderId="27" xfId="85" applyNumberFormat="1" applyFont="1" applyBorder="1" applyAlignment="1">
      <alignment horizontal="center" vertical="center"/>
      <protection/>
    </xf>
    <xf numFmtId="0" fontId="2" fillId="33" borderId="28" xfId="85" applyFont="1" applyFill="1" applyBorder="1" applyAlignment="1">
      <alignment vertical="center"/>
      <protection/>
    </xf>
    <xf numFmtId="0" fontId="2" fillId="0" borderId="29" xfId="85" applyFont="1" applyBorder="1" applyAlignment="1">
      <alignment horizontal="center"/>
      <protection/>
    </xf>
    <xf numFmtId="4" fontId="2" fillId="0" borderId="30" xfId="85" applyNumberFormat="1" applyFont="1" applyBorder="1" applyAlignment="1">
      <alignment horizontal="right"/>
      <protection/>
    </xf>
    <xf numFmtId="0" fontId="2" fillId="35" borderId="31" xfId="85" applyFont="1" applyFill="1" applyBorder="1" applyAlignment="1">
      <alignment horizontal="center"/>
      <protection/>
    </xf>
    <xf numFmtId="0" fontId="2" fillId="35" borderId="15" xfId="85" applyFont="1" applyFill="1" applyBorder="1" applyAlignment="1">
      <alignment horizontal="center"/>
      <protection/>
    </xf>
    <xf numFmtId="0" fontId="2" fillId="35" borderId="32" xfId="85" applyFont="1" applyFill="1" applyBorder="1" applyAlignment="1">
      <alignment horizontal="center"/>
      <protection/>
    </xf>
    <xf numFmtId="4" fontId="9" fillId="35" borderId="33" xfId="85" applyNumberFormat="1" applyFont="1" applyFill="1" applyBorder="1" applyAlignment="1">
      <alignment horizontal="right"/>
      <protection/>
    </xf>
    <xf numFmtId="0" fontId="2" fillId="35" borderId="28" xfId="85" applyFont="1" applyFill="1" applyBorder="1" applyAlignment="1">
      <alignment horizontal="center"/>
      <protection/>
    </xf>
    <xf numFmtId="4" fontId="2" fillId="35" borderId="21" xfId="85" applyNumberFormat="1" applyFont="1" applyFill="1" applyBorder="1" applyAlignment="1">
      <alignment horizontal="right"/>
      <protection/>
    </xf>
    <xf numFmtId="0" fontId="2" fillId="34" borderId="15" xfId="85" applyFont="1" applyFill="1" applyBorder="1" applyAlignment="1">
      <alignment horizontal="center"/>
      <protection/>
    </xf>
    <xf numFmtId="4" fontId="2" fillId="34" borderId="12" xfId="85" applyNumberFormat="1" applyFont="1" applyFill="1" applyBorder="1" applyAlignment="1">
      <alignment horizontal="right"/>
      <protection/>
    </xf>
    <xf numFmtId="0" fontId="2" fillId="35" borderId="19" xfId="85" applyFont="1" applyFill="1" applyBorder="1" applyAlignment="1">
      <alignment horizontal="center"/>
      <protection/>
    </xf>
    <xf numFmtId="0" fontId="2" fillId="33" borderId="11" xfId="85" applyFont="1" applyFill="1" applyBorder="1" applyAlignment="1">
      <alignment horizontal="right"/>
      <protection/>
    </xf>
    <xf numFmtId="1" fontId="2" fillId="0" borderId="19" xfId="86" applyNumberFormat="1" applyFont="1" applyBorder="1" applyAlignment="1" applyProtection="1">
      <alignment horizontal="center" vertical="center" wrapText="1"/>
      <protection locked="0"/>
    </xf>
    <xf numFmtId="4" fontId="0" fillId="0" borderId="18" xfId="113" applyNumberFormat="1" applyFont="1" applyBorder="1" applyAlignment="1">
      <alignment horizontal="center" vertical="center" wrapText="1"/>
    </xf>
    <xf numFmtId="4" fontId="0" fillId="0" borderId="11" xfId="113" applyNumberFormat="1" applyFont="1" applyBorder="1" applyAlignment="1" applyProtection="1">
      <alignment horizontal="center" vertical="center" wrapText="1"/>
      <protection locked="0"/>
    </xf>
    <xf numFmtId="0" fontId="0" fillId="0" borderId="11" xfId="86" applyFont="1" applyBorder="1" applyAlignment="1" applyProtection="1">
      <alignment horizontal="center" vertical="center" wrapText="1"/>
      <protection locked="0"/>
    </xf>
    <xf numFmtId="4" fontId="0" fillId="0" borderId="11" xfId="86" applyNumberFormat="1" applyFont="1" applyBorder="1" applyAlignment="1" applyProtection="1">
      <alignment horizontal="left" vertical="center" wrapText="1"/>
      <protection locked="0"/>
    </xf>
    <xf numFmtId="0" fontId="0" fillId="0" borderId="11" xfId="113" applyNumberFormat="1" applyFont="1" applyBorder="1" applyAlignment="1" applyProtection="1">
      <alignment horizontal="center" vertical="center" wrapText="1"/>
      <protection locked="0"/>
    </xf>
    <xf numFmtId="4" fontId="2" fillId="0" borderId="11" xfId="86" applyNumberFormat="1" applyFont="1" applyBorder="1" applyAlignment="1" applyProtection="1">
      <alignment horizontal="center" vertical="center" wrapText="1"/>
      <protection locked="0"/>
    </xf>
    <xf numFmtId="4" fontId="9" fillId="33" borderId="26" xfId="85" applyNumberFormat="1" applyFont="1" applyFill="1" applyBorder="1" applyAlignment="1">
      <alignment horizontal="right"/>
      <protection/>
    </xf>
    <xf numFmtId="0" fontId="0" fillId="0" borderId="26" xfId="0" applyBorder="1" applyAlignment="1">
      <alignment/>
    </xf>
    <xf numFmtId="4" fontId="9" fillId="33" borderId="11" xfId="85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4" fontId="2" fillId="0" borderId="34" xfId="85" applyNumberFormat="1" applyFont="1" applyBorder="1" applyAlignment="1">
      <alignment horizontal="center" vertical="center"/>
      <protection/>
    </xf>
    <xf numFmtId="0" fontId="0" fillId="0" borderId="35" xfId="85" applyBorder="1" applyAlignment="1">
      <alignment horizontal="center" vertical="center"/>
      <protection/>
    </xf>
    <xf numFmtId="0" fontId="0" fillId="0" borderId="36" xfId="85" applyBorder="1" applyAlignment="1">
      <alignment horizontal="center" vertical="center"/>
      <protection/>
    </xf>
    <xf numFmtId="4" fontId="2" fillId="34" borderId="0" xfId="85" applyNumberFormat="1" applyFont="1" applyFill="1" applyBorder="1" applyAlignment="1">
      <alignment horizontal="center"/>
      <protection/>
    </xf>
    <xf numFmtId="0" fontId="2" fillId="0" borderId="37" xfId="85" applyFont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4" fontId="4" fillId="33" borderId="22" xfId="85" applyNumberFormat="1" applyFont="1" applyFill="1" applyBorder="1" applyAlignment="1">
      <alignment horizontal="right"/>
      <protection/>
    </xf>
    <xf numFmtId="4" fontId="3" fillId="33" borderId="0" xfId="85" applyNumberFormat="1" applyFont="1" applyFill="1" applyBorder="1" applyAlignment="1">
      <alignment horizontal="right"/>
      <protection/>
    </xf>
    <xf numFmtId="0" fontId="3" fillId="0" borderId="0" xfId="85" applyFont="1" applyBorder="1" applyAlignment="1">
      <alignment horizontal="right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0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2 2" xfId="82"/>
    <cellStyle name="Normal 3" xfId="83"/>
    <cellStyle name="Normal 3 2" xfId="84"/>
    <cellStyle name="Normal 4" xfId="85"/>
    <cellStyle name="Normal_Caragua1" xfId="86"/>
    <cellStyle name="Nota" xfId="87"/>
    <cellStyle name="Nota 2" xfId="88"/>
    <cellStyle name="Nota 2 2" xfId="89"/>
    <cellStyle name="Nota 3" xfId="90"/>
    <cellStyle name="Percent" xfId="91"/>
    <cellStyle name="Porcentagem 2" xfId="92"/>
    <cellStyle name="Porcentagem 2 2" xfId="93"/>
    <cellStyle name="Saída" xfId="94"/>
    <cellStyle name="Saída 2" xfId="95"/>
    <cellStyle name="Comma [0]" xfId="96"/>
    <cellStyle name="Separador de milhares_SSebastiao SedeRev 01" xfId="97"/>
    <cellStyle name="Texto de Aviso" xfId="98"/>
    <cellStyle name="Texto de Aviso 2" xfId="99"/>
    <cellStyle name="Texto Explicativo" xfId="100"/>
    <cellStyle name="Texto Explicativo 2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4" xfId="109"/>
    <cellStyle name="Título 4 2" xfId="110"/>
    <cellStyle name="Total" xfId="111"/>
    <cellStyle name="Total 2" xfId="112"/>
    <cellStyle name="Comma" xfId="113"/>
    <cellStyle name="Vírgula 2" xfId="114"/>
    <cellStyle name="Vírgula 2 2" xfId="115"/>
    <cellStyle name="Vírgula 3" xfId="116"/>
    <cellStyle name="Vírgula 4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241</xdr:row>
      <xdr:rowOff>0</xdr:rowOff>
    </xdr:from>
    <xdr:ext cx="180975" cy="266700"/>
    <xdr:sp fLocksText="0">
      <xdr:nvSpPr>
        <xdr:cNvPr id="1" name="CaixaDeTexto 2"/>
        <xdr:cNvSpPr txBox="1">
          <a:spLocks noChangeArrowheads="1"/>
        </xdr:cNvSpPr>
      </xdr:nvSpPr>
      <xdr:spPr>
        <a:xfrm>
          <a:off x="1600200" y="5975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241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1600200" y="5975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119</xdr:row>
      <xdr:rowOff>0</xdr:rowOff>
    </xdr:from>
    <xdr:ext cx="180975" cy="266700"/>
    <xdr:sp fLocksText="0">
      <xdr:nvSpPr>
        <xdr:cNvPr id="3" name="CaixaDeTexto 4"/>
        <xdr:cNvSpPr txBox="1">
          <a:spLocks noChangeArrowheads="1"/>
        </xdr:cNvSpPr>
      </xdr:nvSpPr>
      <xdr:spPr>
        <a:xfrm>
          <a:off x="1600200" y="2963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119</xdr:row>
      <xdr:rowOff>0</xdr:rowOff>
    </xdr:from>
    <xdr:ext cx="180975" cy="266700"/>
    <xdr:sp fLocksText="0">
      <xdr:nvSpPr>
        <xdr:cNvPr id="4" name="CaixaDeTexto 5"/>
        <xdr:cNvSpPr txBox="1">
          <a:spLocks noChangeArrowheads="1"/>
        </xdr:cNvSpPr>
      </xdr:nvSpPr>
      <xdr:spPr>
        <a:xfrm>
          <a:off x="1600200" y="2963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245</xdr:row>
      <xdr:rowOff>0</xdr:rowOff>
    </xdr:from>
    <xdr:ext cx="180975" cy="266700"/>
    <xdr:sp fLocksText="0">
      <xdr:nvSpPr>
        <xdr:cNvPr id="5" name="CaixaDeTexto 6"/>
        <xdr:cNvSpPr txBox="1">
          <a:spLocks noChangeArrowheads="1"/>
        </xdr:cNvSpPr>
      </xdr:nvSpPr>
      <xdr:spPr>
        <a:xfrm>
          <a:off x="1600200" y="6065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245</xdr:row>
      <xdr:rowOff>0</xdr:rowOff>
    </xdr:from>
    <xdr:ext cx="180975" cy="266700"/>
    <xdr:sp fLocksText="0">
      <xdr:nvSpPr>
        <xdr:cNvPr id="6" name="CaixaDeTexto 7"/>
        <xdr:cNvSpPr txBox="1">
          <a:spLocks noChangeArrowheads="1"/>
        </xdr:cNvSpPr>
      </xdr:nvSpPr>
      <xdr:spPr>
        <a:xfrm>
          <a:off x="1600200" y="6065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view="pageBreakPreview" zoomScaleSheetLayoutView="100" workbookViewId="0" topLeftCell="A1">
      <selection activeCell="B19" sqref="B19"/>
    </sheetView>
  </sheetViews>
  <sheetFormatPr defaultColWidth="11.421875" defaultRowHeight="12.75"/>
  <cols>
    <col min="1" max="1" width="5.140625" style="115" customWidth="1"/>
    <col min="2" max="2" width="49.00390625" style="108" customWidth="1"/>
    <col min="3" max="14" width="9.57421875" style="116" customWidth="1"/>
    <col min="15" max="15" width="17.140625" style="118" customWidth="1"/>
    <col min="16" max="16384" width="11.421875" style="108" customWidth="1"/>
  </cols>
  <sheetData>
    <row r="1" spans="1:15" s="103" customFormat="1" ht="22.5" customHeight="1">
      <c r="A1" s="182" t="s">
        <v>20</v>
      </c>
      <c r="B1" s="183"/>
      <c r="C1" s="178" t="s">
        <v>13</v>
      </c>
      <c r="D1" s="179"/>
      <c r="E1" s="179"/>
      <c r="F1" s="180"/>
      <c r="G1" s="178" t="s">
        <v>14</v>
      </c>
      <c r="H1" s="179"/>
      <c r="I1" s="179"/>
      <c r="J1" s="180"/>
      <c r="K1" s="178" t="s">
        <v>28</v>
      </c>
      <c r="L1" s="187"/>
      <c r="M1" s="187"/>
      <c r="N1" s="188"/>
      <c r="O1" s="153" t="s">
        <v>11</v>
      </c>
    </row>
    <row r="2" spans="1:15" s="103" customFormat="1" ht="19.5" customHeight="1">
      <c r="A2" s="154"/>
      <c r="B2" s="104" t="s">
        <v>83</v>
      </c>
      <c r="C2" s="105"/>
      <c r="D2" s="106"/>
      <c r="E2" s="105"/>
      <c r="F2" s="105"/>
      <c r="G2" s="105"/>
      <c r="H2" s="106"/>
      <c r="I2" s="105"/>
      <c r="J2" s="105"/>
      <c r="K2" s="105"/>
      <c r="L2" s="106"/>
      <c r="M2" s="105"/>
      <c r="N2" s="105"/>
      <c r="O2" s="107"/>
    </row>
    <row r="3" spans="1:15" ht="18" customHeight="1">
      <c r="A3" s="155">
        <v>1</v>
      </c>
      <c r="B3" s="141" t="s">
        <v>275</v>
      </c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6">
        <f>Mirantes!J12</f>
        <v>8314.74</v>
      </c>
    </row>
    <row r="4" spans="1:15" s="109" customFormat="1" ht="18" customHeight="1">
      <c r="A4" s="155">
        <v>2</v>
      </c>
      <c r="B4" s="141" t="s">
        <v>81</v>
      </c>
      <c r="C4" s="143"/>
      <c r="D4" s="150"/>
      <c r="E4" s="150"/>
      <c r="F4" s="143"/>
      <c r="G4" s="143"/>
      <c r="H4" s="143"/>
      <c r="I4" s="143"/>
      <c r="J4" s="143"/>
      <c r="K4" s="143"/>
      <c r="L4" s="143"/>
      <c r="M4" s="143"/>
      <c r="N4" s="143"/>
      <c r="O4" s="156">
        <f>Mirantes!J19</f>
        <v>1528.234</v>
      </c>
    </row>
    <row r="5" spans="1:15" s="109" customFormat="1" ht="18" customHeight="1">
      <c r="A5" s="155">
        <v>3</v>
      </c>
      <c r="B5" s="141" t="s">
        <v>267</v>
      </c>
      <c r="C5" s="143"/>
      <c r="D5" s="150"/>
      <c r="E5" s="150"/>
      <c r="F5" s="150"/>
      <c r="G5" s="143"/>
      <c r="H5" s="143"/>
      <c r="I5" s="143"/>
      <c r="J5" s="143"/>
      <c r="K5" s="143"/>
      <c r="L5" s="143"/>
      <c r="M5" s="143"/>
      <c r="N5" s="143"/>
      <c r="O5" s="156">
        <f>Mirantes!J24</f>
        <v>1206.45</v>
      </c>
    </row>
    <row r="6" spans="1:15" s="109" customFormat="1" ht="18" customHeight="1">
      <c r="A6" s="155">
        <v>4</v>
      </c>
      <c r="B6" s="141" t="s">
        <v>268</v>
      </c>
      <c r="C6" s="150"/>
      <c r="D6" s="150"/>
      <c r="E6" s="143"/>
      <c r="F6" s="143"/>
      <c r="G6" s="144"/>
      <c r="H6" s="144"/>
      <c r="I6" s="143"/>
      <c r="J6" s="143"/>
      <c r="K6" s="143"/>
      <c r="L6" s="143"/>
      <c r="M6" s="143"/>
      <c r="N6" s="143"/>
      <c r="O6" s="156">
        <f>Mirantes!J29</f>
        <v>819.6</v>
      </c>
    </row>
    <row r="7" spans="1:15" s="109" customFormat="1" ht="18" customHeight="1">
      <c r="A7" s="155">
        <v>5</v>
      </c>
      <c r="B7" s="141" t="s">
        <v>266</v>
      </c>
      <c r="C7" s="143"/>
      <c r="D7" s="143"/>
      <c r="E7" s="143"/>
      <c r="F7" s="143"/>
      <c r="G7" s="150"/>
      <c r="H7" s="150"/>
      <c r="I7" s="144"/>
      <c r="J7" s="144"/>
      <c r="K7" s="143"/>
      <c r="L7" s="143"/>
      <c r="M7" s="143"/>
      <c r="N7" s="143"/>
      <c r="O7" s="156">
        <f>Mirantes!J34</f>
        <v>324</v>
      </c>
    </row>
    <row r="8" spans="1:15" s="109" customFormat="1" ht="18" customHeight="1">
      <c r="A8" s="155">
        <v>6</v>
      </c>
      <c r="B8" s="141" t="s">
        <v>269</v>
      </c>
      <c r="C8" s="143"/>
      <c r="D8" s="143"/>
      <c r="E8" s="143"/>
      <c r="F8" s="143"/>
      <c r="G8" s="143"/>
      <c r="H8" s="143"/>
      <c r="I8" s="150"/>
      <c r="J8" s="150"/>
      <c r="K8" s="150"/>
      <c r="L8" s="143"/>
      <c r="M8" s="143"/>
      <c r="N8" s="143"/>
      <c r="O8" s="156">
        <f>Mirantes!J40</f>
        <v>1529.3999999999999</v>
      </c>
    </row>
    <row r="9" spans="1:15" s="109" customFormat="1" ht="18" customHeight="1">
      <c r="A9" s="155">
        <v>7</v>
      </c>
      <c r="B9" s="141" t="s">
        <v>270</v>
      </c>
      <c r="C9" s="143"/>
      <c r="D9" s="143"/>
      <c r="E9" s="143"/>
      <c r="F9" s="143"/>
      <c r="G9" s="143"/>
      <c r="H9" s="143"/>
      <c r="I9" s="143"/>
      <c r="J9" s="150"/>
      <c r="K9" s="152"/>
      <c r="L9" s="143"/>
      <c r="M9" s="143"/>
      <c r="N9" s="143"/>
      <c r="O9" s="156">
        <f>Mirantes!J44</f>
        <v>1200</v>
      </c>
    </row>
    <row r="10" spans="1:15" ht="18" customHeight="1">
      <c r="A10" s="155">
        <v>8</v>
      </c>
      <c r="B10" s="141" t="s">
        <v>271</v>
      </c>
      <c r="C10" s="150"/>
      <c r="D10" s="15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6">
        <f>Mirantes!J49</f>
        <v>1903.7599999999998</v>
      </c>
    </row>
    <row r="11" spans="1:15" s="109" customFormat="1" ht="18" customHeight="1">
      <c r="A11" s="155">
        <v>9</v>
      </c>
      <c r="B11" s="141" t="s">
        <v>272</v>
      </c>
      <c r="C11" s="143"/>
      <c r="D11" s="143"/>
      <c r="E11" s="143"/>
      <c r="F11" s="143"/>
      <c r="G11" s="143"/>
      <c r="H11" s="143"/>
      <c r="I11" s="143"/>
      <c r="J11" s="143"/>
      <c r="K11" s="150"/>
      <c r="L11" s="152"/>
      <c r="M11" s="150"/>
      <c r="N11" s="143"/>
      <c r="O11" s="156">
        <f>Mirantes!J63</f>
        <v>3556.4340000000007</v>
      </c>
    </row>
    <row r="12" spans="1:15" s="109" customFormat="1" ht="18" customHeight="1">
      <c r="A12" s="155">
        <v>10</v>
      </c>
      <c r="B12" s="141" t="s">
        <v>273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50"/>
      <c r="N12" s="143"/>
      <c r="O12" s="156">
        <f>Mirantes!J106</f>
        <v>9415.761</v>
      </c>
    </row>
    <row r="13" spans="1:15" ht="18" customHeight="1">
      <c r="A13" s="155">
        <v>11</v>
      </c>
      <c r="B13" s="141" t="s">
        <v>80</v>
      </c>
      <c r="C13" s="143"/>
      <c r="D13" s="142"/>
      <c r="E13" s="142"/>
      <c r="F13" s="142"/>
      <c r="G13" s="142"/>
      <c r="H13" s="142"/>
      <c r="I13" s="142"/>
      <c r="J13" s="142"/>
      <c r="K13" s="142"/>
      <c r="L13" s="151"/>
      <c r="M13" s="151"/>
      <c r="N13" s="151"/>
      <c r="O13" s="156">
        <f>Mirantes!J115</f>
        <v>4293.33</v>
      </c>
    </row>
    <row r="14" spans="1:15" s="109" customFormat="1" ht="18" customHeight="1">
      <c r="A14" s="155">
        <v>12</v>
      </c>
      <c r="B14" s="141" t="s">
        <v>82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50"/>
      <c r="O14" s="156">
        <f>Mirantes!J119</f>
        <v>330.12</v>
      </c>
    </row>
    <row r="15" spans="1:15" ht="19.5" customHeight="1">
      <c r="A15" s="157"/>
      <c r="B15" s="145"/>
      <c r="C15" s="110"/>
      <c r="D15" s="111"/>
      <c r="E15" s="111"/>
      <c r="F15" s="111"/>
      <c r="G15" s="112"/>
      <c r="H15" s="112"/>
      <c r="I15" s="111"/>
      <c r="J15" s="111"/>
      <c r="K15" s="184" t="s">
        <v>11</v>
      </c>
      <c r="L15" s="184"/>
      <c r="M15" s="184"/>
      <c r="N15" s="184"/>
      <c r="O15" s="119">
        <f>SUM(O3:O14)</f>
        <v>34421.829000000005</v>
      </c>
    </row>
    <row r="16" spans="1:15" ht="19.5" customHeight="1">
      <c r="A16" s="158"/>
      <c r="B16" s="140"/>
      <c r="C16" s="113"/>
      <c r="D16" s="113"/>
      <c r="E16" s="113"/>
      <c r="F16" s="113"/>
      <c r="G16" s="113"/>
      <c r="H16" s="113"/>
      <c r="I16" s="113"/>
      <c r="J16" s="113"/>
      <c r="K16" s="185" t="s">
        <v>21</v>
      </c>
      <c r="L16" s="185"/>
      <c r="M16" s="185"/>
      <c r="N16" s="185"/>
      <c r="O16" s="120">
        <f>O15*0.3</f>
        <v>10326.548700000001</v>
      </c>
    </row>
    <row r="17" spans="1:15" ht="19.5" customHeight="1">
      <c r="A17" s="159"/>
      <c r="B17" s="146"/>
      <c r="C17" s="147"/>
      <c r="D17" s="147"/>
      <c r="E17" s="147"/>
      <c r="F17" s="147"/>
      <c r="G17" s="147"/>
      <c r="H17" s="147"/>
      <c r="I17" s="147"/>
      <c r="J17" s="174" t="s">
        <v>276</v>
      </c>
      <c r="K17" s="175"/>
      <c r="L17" s="175"/>
      <c r="M17" s="175"/>
      <c r="N17" s="175"/>
      <c r="O17" s="160">
        <f>SUM(O15:O16)</f>
        <v>44748.377700000005</v>
      </c>
    </row>
    <row r="18" spans="1:15" s="109" customFormat="1" ht="19.5" customHeight="1">
      <c r="A18" s="161"/>
      <c r="B18" s="148" t="s">
        <v>209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62"/>
    </row>
    <row r="19" spans="1:15" ht="18" customHeight="1">
      <c r="A19" s="155">
        <v>13</v>
      </c>
      <c r="B19" s="141" t="s">
        <v>275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6">
        <f>Mirantes!J134</f>
        <v>6098.4</v>
      </c>
    </row>
    <row r="20" spans="1:15" s="109" customFormat="1" ht="18" customHeight="1">
      <c r="A20" s="155">
        <v>14</v>
      </c>
      <c r="B20" s="141" t="s">
        <v>81</v>
      </c>
      <c r="C20" s="143"/>
      <c r="D20" s="150"/>
      <c r="E20" s="150"/>
      <c r="F20" s="143"/>
      <c r="G20" s="143"/>
      <c r="H20" s="143"/>
      <c r="I20" s="143"/>
      <c r="J20" s="143"/>
      <c r="K20" s="143"/>
      <c r="L20" s="143"/>
      <c r="M20" s="143"/>
      <c r="N20" s="143"/>
      <c r="O20" s="156">
        <f>Mirantes!J141</f>
        <v>1837.78</v>
      </c>
    </row>
    <row r="21" spans="1:15" s="109" customFormat="1" ht="18" customHeight="1">
      <c r="A21" s="155">
        <v>15</v>
      </c>
      <c r="B21" s="141" t="s">
        <v>267</v>
      </c>
      <c r="C21" s="143"/>
      <c r="D21" s="150"/>
      <c r="E21" s="150"/>
      <c r="F21" s="150"/>
      <c r="G21" s="143"/>
      <c r="H21" s="143"/>
      <c r="I21" s="143"/>
      <c r="J21" s="143"/>
      <c r="K21" s="143"/>
      <c r="L21" s="143"/>
      <c r="M21" s="143"/>
      <c r="N21" s="143"/>
      <c r="O21" s="156">
        <f>Mirantes!J146</f>
        <v>1516.68</v>
      </c>
    </row>
    <row r="22" spans="1:15" s="109" customFormat="1" ht="18" customHeight="1">
      <c r="A22" s="155">
        <v>16</v>
      </c>
      <c r="B22" s="141" t="s">
        <v>268</v>
      </c>
      <c r="C22" s="150"/>
      <c r="D22" s="143"/>
      <c r="E22" s="143"/>
      <c r="F22" s="143"/>
      <c r="G22" s="144"/>
      <c r="H22" s="144"/>
      <c r="I22" s="143"/>
      <c r="J22" s="143"/>
      <c r="K22" s="143"/>
      <c r="L22" s="143"/>
      <c r="M22" s="143"/>
      <c r="N22" s="143"/>
      <c r="O22" s="156">
        <f>Mirantes!J150</f>
        <v>511.36</v>
      </c>
    </row>
    <row r="23" spans="1:15" s="109" customFormat="1" ht="18" customHeight="1">
      <c r="A23" s="155">
        <v>17</v>
      </c>
      <c r="B23" s="141" t="s">
        <v>266</v>
      </c>
      <c r="C23" s="143"/>
      <c r="D23" s="143"/>
      <c r="E23" s="143"/>
      <c r="F23" s="143"/>
      <c r="G23" s="150"/>
      <c r="H23" s="150"/>
      <c r="I23" s="144"/>
      <c r="J23" s="144"/>
      <c r="K23" s="143"/>
      <c r="L23" s="143"/>
      <c r="M23" s="143"/>
      <c r="N23" s="143"/>
      <c r="O23" s="156">
        <f>Mirantes!J154</f>
        <v>730</v>
      </c>
    </row>
    <row r="24" spans="1:15" s="109" customFormat="1" ht="18" customHeight="1">
      <c r="A24" s="155">
        <v>18</v>
      </c>
      <c r="B24" s="141" t="s">
        <v>269</v>
      </c>
      <c r="C24" s="143"/>
      <c r="D24" s="143"/>
      <c r="E24" s="143"/>
      <c r="F24" s="143"/>
      <c r="G24" s="143"/>
      <c r="H24" s="143"/>
      <c r="I24" s="150"/>
      <c r="J24" s="150"/>
      <c r="K24" s="150"/>
      <c r="L24" s="143"/>
      <c r="M24" s="143"/>
      <c r="N24" s="143"/>
      <c r="O24" s="156">
        <f>Mirantes!J160</f>
        <v>2039.1999999999998</v>
      </c>
    </row>
    <row r="25" spans="1:15" s="109" customFormat="1" ht="18" customHeight="1">
      <c r="A25" s="155">
        <v>19</v>
      </c>
      <c r="B25" s="141" t="s">
        <v>270</v>
      </c>
      <c r="C25" s="143"/>
      <c r="D25" s="143"/>
      <c r="E25" s="143"/>
      <c r="F25" s="143"/>
      <c r="G25" s="143"/>
      <c r="H25" s="143"/>
      <c r="I25" s="143"/>
      <c r="J25" s="150"/>
      <c r="K25" s="152"/>
      <c r="L25" s="143"/>
      <c r="M25" s="143"/>
      <c r="N25" s="143"/>
      <c r="O25" s="156">
        <f>Mirantes!J164</f>
        <v>1300</v>
      </c>
    </row>
    <row r="26" spans="1:15" ht="18" customHeight="1">
      <c r="A26" s="155">
        <v>20</v>
      </c>
      <c r="B26" s="141" t="s">
        <v>271</v>
      </c>
      <c r="C26" s="150"/>
      <c r="D26" s="15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56">
        <f>Mirantes!J169</f>
        <v>1903.7599999999998</v>
      </c>
    </row>
    <row r="27" spans="1:15" s="109" customFormat="1" ht="18" customHeight="1">
      <c r="A27" s="155">
        <v>21</v>
      </c>
      <c r="B27" s="141" t="s">
        <v>272</v>
      </c>
      <c r="C27" s="143"/>
      <c r="D27" s="143"/>
      <c r="E27" s="143"/>
      <c r="F27" s="143"/>
      <c r="G27" s="143"/>
      <c r="H27" s="143"/>
      <c r="I27" s="143"/>
      <c r="J27" s="143"/>
      <c r="K27" s="150"/>
      <c r="L27" s="152"/>
      <c r="M27" s="150"/>
      <c r="N27" s="143"/>
      <c r="O27" s="156">
        <f>Mirantes!J184</f>
        <v>7398.589000000001</v>
      </c>
    </row>
    <row r="28" spans="1:15" s="109" customFormat="1" ht="18" customHeight="1">
      <c r="A28" s="155">
        <v>22</v>
      </c>
      <c r="B28" s="141" t="s">
        <v>273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50"/>
      <c r="N28" s="143"/>
      <c r="O28" s="156">
        <f>Mirantes!J228</f>
        <v>9415.761</v>
      </c>
    </row>
    <row r="29" spans="1:15" ht="18" customHeight="1">
      <c r="A29" s="155">
        <v>23</v>
      </c>
      <c r="B29" s="141" t="s">
        <v>80</v>
      </c>
      <c r="C29" s="143"/>
      <c r="D29" s="142"/>
      <c r="E29" s="142"/>
      <c r="F29" s="142"/>
      <c r="G29" s="142"/>
      <c r="H29" s="142"/>
      <c r="I29" s="142"/>
      <c r="J29" s="142"/>
      <c r="K29" s="142"/>
      <c r="L29" s="151"/>
      <c r="M29" s="151"/>
      <c r="N29" s="151"/>
      <c r="O29" s="156">
        <f>Mirantes!J237</f>
        <v>5239.26</v>
      </c>
    </row>
    <row r="30" spans="1:15" s="109" customFormat="1" ht="18" customHeight="1">
      <c r="A30" s="155">
        <v>24</v>
      </c>
      <c r="B30" s="141" t="s">
        <v>82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50"/>
      <c r="O30" s="156">
        <f>Mirantes!J241</f>
        <v>440.15999999999997</v>
      </c>
    </row>
    <row r="31" spans="1:15" ht="19.5" customHeight="1">
      <c r="A31" s="157"/>
      <c r="B31" s="145"/>
      <c r="C31" s="110"/>
      <c r="D31" s="111"/>
      <c r="E31" s="111"/>
      <c r="F31" s="111"/>
      <c r="G31" s="112"/>
      <c r="H31" s="112"/>
      <c r="I31" s="111"/>
      <c r="J31" s="111"/>
      <c r="K31" s="184" t="s">
        <v>11</v>
      </c>
      <c r="L31" s="184"/>
      <c r="M31" s="184"/>
      <c r="N31" s="184"/>
      <c r="O31" s="119">
        <f>SUM(O19:O30)</f>
        <v>38430.950000000004</v>
      </c>
    </row>
    <row r="32" spans="1:15" ht="19.5" customHeight="1">
      <c r="A32" s="158"/>
      <c r="B32" s="140"/>
      <c r="C32" s="113"/>
      <c r="D32" s="113"/>
      <c r="E32" s="113"/>
      <c r="F32" s="113"/>
      <c r="G32" s="113"/>
      <c r="H32" s="113"/>
      <c r="I32" s="113"/>
      <c r="J32" s="113"/>
      <c r="K32" s="185" t="s">
        <v>21</v>
      </c>
      <c r="L32" s="186"/>
      <c r="M32" s="186"/>
      <c r="N32" s="186"/>
      <c r="O32" s="120">
        <f>O31*0.3</f>
        <v>11529.285000000002</v>
      </c>
    </row>
    <row r="33" spans="1:15" ht="19.5" customHeight="1">
      <c r="A33" s="159"/>
      <c r="B33" s="146"/>
      <c r="C33" s="147"/>
      <c r="D33" s="147"/>
      <c r="E33" s="147"/>
      <c r="F33" s="147"/>
      <c r="G33" s="147"/>
      <c r="H33" s="147"/>
      <c r="I33" s="147"/>
      <c r="J33" s="174" t="s">
        <v>277</v>
      </c>
      <c r="K33" s="175"/>
      <c r="L33" s="175"/>
      <c r="M33" s="175"/>
      <c r="N33" s="175"/>
      <c r="O33" s="160">
        <f>SUM(O31:O32)</f>
        <v>49960.23500000001</v>
      </c>
    </row>
    <row r="34" spans="1:15" s="109" customFormat="1" ht="12.75" customHeight="1">
      <c r="A34" s="163"/>
      <c r="B34" s="139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64"/>
    </row>
    <row r="35" spans="1:15" ht="19.5" customHeight="1">
      <c r="A35" s="157"/>
      <c r="B35" s="145"/>
      <c r="C35" s="110"/>
      <c r="D35" s="111"/>
      <c r="E35" s="111"/>
      <c r="F35" s="111"/>
      <c r="G35" s="112"/>
      <c r="H35" s="112"/>
      <c r="I35" s="111"/>
      <c r="J35" s="111"/>
      <c r="K35" s="184" t="s">
        <v>280</v>
      </c>
      <c r="L35" s="184"/>
      <c r="M35" s="184"/>
      <c r="N35" s="184"/>
      <c r="O35" s="119">
        <f>SUM(O15,O31)</f>
        <v>72852.77900000001</v>
      </c>
    </row>
    <row r="36" spans="1:15" ht="19.5" customHeight="1">
      <c r="A36" s="158"/>
      <c r="B36" s="140"/>
      <c r="C36" s="113"/>
      <c r="D36" s="113"/>
      <c r="E36" s="113"/>
      <c r="F36" s="113"/>
      <c r="G36" s="113"/>
      <c r="H36" s="113"/>
      <c r="I36" s="113"/>
      <c r="J36" s="113"/>
      <c r="K36" s="185" t="s">
        <v>21</v>
      </c>
      <c r="L36" s="186"/>
      <c r="M36" s="186"/>
      <c r="N36" s="186"/>
      <c r="O36" s="120">
        <f>O35*0.3</f>
        <v>21855.833700000003</v>
      </c>
    </row>
    <row r="37" spans="1:15" ht="19.5" customHeight="1" thickBot="1">
      <c r="A37" s="165"/>
      <c r="B37" s="166"/>
      <c r="C37" s="114"/>
      <c r="D37" s="114"/>
      <c r="E37" s="114"/>
      <c r="F37" s="114"/>
      <c r="G37" s="114"/>
      <c r="H37" s="114"/>
      <c r="I37" s="176" t="s">
        <v>278</v>
      </c>
      <c r="J37" s="177"/>
      <c r="K37" s="177"/>
      <c r="L37" s="177"/>
      <c r="M37" s="177"/>
      <c r="N37" s="177"/>
      <c r="O37" s="121">
        <f>SUM(O35:O36)</f>
        <v>94708.61270000001</v>
      </c>
    </row>
    <row r="39" ht="12.75">
      <c r="D39" s="117" t="s">
        <v>15</v>
      </c>
    </row>
  </sheetData>
  <sheetProtection/>
  <mergeCells count="16">
    <mergeCell ref="A1:B1"/>
    <mergeCell ref="K35:N35"/>
    <mergeCell ref="K15:N15"/>
    <mergeCell ref="K16:N16"/>
    <mergeCell ref="K31:N31"/>
    <mergeCell ref="K36:N36"/>
    <mergeCell ref="K1:N1"/>
    <mergeCell ref="K34:N34"/>
    <mergeCell ref="K32:N32"/>
    <mergeCell ref="J17:N17"/>
    <mergeCell ref="J33:N33"/>
    <mergeCell ref="I37:N37"/>
    <mergeCell ref="C1:F1"/>
    <mergeCell ref="G1:J1"/>
    <mergeCell ref="C34:F34"/>
    <mergeCell ref="G34:J34"/>
  </mergeCells>
  <printOptions gridLines="1" horizontalCentered="1"/>
  <pageMargins left="0.3937007874015748" right="0.4724409448818898" top="1.2598425196850394" bottom="0.3937007874015748" header="0.5118110236220472" footer="0.11811023622047245"/>
  <pageSetup horizontalDpi="300" verticalDpi="300" orientation="landscape" paperSize="9" scale="68" r:id="rId1"/>
  <headerFooter alignWithMargins="0">
    <oddHeader>&amp;L&amp;14SECRETARIA DO MEIO AMBIENTE
FUNDAÇÃO FLORESTAL&amp;C&amp;14PARQUE ESTADUAL DO JUQUERY
REFORMA DOS MIRANTES&amp;R&amp;"Arial,Negrito"&amp;14CRONOGRAMA FÍSICO FINANCEIRO
ETAPAS DE SERVIÇOS&amp;"Arial,Normal"
data base: CPOS 165 JULHO/2015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showZeros="0" view="pageBreakPreview" zoomScale="90" zoomScaleNormal="75" zoomScaleSheetLayoutView="90" zoomScalePageLayoutView="0" workbookViewId="0" topLeftCell="A1">
      <pane ySplit="945" topLeftCell="A1" activePane="bottomLeft" state="split"/>
      <selection pane="topLeft" activeCell="A1" sqref="A1:IV16384"/>
      <selection pane="bottomLeft" activeCell="L128" sqref="L128"/>
    </sheetView>
  </sheetViews>
  <sheetFormatPr defaultColWidth="11.421875" defaultRowHeight="12.75"/>
  <cols>
    <col min="1" max="1" width="5.7109375" style="7" customWidth="1"/>
    <col min="2" max="2" width="8.140625" style="5" customWidth="1"/>
    <col min="3" max="3" width="10.140625" style="19" customWidth="1"/>
    <col min="4" max="4" width="57.8515625" style="6" customWidth="1"/>
    <col min="5" max="5" width="5.421875" style="8" customWidth="1"/>
    <col min="6" max="6" width="9.00390625" style="9" customWidth="1"/>
    <col min="7" max="7" width="10.00390625" style="9" customWidth="1"/>
    <col min="8" max="8" width="8.140625" style="9" customWidth="1"/>
    <col min="9" max="9" width="12.00390625" style="9" customWidth="1"/>
    <col min="10" max="10" width="20.140625" style="10" customWidth="1"/>
    <col min="11" max="16384" width="11.421875" style="3" customWidth="1"/>
  </cols>
  <sheetData>
    <row r="1" spans="1:11" s="2" customFormat="1" ht="26.25" thickBot="1">
      <c r="A1" s="61" t="s">
        <v>0</v>
      </c>
      <c r="B1" s="62" t="s">
        <v>1</v>
      </c>
      <c r="C1" s="22" t="s">
        <v>27</v>
      </c>
      <c r="D1" s="62" t="s">
        <v>2</v>
      </c>
      <c r="E1" s="63" t="s">
        <v>12</v>
      </c>
      <c r="F1" s="23" t="s">
        <v>3</v>
      </c>
      <c r="G1" s="62" t="s">
        <v>4</v>
      </c>
      <c r="H1" s="62" t="s">
        <v>5</v>
      </c>
      <c r="I1" s="23" t="s">
        <v>10</v>
      </c>
      <c r="J1" s="24" t="s">
        <v>11</v>
      </c>
      <c r="K1" s="2" t="s">
        <v>6</v>
      </c>
    </row>
    <row r="2" spans="1:10" ht="12.75">
      <c r="A2" s="51"/>
      <c r="B2" s="39"/>
      <c r="C2" s="59"/>
      <c r="D2" s="40"/>
      <c r="E2" s="41"/>
      <c r="F2" s="66"/>
      <c r="G2" s="43"/>
      <c r="H2" s="43"/>
      <c r="I2" s="43"/>
      <c r="J2" s="52"/>
    </row>
    <row r="3" spans="1:10" s="35" customFormat="1" ht="20.25">
      <c r="A3" s="73"/>
      <c r="B3" s="58"/>
      <c r="C3" s="32"/>
      <c r="D3" s="133" t="s">
        <v>83</v>
      </c>
      <c r="E3" s="72"/>
      <c r="F3" s="31"/>
      <c r="G3" s="34"/>
      <c r="H3" s="34"/>
      <c r="I3" s="34"/>
      <c r="J3" s="33"/>
    </row>
    <row r="4" spans="1:10" s="15" customFormat="1" ht="15.75">
      <c r="A4" s="73"/>
      <c r="B4" s="58"/>
      <c r="C4" s="20"/>
      <c r="D4" s="57"/>
      <c r="E4" s="50"/>
      <c r="F4" s="28"/>
      <c r="G4" s="16"/>
      <c r="H4" s="16"/>
      <c r="I4" s="16"/>
      <c r="J4" s="17"/>
    </row>
    <row r="5" spans="1:10" s="35" customFormat="1" ht="15.75">
      <c r="A5" s="73">
        <v>1</v>
      </c>
      <c r="B5" s="58"/>
      <c r="C5" s="32"/>
      <c r="D5" s="69" t="s">
        <v>26</v>
      </c>
      <c r="E5" s="72"/>
      <c r="F5" s="31"/>
      <c r="G5" s="34"/>
      <c r="H5" s="34"/>
      <c r="I5" s="34"/>
      <c r="J5" s="33"/>
    </row>
    <row r="6" spans="1:10" s="15" customFormat="1" ht="15.75">
      <c r="A6" s="73"/>
      <c r="B6" s="58"/>
      <c r="C6" s="20"/>
      <c r="D6" s="57"/>
      <c r="E6" s="50"/>
      <c r="F6" s="28"/>
      <c r="G6" s="16"/>
      <c r="H6" s="16"/>
      <c r="I6" s="16"/>
      <c r="J6" s="17"/>
    </row>
    <row r="7" spans="1:10" s="18" customFormat="1" ht="15.75">
      <c r="A7" s="96"/>
      <c r="B7" s="58" t="s">
        <v>17</v>
      </c>
      <c r="C7" s="20" t="s">
        <v>25</v>
      </c>
      <c r="D7" s="57" t="s">
        <v>22</v>
      </c>
      <c r="E7" s="50" t="s">
        <v>7</v>
      </c>
      <c r="F7" s="28">
        <v>1</v>
      </c>
      <c r="G7" s="16"/>
      <c r="H7" s="16"/>
      <c r="I7" s="16">
        <v>1000</v>
      </c>
      <c r="J7" s="17">
        <v>1000</v>
      </c>
    </row>
    <row r="8" spans="1:10" s="18" customFormat="1" ht="15.75">
      <c r="A8" s="96"/>
      <c r="B8" s="58" t="s">
        <v>18</v>
      </c>
      <c r="C8" s="20" t="s">
        <v>25</v>
      </c>
      <c r="D8" s="57" t="s">
        <v>23</v>
      </c>
      <c r="E8" s="50" t="s">
        <v>7</v>
      </c>
      <c r="F8" s="28">
        <v>1</v>
      </c>
      <c r="G8" s="16"/>
      <c r="H8" s="16"/>
      <c r="I8" s="16">
        <v>500</v>
      </c>
      <c r="J8" s="17">
        <v>500</v>
      </c>
    </row>
    <row r="9" spans="1:11" s="38" customFormat="1" ht="15.75">
      <c r="A9" s="97"/>
      <c r="B9" s="39" t="s">
        <v>41</v>
      </c>
      <c r="C9" s="86" t="s">
        <v>42</v>
      </c>
      <c r="D9" s="85" t="s">
        <v>43</v>
      </c>
      <c r="E9" s="86" t="s">
        <v>16</v>
      </c>
      <c r="F9" s="83">
        <v>6</v>
      </c>
      <c r="G9" s="88">
        <v>311.05</v>
      </c>
      <c r="H9" s="88">
        <v>58.34</v>
      </c>
      <c r="I9" s="64">
        <f>SUM(H9,G9)</f>
        <v>369.39</v>
      </c>
      <c r="J9" s="65">
        <f>I9*F9</f>
        <v>2216.34</v>
      </c>
      <c r="K9" s="1"/>
    </row>
    <row r="10" spans="1:10" s="18" customFormat="1" ht="25.5">
      <c r="A10" s="96"/>
      <c r="B10" s="39" t="s">
        <v>91</v>
      </c>
      <c r="C10" s="136" t="s">
        <v>87</v>
      </c>
      <c r="D10" s="137" t="s">
        <v>88</v>
      </c>
      <c r="E10" s="136" t="s">
        <v>16</v>
      </c>
      <c r="F10" s="83">
        <v>80</v>
      </c>
      <c r="G10" s="138">
        <v>0</v>
      </c>
      <c r="H10" s="138">
        <v>20.19</v>
      </c>
      <c r="I10" s="64">
        <f>SUM(H10,G10)</f>
        <v>20.19</v>
      </c>
      <c r="J10" s="65">
        <f>I10*F10</f>
        <v>1615.2</v>
      </c>
    </row>
    <row r="11" spans="1:10" s="18" customFormat="1" ht="25.5">
      <c r="A11" s="96"/>
      <c r="B11" s="39" t="s">
        <v>92</v>
      </c>
      <c r="C11" s="136" t="s">
        <v>89</v>
      </c>
      <c r="D11" s="137" t="s">
        <v>90</v>
      </c>
      <c r="E11" s="136" t="s">
        <v>265</v>
      </c>
      <c r="F11" s="83">
        <v>240</v>
      </c>
      <c r="G11" s="138">
        <v>11.12</v>
      </c>
      <c r="H11" s="138">
        <v>1.31</v>
      </c>
      <c r="I11" s="64">
        <f>SUM(H11,G11)</f>
        <v>12.43</v>
      </c>
      <c r="J11" s="65">
        <f>I11*F11</f>
        <v>2983.2</v>
      </c>
    </row>
    <row r="12" spans="1:10" ht="15.75">
      <c r="A12" s="97"/>
      <c r="B12" s="39"/>
      <c r="C12" s="59"/>
      <c r="D12" s="40"/>
      <c r="E12" s="46"/>
      <c r="F12" s="66"/>
      <c r="G12" s="49"/>
      <c r="H12" s="42"/>
      <c r="I12" s="90" t="s">
        <v>66</v>
      </c>
      <c r="J12" s="89">
        <f>SUM(J7:J11)</f>
        <v>8314.74</v>
      </c>
    </row>
    <row r="13" spans="1:10" s="36" customFormat="1" ht="15.75">
      <c r="A13" s="74">
        <v>2</v>
      </c>
      <c r="B13" s="92"/>
      <c r="C13" s="75"/>
      <c r="D13" s="76" t="s">
        <v>46</v>
      </c>
      <c r="E13" s="77"/>
      <c r="F13" s="78"/>
      <c r="G13" s="79"/>
      <c r="H13" s="79"/>
      <c r="I13" s="64">
        <f aca="true" t="shared" si="0" ref="I13:I18">SUM(H13,G13)</f>
        <v>0</v>
      </c>
      <c r="J13" s="65">
        <f aca="true" t="shared" si="1" ref="J13:J18">I13*F13</f>
        <v>0</v>
      </c>
    </row>
    <row r="14" spans="1:10" ht="15">
      <c r="A14" s="98"/>
      <c r="B14" s="47"/>
      <c r="C14" s="59"/>
      <c r="D14" s="45"/>
      <c r="E14" s="46"/>
      <c r="F14" s="66"/>
      <c r="G14" s="42"/>
      <c r="H14" s="42"/>
      <c r="I14" s="64">
        <f t="shared" si="0"/>
        <v>0</v>
      </c>
      <c r="J14" s="65">
        <f t="shared" si="1"/>
        <v>0</v>
      </c>
    </row>
    <row r="15" spans="1:10" s="4" customFormat="1" ht="15">
      <c r="A15" s="99"/>
      <c r="B15" s="48" t="s">
        <v>9</v>
      </c>
      <c r="C15" s="136" t="s">
        <v>44</v>
      </c>
      <c r="D15" s="87" t="s">
        <v>45</v>
      </c>
      <c r="E15" s="136" t="s">
        <v>16</v>
      </c>
      <c r="F15" s="83">
        <v>30</v>
      </c>
      <c r="G15" s="88">
        <v>0</v>
      </c>
      <c r="H15" s="88">
        <v>5.08</v>
      </c>
      <c r="I15" s="64">
        <f t="shared" si="0"/>
        <v>5.08</v>
      </c>
      <c r="J15" s="65">
        <f t="shared" si="1"/>
        <v>152.4</v>
      </c>
    </row>
    <row r="16" spans="1:10" s="4" customFormat="1" ht="15">
      <c r="A16" s="99"/>
      <c r="B16" s="48" t="s">
        <v>29</v>
      </c>
      <c r="C16" s="136" t="s">
        <v>47</v>
      </c>
      <c r="D16" s="137" t="s">
        <v>48</v>
      </c>
      <c r="E16" s="136" t="s">
        <v>8</v>
      </c>
      <c r="F16" s="83">
        <v>4.1</v>
      </c>
      <c r="G16" s="138">
        <v>0</v>
      </c>
      <c r="H16" s="138">
        <v>6.35</v>
      </c>
      <c r="I16" s="64">
        <f t="shared" si="0"/>
        <v>6.35</v>
      </c>
      <c r="J16" s="65">
        <f t="shared" si="1"/>
        <v>26.034999999999997</v>
      </c>
    </row>
    <row r="17" spans="1:10" s="4" customFormat="1" ht="25.5" customHeight="1">
      <c r="A17" s="99"/>
      <c r="B17" s="48" t="s">
        <v>30</v>
      </c>
      <c r="C17" s="136" t="s">
        <v>49</v>
      </c>
      <c r="D17" s="137" t="s">
        <v>50</v>
      </c>
      <c r="E17" s="136" t="s">
        <v>16</v>
      </c>
      <c r="F17" s="83">
        <v>30</v>
      </c>
      <c r="G17" s="138">
        <v>27.94</v>
      </c>
      <c r="H17" s="138">
        <v>11.26</v>
      </c>
      <c r="I17" s="64">
        <f t="shared" si="0"/>
        <v>39.2</v>
      </c>
      <c r="J17" s="65">
        <f t="shared" si="1"/>
        <v>1176</v>
      </c>
    </row>
    <row r="18" spans="1:10" s="4" customFormat="1" ht="25.5">
      <c r="A18" s="99"/>
      <c r="B18" s="48" t="s">
        <v>31</v>
      </c>
      <c r="C18" s="136" t="s">
        <v>51</v>
      </c>
      <c r="D18" s="137" t="s">
        <v>52</v>
      </c>
      <c r="E18" s="136" t="s">
        <v>8</v>
      </c>
      <c r="F18" s="83">
        <v>4.1</v>
      </c>
      <c r="G18" s="138">
        <v>36.76</v>
      </c>
      <c r="H18" s="138">
        <v>5.63</v>
      </c>
      <c r="I18" s="64">
        <f t="shared" si="0"/>
        <v>42.39</v>
      </c>
      <c r="J18" s="65">
        <f t="shared" si="1"/>
        <v>173.79899999999998</v>
      </c>
    </row>
    <row r="19" spans="1:10" s="4" customFormat="1" ht="15">
      <c r="A19" s="99"/>
      <c r="B19" s="48"/>
      <c r="C19" s="67"/>
      <c r="D19" s="71"/>
      <c r="E19" s="67"/>
      <c r="F19" s="70"/>
      <c r="G19" s="68"/>
      <c r="H19" s="68"/>
      <c r="I19" s="90" t="s">
        <v>67</v>
      </c>
      <c r="J19" s="89">
        <f>SUM(J15:J18)</f>
        <v>1528.234</v>
      </c>
    </row>
    <row r="20" spans="1:10" s="4" customFormat="1" ht="15.75">
      <c r="A20" s="73">
        <v>3</v>
      </c>
      <c r="B20" s="48"/>
      <c r="C20" s="80"/>
      <c r="D20" s="76" t="s">
        <v>84</v>
      </c>
      <c r="E20" s="80"/>
      <c r="F20" s="66"/>
      <c r="G20" s="82"/>
      <c r="H20" s="82"/>
      <c r="I20" s="44">
        <f>SUM(H20,G20)</f>
        <v>0</v>
      </c>
      <c r="J20" s="52">
        <f>I20*F20</f>
        <v>0</v>
      </c>
    </row>
    <row r="21" spans="1:10" s="4" customFormat="1" ht="15.75">
      <c r="A21" s="73"/>
      <c r="B21" s="48"/>
      <c r="C21" s="80"/>
      <c r="D21" s="76"/>
      <c r="E21" s="80"/>
      <c r="F21" s="66"/>
      <c r="G21" s="82"/>
      <c r="H21" s="82"/>
      <c r="I21" s="44"/>
      <c r="J21" s="52"/>
    </row>
    <row r="22" spans="1:10" s="4" customFormat="1" ht="15.75">
      <c r="A22" s="100"/>
      <c r="B22" s="48" t="s">
        <v>32</v>
      </c>
      <c r="C22" s="136" t="s">
        <v>53</v>
      </c>
      <c r="D22" s="137" t="s">
        <v>86</v>
      </c>
      <c r="E22" s="136" t="s">
        <v>16</v>
      </c>
      <c r="F22" s="124">
        <v>17.5</v>
      </c>
      <c r="G22" s="138">
        <v>0</v>
      </c>
      <c r="H22" s="138">
        <v>7.88</v>
      </c>
      <c r="I22" s="44">
        <f>SUM(H22,G22)</f>
        <v>7.88</v>
      </c>
      <c r="J22" s="52">
        <f>I22*F22</f>
        <v>137.9</v>
      </c>
    </row>
    <row r="23" spans="1:10" ht="25.5">
      <c r="A23" s="74"/>
      <c r="B23" s="48" t="s">
        <v>33</v>
      </c>
      <c r="C23" s="136" t="s">
        <v>25</v>
      </c>
      <c r="D23" s="137" t="s">
        <v>85</v>
      </c>
      <c r="E23" s="136" t="s">
        <v>16</v>
      </c>
      <c r="F23" s="123">
        <v>17.5</v>
      </c>
      <c r="G23" s="138">
        <v>30.23</v>
      </c>
      <c r="H23" s="138">
        <v>30.83</v>
      </c>
      <c r="I23" s="44">
        <f>SUM(H23,G23)</f>
        <v>61.06</v>
      </c>
      <c r="J23" s="52">
        <f>I23*F23</f>
        <v>1068.55</v>
      </c>
    </row>
    <row r="24" spans="1:10" ht="15.75">
      <c r="A24" s="74"/>
      <c r="B24" s="39"/>
      <c r="C24" s="80"/>
      <c r="D24" s="81"/>
      <c r="E24" s="80"/>
      <c r="F24" s="66"/>
      <c r="G24" s="84"/>
      <c r="H24" s="84"/>
      <c r="I24" s="90" t="s">
        <v>68</v>
      </c>
      <c r="J24" s="89">
        <f>SUM(J22:J23)</f>
        <v>1206.45</v>
      </c>
    </row>
    <row r="25" spans="1:10" s="36" customFormat="1" ht="15.75">
      <c r="A25" s="73">
        <v>4</v>
      </c>
      <c r="B25" s="92"/>
      <c r="C25" s="75"/>
      <c r="D25" s="76" t="s">
        <v>96</v>
      </c>
      <c r="E25" s="77"/>
      <c r="F25" s="78"/>
      <c r="G25" s="79"/>
      <c r="H25" s="79"/>
      <c r="I25" s="64">
        <f>SUM(H25,G25)</f>
        <v>0</v>
      </c>
      <c r="J25" s="65">
        <f>I25*F25</f>
        <v>0</v>
      </c>
    </row>
    <row r="26" spans="1:10" s="36" customFormat="1" ht="15.75">
      <c r="A26" s="74"/>
      <c r="B26" s="92"/>
      <c r="C26" s="75"/>
      <c r="D26" s="76"/>
      <c r="E26" s="77"/>
      <c r="F26" s="78"/>
      <c r="G26" s="79"/>
      <c r="H26" s="79"/>
      <c r="I26" s="64">
        <f>SUM(H26,G26)</f>
        <v>0</v>
      </c>
      <c r="J26" s="65">
        <f>I26*F26</f>
        <v>0</v>
      </c>
    </row>
    <row r="27" spans="1:10" s="4" customFormat="1" ht="15.75">
      <c r="A27" s="100"/>
      <c r="B27" s="48" t="s">
        <v>34</v>
      </c>
      <c r="C27" s="136" t="s">
        <v>25</v>
      </c>
      <c r="D27" s="137" t="s">
        <v>95</v>
      </c>
      <c r="E27" s="136" t="s">
        <v>7</v>
      </c>
      <c r="F27" s="134">
        <v>1</v>
      </c>
      <c r="G27" s="138"/>
      <c r="H27" s="138"/>
      <c r="I27" s="64">
        <v>500</v>
      </c>
      <c r="J27" s="65">
        <f>I27*F27</f>
        <v>500</v>
      </c>
    </row>
    <row r="28" spans="1:10" s="4" customFormat="1" ht="15.75">
      <c r="A28" s="100"/>
      <c r="B28" s="48" t="s">
        <v>35</v>
      </c>
      <c r="C28" s="136" t="s">
        <v>93</v>
      </c>
      <c r="D28" s="137" t="s">
        <v>94</v>
      </c>
      <c r="E28" s="136" t="s">
        <v>8</v>
      </c>
      <c r="F28" s="134">
        <v>10</v>
      </c>
      <c r="G28" s="138">
        <v>12.44</v>
      </c>
      <c r="H28" s="138">
        <v>19.52</v>
      </c>
      <c r="I28" s="64">
        <f>SUM(H28,G28)</f>
        <v>31.96</v>
      </c>
      <c r="J28" s="65">
        <f>I28*F28</f>
        <v>319.6</v>
      </c>
    </row>
    <row r="29" spans="1:10" s="4" customFormat="1" ht="15.75">
      <c r="A29" s="100"/>
      <c r="B29" s="48"/>
      <c r="C29" s="80"/>
      <c r="D29" s="81"/>
      <c r="E29" s="80"/>
      <c r="F29" s="83"/>
      <c r="G29" s="84"/>
      <c r="H29" s="84"/>
      <c r="I29" s="90" t="s">
        <v>69</v>
      </c>
      <c r="J29" s="89">
        <f>SUM(J27:J28)</f>
        <v>819.6</v>
      </c>
    </row>
    <row r="30" spans="1:10" s="4" customFormat="1" ht="15.75">
      <c r="A30" s="73">
        <v>5</v>
      </c>
      <c r="B30" s="48"/>
      <c r="C30" s="80"/>
      <c r="D30" s="76" t="s">
        <v>97</v>
      </c>
      <c r="E30" s="80"/>
      <c r="F30" s="83"/>
      <c r="G30" s="84"/>
      <c r="H30" s="84"/>
      <c r="I30" s="44">
        <f>SUM(H30,G30)</f>
        <v>0</v>
      </c>
      <c r="J30" s="52">
        <f>I30*F30</f>
        <v>0</v>
      </c>
    </row>
    <row r="31" spans="1:10" s="4" customFormat="1" ht="15.75">
      <c r="A31" s="100"/>
      <c r="B31" s="48"/>
      <c r="C31" s="80"/>
      <c r="D31" s="81"/>
      <c r="E31" s="80"/>
      <c r="F31" s="83"/>
      <c r="G31" s="84"/>
      <c r="H31" s="84"/>
      <c r="I31" s="44">
        <f>SUM(H31,G31)</f>
        <v>0</v>
      </c>
      <c r="J31" s="52">
        <f>I31*F31</f>
        <v>0</v>
      </c>
    </row>
    <row r="32" spans="1:10" s="4" customFormat="1" ht="25.5">
      <c r="A32" s="100"/>
      <c r="B32" s="48" t="s">
        <v>36</v>
      </c>
      <c r="C32" s="136" t="s">
        <v>25</v>
      </c>
      <c r="D32" s="125" t="s">
        <v>98</v>
      </c>
      <c r="E32" s="136" t="s">
        <v>101</v>
      </c>
      <c r="F32" s="134">
        <v>4</v>
      </c>
      <c r="G32" s="138">
        <v>45</v>
      </c>
      <c r="H32" s="138"/>
      <c r="I32" s="44">
        <f>SUM(H32,G32)</f>
        <v>45</v>
      </c>
      <c r="J32" s="52">
        <f>I32*F32</f>
        <v>180</v>
      </c>
    </row>
    <row r="33" spans="1:10" s="4" customFormat="1" ht="25.5">
      <c r="A33" s="100"/>
      <c r="B33" s="48" t="s">
        <v>37</v>
      </c>
      <c r="C33" s="136" t="s">
        <v>99</v>
      </c>
      <c r="D33" s="125" t="s">
        <v>100</v>
      </c>
      <c r="E33" s="136" t="s">
        <v>101</v>
      </c>
      <c r="F33" s="134">
        <v>4</v>
      </c>
      <c r="G33" s="138">
        <v>36</v>
      </c>
      <c r="H33" s="138"/>
      <c r="I33" s="44">
        <f>SUM(H33,G33)</f>
        <v>36</v>
      </c>
      <c r="J33" s="52">
        <f>I33*F33</f>
        <v>144</v>
      </c>
    </row>
    <row r="34" spans="1:10" s="4" customFormat="1" ht="15.75">
      <c r="A34" s="100"/>
      <c r="B34" s="48"/>
      <c r="C34" s="80"/>
      <c r="D34" s="81"/>
      <c r="E34" s="80"/>
      <c r="F34" s="83"/>
      <c r="G34" s="82"/>
      <c r="H34" s="82"/>
      <c r="I34" s="90" t="s">
        <v>70</v>
      </c>
      <c r="J34" s="89">
        <f>SUM(J32:J33)</f>
        <v>324</v>
      </c>
    </row>
    <row r="35" spans="1:10" s="4" customFormat="1" ht="15.75">
      <c r="A35" s="73">
        <v>6</v>
      </c>
      <c r="B35" s="48"/>
      <c r="C35" s="80"/>
      <c r="D35" s="76" t="s">
        <v>102</v>
      </c>
      <c r="E35" s="80"/>
      <c r="F35" s="70"/>
      <c r="G35" s="82"/>
      <c r="H35" s="82"/>
      <c r="I35" s="44">
        <f>SUM(H35,G35)</f>
        <v>0</v>
      </c>
      <c r="J35" s="52">
        <f>I35*F35</f>
        <v>0</v>
      </c>
    </row>
    <row r="36" spans="1:10" s="4" customFormat="1" ht="15.75">
      <c r="A36" s="100"/>
      <c r="B36" s="48"/>
      <c r="C36" s="80"/>
      <c r="D36" s="81"/>
      <c r="E36" s="80"/>
      <c r="F36" s="83"/>
      <c r="G36" s="84"/>
      <c r="H36" s="84"/>
      <c r="I36" s="44">
        <f>SUM(H36,G36)</f>
        <v>0</v>
      </c>
      <c r="J36" s="52">
        <f>I36*F36</f>
        <v>0</v>
      </c>
    </row>
    <row r="37" spans="1:10" s="4" customFormat="1" ht="15.75">
      <c r="A37" s="100"/>
      <c r="B37" s="48" t="s">
        <v>38</v>
      </c>
      <c r="C37" s="136" t="s">
        <v>104</v>
      </c>
      <c r="D37" s="137" t="s">
        <v>105</v>
      </c>
      <c r="E37" s="136" t="s">
        <v>16</v>
      </c>
      <c r="F37" s="134">
        <v>24</v>
      </c>
      <c r="G37" s="138">
        <v>0</v>
      </c>
      <c r="H37" s="138">
        <v>9.85</v>
      </c>
      <c r="I37" s="44">
        <f>SUM(H37,G37)</f>
        <v>9.85</v>
      </c>
      <c r="J37" s="52">
        <f>I37*F37</f>
        <v>236.39999999999998</v>
      </c>
    </row>
    <row r="38" spans="1:10" s="4" customFormat="1" ht="25.5">
      <c r="A38" s="100"/>
      <c r="B38" s="48" t="s">
        <v>39</v>
      </c>
      <c r="C38" s="136" t="s">
        <v>106</v>
      </c>
      <c r="D38" s="137" t="s">
        <v>108</v>
      </c>
      <c r="E38" s="136" t="s">
        <v>16</v>
      </c>
      <c r="F38" s="134">
        <v>18</v>
      </c>
      <c r="G38" s="138">
        <v>0.21</v>
      </c>
      <c r="H38" s="138">
        <v>5.63</v>
      </c>
      <c r="I38" s="44">
        <f>SUM(H38,G38)</f>
        <v>5.84</v>
      </c>
      <c r="J38" s="52">
        <f>I38*F38</f>
        <v>105.12</v>
      </c>
    </row>
    <row r="39" spans="1:10" s="4" customFormat="1" ht="38.25">
      <c r="A39" s="100"/>
      <c r="B39" s="48" t="s">
        <v>107</v>
      </c>
      <c r="C39" s="136" t="s">
        <v>103</v>
      </c>
      <c r="D39" s="137" t="s">
        <v>109</v>
      </c>
      <c r="E39" s="136" t="s">
        <v>16</v>
      </c>
      <c r="F39" s="134">
        <v>6</v>
      </c>
      <c r="G39" s="138">
        <v>197.98</v>
      </c>
      <c r="H39" s="138">
        <v>0</v>
      </c>
      <c r="I39" s="44">
        <f>SUM(H39,G39)</f>
        <v>197.98</v>
      </c>
      <c r="J39" s="52">
        <f>I39*F39</f>
        <v>1187.8799999999999</v>
      </c>
    </row>
    <row r="40" spans="1:10" s="4" customFormat="1" ht="15.75">
      <c r="A40" s="100"/>
      <c r="B40" s="48"/>
      <c r="C40" s="80"/>
      <c r="D40" s="81"/>
      <c r="E40" s="80"/>
      <c r="F40" s="83"/>
      <c r="G40" s="84"/>
      <c r="H40" s="84"/>
      <c r="I40" s="90" t="s">
        <v>71</v>
      </c>
      <c r="J40" s="89">
        <f>SUM(J37:J39)</f>
        <v>1529.3999999999999</v>
      </c>
    </row>
    <row r="41" spans="1:10" s="4" customFormat="1" ht="15.75">
      <c r="A41" s="73">
        <v>7</v>
      </c>
      <c r="B41" s="48"/>
      <c r="C41" s="80"/>
      <c r="D41" s="76" t="s">
        <v>110</v>
      </c>
      <c r="E41" s="80"/>
      <c r="F41" s="70"/>
      <c r="G41" s="82"/>
      <c r="H41" s="82"/>
      <c r="I41" s="44">
        <f>SUM(H41,G41)</f>
        <v>0</v>
      </c>
      <c r="J41" s="52">
        <f>I41*F41</f>
        <v>0</v>
      </c>
    </row>
    <row r="42" spans="1:10" s="4" customFormat="1" ht="15.75">
      <c r="A42" s="73"/>
      <c r="B42" s="48"/>
      <c r="C42" s="80"/>
      <c r="D42" s="76"/>
      <c r="E42" s="80"/>
      <c r="F42" s="70"/>
      <c r="G42" s="82"/>
      <c r="H42" s="82"/>
      <c r="I42" s="44"/>
      <c r="J42" s="52"/>
    </row>
    <row r="43" spans="1:10" s="36" customFormat="1" ht="25.5">
      <c r="A43" s="74"/>
      <c r="B43" s="48" t="s">
        <v>40</v>
      </c>
      <c r="C43" s="136" t="s">
        <v>25</v>
      </c>
      <c r="D43" s="137" t="s">
        <v>279</v>
      </c>
      <c r="E43" s="136" t="s">
        <v>7</v>
      </c>
      <c r="F43" s="134">
        <v>1</v>
      </c>
      <c r="G43" s="138">
        <v>0</v>
      </c>
      <c r="H43" s="138"/>
      <c r="I43" s="44">
        <v>1200</v>
      </c>
      <c r="J43" s="52">
        <f>I43*F43</f>
        <v>1200</v>
      </c>
    </row>
    <row r="44" spans="1:10" s="36" customFormat="1" ht="15.75">
      <c r="A44" s="74"/>
      <c r="B44" s="48"/>
      <c r="C44" s="80"/>
      <c r="D44" s="81"/>
      <c r="E44" s="80"/>
      <c r="F44" s="83"/>
      <c r="G44" s="84"/>
      <c r="H44" s="84"/>
      <c r="I44" s="90" t="s">
        <v>72</v>
      </c>
      <c r="J44" s="89">
        <f>SUM(J43:J43)</f>
        <v>1200</v>
      </c>
    </row>
    <row r="45" spans="1:10" s="4" customFormat="1" ht="15.75">
      <c r="A45" s="73">
        <v>8</v>
      </c>
      <c r="B45" s="48"/>
      <c r="C45" s="80"/>
      <c r="D45" s="126" t="s">
        <v>111</v>
      </c>
      <c r="E45" s="80"/>
      <c r="F45" s="70"/>
      <c r="G45" s="82"/>
      <c r="H45" s="82"/>
      <c r="I45" s="44">
        <f>SUM(H45,G45)</f>
        <v>0</v>
      </c>
      <c r="J45" s="52">
        <f>I45*F45</f>
        <v>0</v>
      </c>
    </row>
    <row r="46" spans="1:10" s="4" customFormat="1" ht="15.75">
      <c r="A46" s="73"/>
      <c r="B46" s="48"/>
      <c r="C46" s="80"/>
      <c r="D46" s="76"/>
      <c r="E46" s="80"/>
      <c r="F46" s="70"/>
      <c r="G46" s="82"/>
      <c r="H46" s="82"/>
      <c r="I46" s="44"/>
      <c r="J46" s="52"/>
    </row>
    <row r="47" spans="1:10" ht="25.5">
      <c r="A47" s="97"/>
      <c r="B47" s="39" t="s">
        <v>56</v>
      </c>
      <c r="C47" s="136" t="s">
        <v>112</v>
      </c>
      <c r="D47" s="137" t="s">
        <v>113</v>
      </c>
      <c r="E47" s="136" t="s">
        <v>8</v>
      </c>
      <c r="F47" s="134">
        <v>6</v>
      </c>
      <c r="G47" s="138">
        <v>34.16</v>
      </c>
      <c r="H47" s="138">
        <v>65.46</v>
      </c>
      <c r="I47" s="44">
        <f>SUM(H47,G47)</f>
        <v>99.61999999999999</v>
      </c>
      <c r="J47" s="52">
        <f>I47*F47</f>
        <v>597.7199999999999</v>
      </c>
    </row>
    <row r="48" spans="1:10" ht="89.25">
      <c r="A48" s="97"/>
      <c r="B48" s="39" t="s">
        <v>114</v>
      </c>
      <c r="C48" s="59">
        <v>680201</v>
      </c>
      <c r="D48" s="40" t="s">
        <v>262</v>
      </c>
      <c r="E48" s="46" t="s">
        <v>115</v>
      </c>
      <c r="F48" s="66">
        <v>4</v>
      </c>
      <c r="G48" s="138">
        <v>212.18</v>
      </c>
      <c r="H48" s="138">
        <v>114.33</v>
      </c>
      <c r="I48" s="44">
        <f>SUM(H48,G48)</f>
        <v>326.51</v>
      </c>
      <c r="J48" s="52">
        <f>I48*F48</f>
        <v>1306.04</v>
      </c>
    </row>
    <row r="49" spans="1:10" ht="15.75">
      <c r="A49" s="101"/>
      <c r="B49" s="39"/>
      <c r="C49" s="80"/>
      <c r="D49" s="81"/>
      <c r="E49" s="80"/>
      <c r="F49" s="83"/>
      <c r="G49" s="82"/>
      <c r="H49" s="82"/>
      <c r="I49" s="90" t="s">
        <v>73</v>
      </c>
      <c r="J49" s="89">
        <f>SUM(J47:J48)</f>
        <v>1903.7599999999998</v>
      </c>
    </row>
    <row r="50" spans="1:10" s="4" customFormat="1" ht="15.75">
      <c r="A50" s="73">
        <v>9</v>
      </c>
      <c r="B50" s="48"/>
      <c r="C50" s="80"/>
      <c r="D50" s="76" t="s">
        <v>117</v>
      </c>
      <c r="E50" s="80"/>
      <c r="F50" s="70"/>
      <c r="G50" s="82"/>
      <c r="H50" s="82"/>
      <c r="I50" s="44">
        <f>SUM(H50,G50)</f>
        <v>0</v>
      </c>
      <c r="J50" s="52">
        <f>I50*F50</f>
        <v>0</v>
      </c>
    </row>
    <row r="51" spans="1:10" s="36" customFormat="1" ht="15.75">
      <c r="A51" s="74"/>
      <c r="B51" s="39"/>
      <c r="C51" s="80"/>
      <c r="D51" s="81"/>
      <c r="E51" s="80"/>
      <c r="F51" s="83"/>
      <c r="G51" s="84"/>
      <c r="H51" s="84"/>
      <c r="I51" s="44">
        <f aca="true" t="shared" si="2" ref="I51:I62">SUM(H51,G51)</f>
        <v>0</v>
      </c>
      <c r="J51" s="52">
        <f>I51*F51</f>
        <v>0</v>
      </c>
    </row>
    <row r="52" spans="1:10" s="36" customFormat="1" ht="25.5">
      <c r="A52" s="74"/>
      <c r="B52" s="39" t="s">
        <v>121</v>
      </c>
      <c r="C52" s="136" t="s">
        <v>118</v>
      </c>
      <c r="D52" s="137" t="s">
        <v>119</v>
      </c>
      <c r="E52" s="136" t="s">
        <v>120</v>
      </c>
      <c r="F52" s="66">
        <v>2</v>
      </c>
      <c r="G52" s="138">
        <v>0</v>
      </c>
      <c r="H52" s="138">
        <v>52.4</v>
      </c>
      <c r="I52" s="44">
        <f t="shared" si="2"/>
        <v>52.4</v>
      </c>
      <c r="J52" s="52">
        <f aca="true" t="shared" si="3" ref="J52:J58">I52*F52</f>
        <v>104.8</v>
      </c>
    </row>
    <row r="53" spans="1:10" s="36" customFormat="1" ht="15.75">
      <c r="A53" s="74"/>
      <c r="B53" s="39" t="s">
        <v>122</v>
      </c>
      <c r="C53" s="136" t="s">
        <v>123</v>
      </c>
      <c r="D53" s="137" t="s">
        <v>124</v>
      </c>
      <c r="E53" s="136" t="s">
        <v>54</v>
      </c>
      <c r="F53" s="66">
        <v>3</v>
      </c>
      <c r="G53" s="138">
        <v>0</v>
      </c>
      <c r="H53" s="138">
        <v>29.3</v>
      </c>
      <c r="I53" s="44">
        <f t="shared" si="2"/>
        <v>29.3</v>
      </c>
      <c r="J53" s="52">
        <f t="shared" si="3"/>
        <v>87.9</v>
      </c>
    </row>
    <row r="54" spans="1:10" s="36" customFormat="1" ht="15.75">
      <c r="A54" s="74"/>
      <c r="B54" s="39" t="s">
        <v>125</v>
      </c>
      <c r="C54" s="136" t="s">
        <v>139</v>
      </c>
      <c r="D54" s="137" t="s">
        <v>140</v>
      </c>
      <c r="E54" s="136" t="s">
        <v>54</v>
      </c>
      <c r="F54" s="66">
        <v>2</v>
      </c>
      <c r="G54" s="138">
        <v>0</v>
      </c>
      <c r="H54" s="138">
        <v>14.08</v>
      </c>
      <c r="I54" s="44">
        <f t="shared" si="2"/>
        <v>14.08</v>
      </c>
      <c r="J54" s="52">
        <f t="shared" si="3"/>
        <v>28.16</v>
      </c>
    </row>
    <row r="55" spans="1:10" s="36" customFormat="1" ht="25.5">
      <c r="A55" s="74"/>
      <c r="B55" s="39" t="s">
        <v>126</v>
      </c>
      <c r="C55" s="136" t="s">
        <v>141</v>
      </c>
      <c r="D55" s="137" t="s">
        <v>142</v>
      </c>
      <c r="E55" s="136" t="s">
        <v>54</v>
      </c>
      <c r="F55" s="66">
        <v>1</v>
      </c>
      <c r="G55" s="138">
        <v>0</v>
      </c>
      <c r="H55" s="138">
        <v>8.69</v>
      </c>
      <c r="I55" s="44">
        <f t="shared" si="2"/>
        <v>8.69</v>
      </c>
      <c r="J55" s="52">
        <f t="shared" si="3"/>
        <v>8.69</v>
      </c>
    </row>
    <row r="56" spans="1:10" s="36" customFormat="1" ht="15.75">
      <c r="A56" s="74"/>
      <c r="B56" s="39" t="s">
        <v>127</v>
      </c>
      <c r="C56" s="136" t="s">
        <v>128</v>
      </c>
      <c r="D56" s="137" t="s">
        <v>129</v>
      </c>
      <c r="E56" s="136" t="s">
        <v>16</v>
      </c>
      <c r="F56" s="66">
        <v>18</v>
      </c>
      <c r="G56" s="138">
        <v>67.87</v>
      </c>
      <c r="H56" s="138">
        <v>46.91</v>
      </c>
      <c r="I56" s="44">
        <f t="shared" si="2"/>
        <v>114.78</v>
      </c>
      <c r="J56" s="52">
        <f t="shared" si="3"/>
        <v>2066.04</v>
      </c>
    </row>
    <row r="57" spans="1:10" s="36" customFormat="1" ht="15.75">
      <c r="A57" s="74"/>
      <c r="B57" s="39" t="s">
        <v>134</v>
      </c>
      <c r="C57" s="136" t="s">
        <v>145</v>
      </c>
      <c r="D57" s="137" t="s">
        <v>146</v>
      </c>
      <c r="E57" s="136" t="s">
        <v>54</v>
      </c>
      <c r="F57" s="66">
        <v>1</v>
      </c>
      <c r="G57" s="138">
        <v>618.76</v>
      </c>
      <c r="H57" s="138">
        <v>79.89</v>
      </c>
      <c r="I57" s="44">
        <f t="shared" si="2"/>
        <v>698.65</v>
      </c>
      <c r="J57" s="52">
        <f t="shared" si="3"/>
        <v>698.65</v>
      </c>
    </row>
    <row r="58" spans="1:10" s="36" customFormat="1" ht="15.75">
      <c r="A58" s="74"/>
      <c r="B58" s="39" t="s">
        <v>137</v>
      </c>
      <c r="C58" s="136" t="s">
        <v>143</v>
      </c>
      <c r="D58" s="137" t="s">
        <v>144</v>
      </c>
      <c r="E58" s="136" t="s">
        <v>16</v>
      </c>
      <c r="F58" s="66">
        <v>0.4</v>
      </c>
      <c r="G58" s="138">
        <v>288.01</v>
      </c>
      <c r="H58" s="138">
        <v>37.85</v>
      </c>
      <c r="I58" s="44">
        <f t="shared" si="2"/>
        <v>325.86</v>
      </c>
      <c r="J58" s="52">
        <f t="shared" si="3"/>
        <v>130.34400000000002</v>
      </c>
    </row>
    <row r="59" spans="1:10" s="36" customFormat="1" ht="15.75">
      <c r="A59" s="74"/>
      <c r="B59" s="39" t="s">
        <v>138</v>
      </c>
      <c r="C59" s="136" t="s">
        <v>132</v>
      </c>
      <c r="D59" s="137" t="s">
        <v>133</v>
      </c>
      <c r="E59" s="136" t="s">
        <v>54</v>
      </c>
      <c r="F59" s="66">
        <v>1</v>
      </c>
      <c r="G59" s="138">
        <v>140.22</v>
      </c>
      <c r="H59" s="138">
        <v>44.91</v>
      </c>
      <c r="I59" s="44">
        <f t="shared" si="2"/>
        <v>185.13</v>
      </c>
      <c r="J59" s="52">
        <f>I59*F59</f>
        <v>185.13</v>
      </c>
    </row>
    <row r="60" spans="1:10" s="36" customFormat="1" ht="15.75">
      <c r="A60" s="74"/>
      <c r="B60" s="39" t="s">
        <v>147</v>
      </c>
      <c r="C60" s="136" t="s">
        <v>130</v>
      </c>
      <c r="D60" s="137" t="s">
        <v>131</v>
      </c>
      <c r="E60" s="136" t="s">
        <v>54</v>
      </c>
      <c r="F60" s="66">
        <v>1</v>
      </c>
      <c r="G60" s="138">
        <v>139.31</v>
      </c>
      <c r="H60" s="138">
        <v>38.57</v>
      </c>
      <c r="I60" s="44">
        <f t="shared" si="2"/>
        <v>177.88</v>
      </c>
      <c r="J60" s="52">
        <f>I60*F60</f>
        <v>177.88</v>
      </c>
    </row>
    <row r="61" spans="1:10" s="36" customFormat="1" ht="15.75">
      <c r="A61" s="74"/>
      <c r="B61" s="39" t="s">
        <v>148</v>
      </c>
      <c r="C61" s="136" t="s">
        <v>203</v>
      </c>
      <c r="D61" s="137" t="s">
        <v>204</v>
      </c>
      <c r="E61" s="136" t="s">
        <v>16</v>
      </c>
      <c r="F61" s="66">
        <v>0.5</v>
      </c>
      <c r="G61" s="138">
        <v>47.34</v>
      </c>
      <c r="H61" s="138">
        <v>18.95</v>
      </c>
      <c r="I61" s="44">
        <f t="shared" si="2"/>
        <v>66.29</v>
      </c>
      <c r="J61" s="52">
        <f>I61*F61</f>
        <v>33.145</v>
      </c>
    </row>
    <row r="62" spans="1:10" s="36" customFormat="1" ht="25.5">
      <c r="A62" s="74"/>
      <c r="B62" s="39" t="s">
        <v>207</v>
      </c>
      <c r="C62" s="136" t="s">
        <v>135</v>
      </c>
      <c r="D62" s="137" t="s">
        <v>136</v>
      </c>
      <c r="E62" s="136" t="s">
        <v>8</v>
      </c>
      <c r="F62" s="66">
        <v>5.9</v>
      </c>
      <c r="G62" s="138">
        <v>4.07</v>
      </c>
      <c r="H62" s="138">
        <v>1.98</v>
      </c>
      <c r="I62" s="44">
        <f t="shared" si="2"/>
        <v>6.050000000000001</v>
      </c>
      <c r="J62" s="52">
        <f>I62*F62</f>
        <v>35.69500000000001</v>
      </c>
    </row>
    <row r="63" spans="1:10" s="36" customFormat="1" ht="15.75">
      <c r="A63" s="74"/>
      <c r="B63" s="39"/>
      <c r="C63" s="80"/>
      <c r="D63" s="81"/>
      <c r="E63" s="80"/>
      <c r="F63" s="66"/>
      <c r="G63" s="84"/>
      <c r="H63" s="84"/>
      <c r="I63" s="90" t="s">
        <v>116</v>
      </c>
      <c r="J63" s="89">
        <f>SUM(J52:J62)</f>
        <v>3556.4340000000007</v>
      </c>
    </row>
    <row r="64" spans="1:10" s="4" customFormat="1" ht="15.75">
      <c r="A64" s="73">
        <v>10</v>
      </c>
      <c r="B64" s="48"/>
      <c r="C64" s="80"/>
      <c r="D64" s="76" t="s">
        <v>292</v>
      </c>
      <c r="E64" s="80"/>
      <c r="F64" s="66"/>
      <c r="G64" s="82"/>
      <c r="H64" s="82"/>
      <c r="I64" s="44">
        <f>SUM(H64,G64)</f>
        <v>0</v>
      </c>
      <c r="J64" s="52">
        <f>I64*F64</f>
        <v>0</v>
      </c>
    </row>
    <row r="65" spans="1:10" s="4" customFormat="1" ht="15.75">
      <c r="A65" s="73"/>
      <c r="B65" s="48"/>
      <c r="C65" s="80"/>
      <c r="D65" s="76"/>
      <c r="E65" s="80"/>
      <c r="F65" s="66"/>
      <c r="G65" s="82"/>
      <c r="H65" s="82"/>
      <c r="I65" s="44"/>
      <c r="J65" s="52"/>
    </row>
    <row r="66" spans="1:10" s="4" customFormat="1" ht="25.5">
      <c r="A66" s="131"/>
      <c r="B66" s="129" t="s">
        <v>57</v>
      </c>
      <c r="C66" s="130" t="s">
        <v>281</v>
      </c>
      <c r="D66" s="125" t="s">
        <v>282</v>
      </c>
      <c r="E66" s="130" t="s">
        <v>54</v>
      </c>
      <c r="F66" s="123">
        <v>1</v>
      </c>
      <c r="G66" s="128">
        <v>38.4</v>
      </c>
      <c r="H66" s="128">
        <v>7.67</v>
      </c>
      <c r="I66" s="44">
        <f>SUM(H66,G66)</f>
        <v>46.07</v>
      </c>
      <c r="J66" s="52">
        <f>I66*F66</f>
        <v>46.07</v>
      </c>
    </row>
    <row r="67" spans="1:10" s="4" customFormat="1" ht="25.5">
      <c r="A67" s="131"/>
      <c r="B67" s="129" t="s">
        <v>182</v>
      </c>
      <c r="C67" s="130" t="s">
        <v>283</v>
      </c>
      <c r="D67" s="125" t="s">
        <v>200</v>
      </c>
      <c r="E67" s="130" t="s">
        <v>54</v>
      </c>
      <c r="F67" s="123">
        <v>2</v>
      </c>
      <c r="G67" s="128">
        <v>5.49</v>
      </c>
      <c r="H67" s="128">
        <v>7.67</v>
      </c>
      <c r="I67" s="44">
        <f aca="true" t="shared" si="4" ref="I67:I105">SUM(H67,G67)</f>
        <v>13.16</v>
      </c>
      <c r="J67" s="52">
        <f aca="true" t="shared" si="5" ref="J67:J105">I67*F67</f>
        <v>26.32</v>
      </c>
    </row>
    <row r="68" spans="1:10" s="4" customFormat="1" ht="15.75">
      <c r="A68" s="131"/>
      <c r="B68" s="129" t="s">
        <v>183</v>
      </c>
      <c r="C68" s="130" t="s">
        <v>156</v>
      </c>
      <c r="D68" s="125" t="s">
        <v>157</v>
      </c>
      <c r="E68" s="130" t="s">
        <v>54</v>
      </c>
      <c r="F68" s="123">
        <v>1</v>
      </c>
      <c r="G68" s="128">
        <v>25.83</v>
      </c>
      <c r="H68" s="128">
        <v>6.58</v>
      </c>
      <c r="I68" s="44">
        <f t="shared" si="4"/>
        <v>32.41</v>
      </c>
      <c r="J68" s="52">
        <f t="shared" si="5"/>
        <v>32.41</v>
      </c>
    </row>
    <row r="69" spans="1:10" s="4" customFormat="1" ht="15.75">
      <c r="A69" s="131"/>
      <c r="B69" s="129" t="s">
        <v>184</v>
      </c>
      <c r="C69" s="130" t="s">
        <v>158</v>
      </c>
      <c r="D69" s="125" t="s">
        <v>159</v>
      </c>
      <c r="E69" s="130" t="s">
        <v>8</v>
      </c>
      <c r="F69" s="123">
        <v>2</v>
      </c>
      <c r="G69" s="128">
        <v>29.21</v>
      </c>
      <c r="H69" s="128">
        <v>7.67</v>
      </c>
      <c r="I69" s="44">
        <f t="shared" si="4"/>
        <v>36.88</v>
      </c>
      <c r="J69" s="52">
        <f t="shared" si="5"/>
        <v>73.76</v>
      </c>
    </row>
    <row r="70" spans="1:10" s="4" customFormat="1" ht="15.75">
      <c r="A70" s="131"/>
      <c r="B70" s="129" t="s">
        <v>185</v>
      </c>
      <c r="C70" s="130" t="s">
        <v>160</v>
      </c>
      <c r="D70" s="125" t="s">
        <v>284</v>
      </c>
      <c r="E70" s="130" t="s">
        <v>54</v>
      </c>
      <c r="F70" s="123">
        <v>1</v>
      </c>
      <c r="G70" s="128">
        <v>30.65</v>
      </c>
      <c r="H70" s="128">
        <v>7.67</v>
      </c>
      <c r="I70" s="44">
        <f t="shared" si="4"/>
        <v>38.32</v>
      </c>
      <c r="J70" s="52">
        <f t="shared" si="5"/>
        <v>38.32</v>
      </c>
    </row>
    <row r="71" spans="1:10" s="4" customFormat="1" ht="25.5">
      <c r="A71" s="131"/>
      <c r="B71" s="129" t="s">
        <v>186</v>
      </c>
      <c r="C71" s="130" t="s">
        <v>161</v>
      </c>
      <c r="D71" s="125" t="s">
        <v>162</v>
      </c>
      <c r="E71" s="130" t="s">
        <v>54</v>
      </c>
      <c r="F71" s="123">
        <v>1</v>
      </c>
      <c r="G71" s="128">
        <v>6.29</v>
      </c>
      <c r="H71" s="128">
        <v>6.58</v>
      </c>
      <c r="I71" s="44">
        <f t="shared" si="4"/>
        <v>12.870000000000001</v>
      </c>
      <c r="J71" s="52">
        <f t="shared" si="5"/>
        <v>12.870000000000001</v>
      </c>
    </row>
    <row r="72" spans="1:10" s="4" customFormat="1" ht="15.75">
      <c r="A72" s="131"/>
      <c r="B72" s="129" t="s">
        <v>187</v>
      </c>
      <c r="C72" s="130" t="s">
        <v>163</v>
      </c>
      <c r="D72" s="125" t="s">
        <v>164</v>
      </c>
      <c r="E72" s="130" t="s">
        <v>54</v>
      </c>
      <c r="F72" s="123">
        <v>1</v>
      </c>
      <c r="G72" s="128">
        <v>3.28</v>
      </c>
      <c r="H72" s="128">
        <v>7.67</v>
      </c>
      <c r="I72" s="44">
        <f t="shared" si="4"/>
        <v>10.95</v>
      </c>
      <c r="J72" s="52">
        <f t="shared" si="5"/>
        <v>10.95</v>
      </c>
    </row>
    <row r="73" spans="1:10" s="4" customFormat="1" ht="25.5">
      <c r="A73" s="131"/>
      <c r="B73" s="129" t="s">
        <v>188</v>
      </c>
      <c r="C73" s="130" t="s">
        <v>285</v>
      </c>
      <c r="D73" s="125" t="s">
        <v>286</v>
      </c>
      <c r="E73" s="130" t="s">
        <v>54</v>
      </c>
      <c r="F73" s="123">
        <v>1</v>
      </c>
      <c r="G73" s="128">
        <v>175.81</v>
      </c>
      <c r="H73" s="128">
        <v>30.69</v>
      </c>
      <c r="I73" s="44">
        <f t="shared" si="4"/>
        <v>206.5</v>
      </c>
      <c r="J73" s="52">
        <f t="shared" si="5"/>
        <v>206.5</v>
      </c>
    </row>
    <row r="74" spans="1:10" s="4" customFormat="1" ht="25.5">
      <c r="A74" s="131"/>
      <c r="B74" s="129" t="s">
        <v>189</v>
      </c>
      <c r="C74" s="130" t="s">
        <v>165</v>
      </c>
      <c r="D74" s="125" t="s">
        <v>287</v>
      </c>
      <c r="E74" s="130" t="s">
        <v>8</v>
      </c>
      <c r="F74" s="123">
        <v>53</v>
      </c>
      <c r="G74" s="128">
        <v>5.6</v>
      </c>
      <c r="H74" s="128">
        <v>15.35</v>
      </c>
      <c r="I74" s="44">
        <f t="shared" si="4"/>
        <v>20.95</v>
      </c>
      <c r="J74" s="52">
        <f t="shared" si="5"/>
        <v>1110.35</v>
      </c>
    </row>
    <row r="75" spans="1:10" s="4" customFormat="1" ht="15.75">
      <c r="A75" s="131"/>
      <c r="B75" s="129" t="s">
        <v>190</v>
      </c>
      <c r="C75" s="130" t="s">
        <v>166</v>
      </c>
      <c r="D75" s="125" t="s">
        <v>167</v>
      </c>
      <c r="E75" s="130" t="s">
        <v>8</v>
      </c>
      <c r="F75" s="123">
        <v>49</v>
      </c>
      <c r="G75" s="128">
        <v>15.27</v>
      </c>
      <c r="H75" s="128">
        <v>6.14</v>
      </c>
      <c r="I75" s="44">
        <f t="shared" si="4"/>
        <v>21.41</v>
      </c>
      <c r="J75" s="52">
        <f t="shared" si="5"/>
        <v>1049.09</v>
      </c>
    </row>
    <row r="76" spans="1:10" s="4" customFormat="1" ht="25.5">
      <c r="A76" s="131"/>
      <c r="B76" s="129" t="s">
        <v>191</v>
      </c>
      <c r="C76" s="130" t="s">
        <v>288</v>
      </c>
      <c r="D76" s="125" t="s">
        <v>289</v>
      </c>
      <c r="E76" s="130" t="s">
        <v>8</v>
      </c>
      <c r="F76" s="123">
        <v>50</v>
      </c>
      <c r="G76" s="128">
        <v>0.58</v>
      </c>
      <c r="H76" s="128">
        <v>1.23</v>
      </c>
      <c r="I76" s="44">
        <f t="shared" si="4"/>
        <v>1.81</v>
      </c>
      <c r="J76" s="52">
        <f t="shared" si="5"/>
        <v>90.5</v>
      </c>
    </row>
    <row r="77" spans="1:10" s="4" customFormat="1" ht="25.5">
      <c r="A77" s="131"/>
      <c r="B77" s="129" t="s">
        <v>192</v>
      </c>
      <c r="C77" s="130" t="s">
        <v>168</v>
      </c>
      <c r="D77" s="125" t="s">
        <v>169</v>
      </c>
      <c r="E77" s="130" t="s">
        <v>54</v>
      </c>
      <c r="F77" s="123">
        <v>4</v>
      </c>
      <c r="G77" s="128">
        <v>19.46</v>
      </c>
      <c r="H77" s="128">
        <v>7.67</v>
      </c>
      <c r="I77" s="44">
        <f t="shared" si="4"/>
        <v>27.130000000000003</v>
      </c>
      <c r="J77" s="52">
        <f t="shared" si="5"/>
        <v>108.52000000000001</v>
      </c>
    </row>
    <row r="78" spans="1:10" s="4" customFormat="1" ht="15.75">
      <c r="A78" s="131"/>
      <c r="B78" s="129" t="s">
        <v>193</v>
      </c>
      <c r="C78" s="130" t="s">
        <v>170</v>
      </c>
      <c r="D78" s="125" t="s">
        <v>171</v>
      </c>
      <c r="E78" s="130" t="s">
        <v>54</v>
      </c>
      <c r="F78" s="123">
        <v>4</v>
      </c>
      <c r="G78" s="128">
        <v>22.94</v>
      </c>
      <c r="H78" s="128">
        <v>1.53</v>
      </c>
      <c r="I78" s="44">
        <f t="shared" si="4"/>
        <v>24.470000000000002</v>
      </c>
      <c r="J78" s="52">
        <f t="shared" si="5"/>
        <v>97.88000000000001</v>
      </c>
    </row>
    <row r="79" spans="1:10" s="4" customFormat="1" ht="15.75">
      <c r="A79" s="131"/>
      <c r="B79" s="129" t="s">
        <v>194</v>
      </c>
      <c r="C79" s="130" t="s">
        <v>172</v>
      </c>
      <c r="D79" s="125" t="s">
        <v>173</v>
      </c>
      <c r="E79" s="130" t="s">
        <v>54</v>
      </c>
      <c r="F79" s="123">
        <v>4</v>
      </c>
      <c r="G79" s="128">
        <v>58.59</v>
      </c>
      <c r="H79" s="128">
        <v>15.35</v>
      </c>
      <c r="I79" s="44">
        <f t="shared" si="4"/>
        <v>73.94</v>
      </c>
      <c r="J79" s="52">
        <f t="shared" si="5"/>
        <v>295.76</v>
      </c>
    </row>
    <row r="80" spans="1:10" s="4" customFormat="1" ht="15.75">
      <c r="A80" s="131"/>
      <c r="B80" s="129" t="s">
        <v>195</v>
      </c>
      <c r="C80" s="130" t="s">
        <v>290</v>
      </c>
      <c r="D80" s="125" t="s">
        <v>291</v>
      </c>
      <c r="E80" s="130" t="s">
        <v>54</v>
      </c>
      <c r="F80" s="123">
        <v>4</v>
      </c>
      <c r="G80" s="128">
        <v>3.47</v>
      </c>
      <c r="H80" s="128">
        <v>7.67</v>
      </c>
      <c r="I80" s="44">
        <f t="shared" si="4"/>
        <v>11.14</v>
      </c>
      <c r="J80" s="52">
        <f t="shared" si="5"/>
        <v>44.56</v>
      </c>
    </row>
    <row r="81" spans="1:10" s="4" customFormat="1" ht="15.75">
      <c r="A81" s="131"/>
      <c r="B81" s="129" t="s">
        <v>196</v>
      </c>
      <c r="C81" s="130" t="s">
        <v>174</v>
      </c>
      <c r="D81" s="125" t="s">
        <v>175</v>
      </c>
      <c r="E81" s="130" t="s">
        <v>8</v>
      </c>
      <c r="F81" s="123">
        <v>8</v>
      </c>
      <c r="G81" s="128">
        <v>2.77</v>
      </c>
      <c r="H81" s="128">
        <v>15.35</v>
      </c>
      <c r="I81" s="44">
        <f t="shared" si="4"/>
        <v>18.12</v>
      </c>
      <c r="J81" s="52">
        <f t="shared" si="5"/>
        <v>144.96</v>
      </c>
    </row>
    <row r="82" spans="1:10" s="4" customFormat="1" ht="25.5">
      <c r="A82" s="131"/>
      <c r="B82" s="129" t="s">
        <v>197</v>
      </c>
      <c r="C82" s="130" t="s">
        <v>176</v>
      </c>
      <c r="D82" s="125" t="s">
        <v>177</v>
      </c>
      <c r="E82" s="130" t="s">
        <v>54</v>
      </c>
      <c r="F82" s="123">
        <v>4</v>
      </c>
      <c r="G82" s="128">
        <v>6.39</v>
      </c>
      <c r="H82" s="128">
        <v>15.35</v>
      </c>
      <c r="I82" s="44">
        <f t="shared" si="4"/>
        <v>21.74</v>
      </c>
      <c r="J82" s="52">
        <f t="shared" si="5"/>
        <v>86.96</v>
      </c>
    </row>
    <row r="83" spans="1:10" s="4" customFormat="1" ht="15.75">
      <c r="A83" s="131"/>
      <c r="B83" s="129" t="s">
        <v>198</v>
      </c>
      <c r="C83" s="130" t="s">
        <v>178</v>
      </c>
      <c r="D83" s="125" t="s">
        <v>179</v>
      </c>
      <c r="E83" s="130" t="s">
        <v>120</v>
      </c>
      <c r="F83" s="123">
        <v>0.2</v>
      </c>
      <c r="G83" s="128">
        <v>84.32</v>
      </c>
      <c r="H83" s="128">
        <v>19.65</v>
      </c>
      <c r="I83" s="44">
        <f t="shared" si="4"/>
        <v>103.97</v>
      </c>
      <c r="J83" s="52">
        <f t="shared" si="5"/>
        <v>20.794</v>
      </c>
    </row>
    <row r="84" spans="1:10" s="4" customFormat="1" ht="15.75">
      <c r="A84" s="131"/>
      <c r="B84" s="129" t="s">
        <v>199</v>
      </c>
      <c r="C84" s="130" t="s">
        <v>180</v>
      </c>
      <c r="D84" s="125" t="s">
        <v>181</v>
      </c>
      <c r="E84" s="130" t="s">
        <v>120</v>
      </c>
      <c r="F84" s="123">
        <v>1.5</v>
      </c>
      <c r="G84" s="128">
        <v>0</v>
      </c>
      <c r="H84" s="128">
        <v>32.75</v>
      </c>
      <c r="I84" s="44">
        <f t="shared" si="4"/>
        <v>32.75</v>
      </c>
      <c r="J84" s="52">
        <f t="shared" si="5"/>
        <v>49.125</v>
      </c>
    </row>
    <row r="85" spans="1:10" s="4" customFormat="1" ht="15.75">
      <c r="A85" s="131"/>
      <c r="B85" s="129" t="s">
        <v>297</v>
      </c>
      <c r="C85" s="130" t="s">
        <v>174</v>
      </c>
      <c r="D85" s="125" t="s">
        <v>175</v>
      </c>
      <c r="E85" s="130" t="s">
        <v>8</v>
      </c>
      <c r="F85" s="123">
        <v>8</v>
      </c>
      <c r="G85" s="128">
        <v>2.77</v>
      </c>
      <c r="H85" s="128">
        <v>15.35</v>
      </c>
      <c r="I85" s="44">
        <f t="shared" si="4"/>
        <v>18.12</v>
      </c>
      <c r="J85" s="52">
        <f t="shared" si="5"/>
        <v>144.96</v>
      </c>
    </row>
    <row r="86" spans="1:10" s="4" customFormat="1" ht="25.5">
      <c r="A86" s="131"/>
      <c r="B86" s="129" t="s">
        <v>298</v>
      </c>
      <c r="C86" s="130" t="s">
        <v>168</v>
      </c>
      <c r="D86" s="125" t="s">
        <v>169</v>
      </c>
      <c r="E86" s="130" t="s">
        <v>54</v>
      </c>
      <c r="F86" s="123">
        <v>2</v>
      </c>
      <c r="G86" s="128">
        <v>19.46</v>
      </c>
      <c r="H86" s="128">
        <v>7.67</v>
      </c>
      <c r="I86" s="44">
        <f t="shared" si="4"/>
        <v>27.130000000000003</v>
      </c>
      <c r="J86" s="52">
        <f t="shared" si="5"/>
        <v>54.260000000000005</v>
      </c>
    </row>
    <row r="87" spans="1:10" s="4" customFormat="1" ht="15.75">
      <c r="A87" s="131"/>
      <c r="B87" s="129" t="s">
        <v>299</v>
      </c>
      <c r="C87" s="130" t="s">
        <v>170</v>
      </c>
      <c r="D87" s="125" t="s">
        <v>171</v>
      </c>
      <c r="E87" s="130" t="s">
        <v>54</v>
      </c>
      <c r="F87" s="123">
        <v>2</v>
      </c>
      <c r="G87" s="128">
        <v>22.94</v>
      </c>
      <c r="H87" s="128">
        <v>1.53</v>
      </c>
      <c r="I87" s="44">
        <f t="shared" si="4"/>
        <v>24.470000000000002</v>
      </c>
      <c r="J87" s="52">
        <f t="shared" si="5"/>
        <v>48.940000000000005</v>
      </c>
    </row>
    <row r="88" spans="1:10" s="4" customFormat="1" ht="15.75">
      <c r="A88" s="131"/>
      <c r="B88" s="129" t="s">
        <v>300</v>
      </c>
      <c r="C88" s="130" t="s">
        <v>172</v>
      </c>
      <c r="D88" s="125" t="s">
        <v>173</v>
      </c>
      <c r="E88" s="130" t="s">
        <v>54</v>
      </c>
      <c r="F88" s="123">
        <v>2</v>
      </c>
      <c r="G88" s="128">
        <v>58.59</v>
      </c>
      <c r="H88" s="128">
        <v>15.35</v>
      </c>
      <c r="I88" s="44">
        <f t="shared" si="4"/>
        <v>73.94</v>
      </c>
      <c r="J88" s="52">
        <f t="shared" si="5"/>
        <v>147.88</v>
      </c>
    </row>
    <row r="89" spans="1:10" s="4" customFormat="1" ht="15.75">
      <c r="A89" s="131"/>
      <c r="B89" s="129" t="s">
        <v>301</v>
      </c>
      <c r="C89" s="130" t="s">
        <v>293</v>
      </c>
      <c r="D89" s="125" t="s">
        <v>294</v>
      </c>
      <c r="E89" s="130" t="s">
        <v>54</v>
      </c>
      <c r="F89" s="123">
        <v>2</v>
      </c>
      <c r="G89" s="128">
        <v>1.87</v>
      </c>
      <c r="H89" s="128">
        <v>3.07</v>
      </c>
      <c r="I89" s="44">
        <f t="shared" si="4"/>
        <v>4.9399999999999995</v>
      </c>
      <c r="J89" s="52">
        <f t="shared" si="5"/>
        <v>9.879999999999999</v>
      </c>
    </row>
    <row r="90" spans="1:10" s="4" customFormat="1" ht="15.75">
      <c r="A90" s="131"/>
      <c r="B90" s="129" t="s">
        <v>302</v>
      </c>
      <c r="C90" s="130" t="s">
        <v>295</v>
      </c>
      <c r="D90" s="125" t="s">
        <v>296</v>
      </c>
      <c r="E90" s="130" t="s">
        <v>8</v>
      </c>
      <c r="F90" s="123">
        <v>5</v>
      </c>
      <c r="G90" s="128">
        <v>4.86</v>
      </c>
      <c r="H90" s="128">
        <v>3.99</v>
      </c>
      <c r="I90" s="44">
        <f t="shared" si="4"/>
        <v>8.850000000000001</v>
      </c>
      <c r="J90" s="52">
        <f t="shared" si="5"/>
        <v>44.25000000000001</v>
      </c>
    </row>
    <row r="91" spans="1:10" s="4" customFormat="1" ht="15.75">
      <c r="A91" s="131"/>
      <c r="B91" s="129" t="s">
        <v>303</v>
      </c>
      <c r="C91" s="130" t="s">
        <v>180</v>
      </c>
      <c r="D91" s="125" t="s">
        <v>181</v>
      </c>
      <c r="E91" s="130" t="s">
        <v>120</v>
      </c>
      <c r="F91" s="123">
        <v>0.3</v>
      </c>
      <c r="G91" s="128">
        <v>0</v>
      </c>
      <c r="H91" s="128">
        <v>32.75</v>
      </c>
      <c r="I91" s="44">
        <f t="shared" si="4"/>
        <v>32.75</v>
      </c>
      <c r="J91" s="52">
        <f t="shared" si="5"/>
        <v>9.825</v>
      </c>
    </row>
    <row r="92" spans="1:10" s="4" customFormat="1" ht="15.75">
      <c r="A92" s="131"/>
      <c r="B92" s="129" t="s">
        <v>304</v>
      </c>
      <c r="C92" s="130" t="s">
        <v>178</v>
      </c>
      <c r="D92" s="125" t="s">
        <v>179</v>
      </c>
      <c r="E92" s="130" t="s">
        <v>120</v>
      </c>
      <c r="F92" s="123">
        <v>0.1</v>
      </c>
      <c r="G92" s="128">
        <v>84.32</v>
      </c>
      <c r="H92" s="128">
        <v>19.65</v>
      </c>
      <c r="I92" s="44">
        <f t="shared" si="4"/>
        <v>103.97</v>
      </c>
      <c r="J92" s="52">
        <f t="shared" si="5"/>
        <v>10.397</v>
      </c>
    </row>
    <row r="93" spans="1:10" s="36" customFormat="1" ht="25.5">
      <c r="A93" s="74"/>
      <c r="B93" s="129" t="s">
        <v>327</v>
      </c>
      <c r="C93" s="136" t="s">
        <v>305</v>
      </c>
      <c r="D93" s="137" t="s">
        <v>306</v>
      </c>
      <c r="E93" s="136" t="s">
        <v>307</v>
      </c>
      <c r="F93" s="66">
        <v>1</v>
      </c>
      <c r="G93" s="138">
        <v>1099</v>
      </c>
      <c r="H93" s="138">
        <v>103.22</v>
      </c>
      <c r="I93" s="44">
        <f t="shared" si="4"/>
        <v>1202.22</v>
      </c>
      <c r="J93" s="52">
        <f t="shared" si="5"/>
        <v>1202.22</v>
      </c>
    </row>
    <row r="94" spans="1:10" s="36" customFormat="1" ht="25.5">
      <c r="A94" s="74"/>
      <c r="B94" s="129" t="s">
        <v>328</v>
      </c>
      <c r="C94" s="136" t="s">
        <v>305</v>
      </c>
      <c r="D94" s="137" t="s">
        <v>308</v>
      </c>
      <c r="E94" s="136" t="s">
        <v>307</v>
      </c>
      <c r="F94" s="66">
        <v>1</v>
      </c>
      <c r="G94" s="138">
        <v>450</v>
      </c>
      <c r="H94" s="138">
        <v>135</v>
      </c>
      <c r="I94" s="44">
        <f t="shared" si="4"/>
        <v>585</v>
      </c>
      <c r="J94" s="52">
        <f t="shared" si="5"/>
        <v>585</v>
      </c>
    </row>
    <row r="95" spans="1:10" s="36" customFormat="1" ht="25.5">
      <c r="A95" s="74"/>
      <c r="B95" s="129" t="s">
        <v>329</v>
      </c>
      <c r="C95" s="136" t="s">
        <v>305</v>
      </c>
      <c r="D95" s="137" t="s">
        <v>309</v>
      </c>
      <c r="E95" s="136" t="s">
        <v>307</v>
      </c>
      <c r="F95" s="66">
        <v>1</v>
      </c>
      <c r="G95" s="138">
        <v>346.7</v>
      </c>
      <c r="H95" s="138">
        <v>256.3</v>
      </c>
      <c r="I95" s="44">
        <f t="shared" si="4"/>
        <v>603</v>
      </c>
      <c r="J95" s="52">
        <f t="shared" si="5"/>
        <v>603</v>
      </c>
    </row>
    <row r="96" spans="1:10" s="36" customFormat="1" ht="25.5">
      <c r="A96" s="74"/>
      <c r="B96" s="129" t="s">
        <v>330</v>
      </c>
      <c r="C96" s="136" t="s">
        <v>310</v>
      </c>
      <c r="D96" s="137" t="s">
        <v>311</v>
      </c>
      <c r="E96" s="136" t="s">
        <v>54</v>
      </c>
      <c r="F96" s="66">
        <v>1</v>
      </c>
      <c r="G96" s="138">
        <v>222.09</v>
      </c>
      <c r="H96" s="138">
        <v>69.85</v>
      </c>
      <c r="I96" s="44">
        <f t="shared" si="4"/>
        <v>291.94</v>
      </c>
      <c r="J96" s="52">
        <f t="shared" si="5"/>
        <v>291.94</v>
      </c>
    </row>
    <row r="97" spans="1:10" s="36" customFormat="1" ht="25.5">
      <c r="A97" s="74"/>
      <c r="B97" s="129" t="s">
        <v>331</v>
      </c>
      <c r="C97" s="136" t="s">
        <v>312</v>
      </c>
      <c r="D97" s="137" t="s">
        <v>313</v>
      </c>
      <c r="E97" s="136" t="s">
        <v>54</v>
      </c>
      <c r="F97" s="66">
        <v>2</v>
      </c>
      <c r="G97" s="138">
        <v>112.84</v>
      </c>
      <c r="H97" s="138">
        <v>7.67</v>
      </c>
      <c r="I97" s="44">
        <f t="shared" si="4"/>
        <v>120.51</v>
      </c>
      <c r="J97" s="52">
        <f t="shared" si="5"/>
        <v>241.02</v>
      </c>
    </row>
    <row r="98" spans="1:10" s="36" customFormat="1" ht="25.5">
      <c r="A98" s="74"/>
      <c r="B98" s="129" t="s">
        <v>332</v>
      </c>
      <c r="C98" s="136" t="s">
        <v>314</v>
      </c>
      <c r="D98" s="137" t="s">
        <v>315</v>
      </c>
      <c r="E98" s="136" t="s">
        <v>54</v>
      </c>
      <c r="F98" s="66">
        <v>1</v>
      </c>
      <c r="G98" s="138">
        <v>116.29</v>
      </c>
      <c r="H98" s="138">
        <v>18.22</v>
      </c>
      <c r="I98" s="44">
        <f t="shared" si="4"/>
        <v>134.51</v>
      </c>
      <c r="J98" s="52">
        <f t="shared" si="5"/>
        <v>134.51</v>
      </c>
    </row>
    <row r="99" spans="1:10" s="36" customFormat="1" ht="25.5">
      <c r="A99" s="74"/>
      <c r="B99" s="129" t="s">
        <v>333</v>
      </c>
      <c r="C99" s="136" t="s">
        <v>288</v>
      </c>
      <c r="D99" s="137" t="s">
        <v>289</v>
      </c>
      <c r="E99" s="136" t="s">
        <v>8</v>
      </c>
      <c r="F99" s="66">
        <v>100</v>
      </c>
      <c r="G99" s="138">
        <v>0.58</v>
      </c>
      <c r="H99" s="138">
        <v>1.23</v>
      </c>
      <c r="I99" s="44">
        <f t="shared" si="4"/>
        <v>1.81</v>
      </c>
      <c r="J99" s="52">
        <f t="shared" si="5"/>
        <v>181</v>
      </c>
    </row>
    <row r="100" spans="1:10" s="36" customFormat="1" ht="15.75">
      <c r="A100" s="74"/>
      <c r="B100" s="129" t="s">
        <v>334</v>
      </c>
      <c r="C100" s="136" t="s">
        <v>316</v>
      </c>
      <c r="D100" s="137" t="s">
        <v>317</v>
      </c>
      <c r="E100" s="136" t="s">
        <v>8</v>
      </c>
      <c r="F100" s="66">
        <v>27</v>
      </c>
      <c r="G100" s="138">
        <v>2.3</v>
      </c>
      <c r="H100" s="138">
        <v>12.28</v>
      </c>
      <c r="I100" s="44">
        <f t="shared" si="4"/>
        <v>14.579999999999998</v>
      </c>
      <c r="J100" s="52">
        <f t="shared" si="5"/>
        <v>393.65999999999997</v>
      </c>
    </row>
    <row r="101" spans="1:10" s="36" customFormat="1" ht="15.75">
      <c r="A101" s="74"/>
      <c r="B101" s="129" t="s">
        <v>335</v>
      </c>
      <c r="C101" s="136" t="s">
        <v>318</v>
      </c>
      <c r="D101" s="137" t="s">
        <v>319</v>
      </c>
      <c r="E101" s="136" t="s">
        <v>54</v>
      </c>
      <c r="F101" s="66">
        <v>2</v>
      </c>
      <c r="G101" s="138">
        <v>8.56</v>
      </c>
      <c r="H101" s="138">
        <v>15.35</v>
      </c>
      <c r="I101" s="44">
        <f t="shared" si="4"/>
        <v>23.91</v>
      </c>
      <c r="J101" s="52">
        <f t="shared" si="5"/>
        <v>47.82</v>
      </c>
    </row>
    <row r="102" spans="1:10" s="36" customFormat="1" ht="25.5">
      <c r="A102" s="74"/>
      <c r="B102" s="129" t="s">
        <v>336</v>
      </c>
      <c r="C102" s="136" t="s">
        <v>320</v>
      </c>
      <c r="D102" s="137" t="s">
        <v>321</v>
      </c>
      <c r="E102" s="136" t="s">
        <v>54</v>
      </c>
      <c r="F102" s="66">
        <v>2</v>
      </c>
      <c r="G102" s="138">
        <v>79.31</v>
      </c>
      <c r="H102" s="138">
        <v>15.35</v>
      </c>
      <c r="I102" s="44">
        <f t="shared" si="4"/>
        <v>94.66</v>
      </c>
      <c r="J102" s="52">
        <f t="shared" si="5"/>
        <v>189.32</v>
      </c>
    </row>
    <row r="103" spans="1:10" s="36" customFormat="1" ht="15.75">
      <c r="A103" s="74"/>
      <c r="B103" s="129" t="s">
        <v>337</v>
      </c>
      <c r="C103" s="136" t="s">
        <v>322</v>
      </c>
      <c r="D103" s="137" t="s">
        <v>323</v>
      </c>
      <c r="E103" s="136" t="s">
        <v>54</v>
      </c>
      <c r="F103" s="66">
        <v>2</v>
      </c>
      <c r="G103" s="138">
        <v>4.86</v>
      </c>
      <c r="H103" s="138">
        <v>10.43</v>
      </c>
      <c r="I103" s="44">
        <f t="shared" si="4"/>
        <v>15.29</v>
      </c>
      <c r="J103" s="52">
        <f t="shared" si="5"/>
        <v>30.58</v>
      </c>
    </row>
    <row r="104" spans="1:10" s="36" customFormat="1" ht="25.5">
      <c r="A104" s="74"/>
      <c r="B104" s="129" t="s">
        <v>338</v>
      </c>
      <c r="C104" s="136" t="s">
        <v>324</v>
      </c>
      <c r="D104" s="137" t="s">
        <v>325</v>
      </c>
      <c r="E104" s="136" t="s">
        <v>54</v>
      </c>
      <c r="F104" s="66">
        <v>2</v>
      </c>
      <c r="G104" s="138">
        <v>7.76</v>
      </c>
      <c r="H104" s="138">
        <v>2.54</v>
      </c>
      <c r="I104" s="44">
        <f t="shared" si="4"/>
        <v>10.3</v>
      </c>
      <c r="J104" s="52">
        <f t="shared" si="5"/>
        <v>20.6</v>
      </c>
    </row>
    <row r="105" spans="1:10" s="36" customFormat="1" ht="15.75">
      <c r="A105" s="74"/>
      <c r="B105" s="129" t="s">
        <v>339</v>
      </c>
      <c r="C105" s="136" t="s">
        <v>305</v>
      </c>
      <c r="D105" s="137" t="s">
        <v>326</v>
      </c>
      <c r="E105" s="136" t="s">
        <v>54</v>
      </c>
      <c r="F105" s="66">
        <v>1</v>
      </c>
      <c r="G105" s="138">
        <v>1423</v>
      </c>
      <c r="H105" s="138">
        <v>56</v>
      </c>
      <c r="I105" s="44">
        <f t="shared" si="4"/>
        <v>1479</v>
      </c>
      <c r="J105" s="52">
        <f t="shared" si="5"/>
        <v>1479</v>
      </c>
    </row>
    <row r="106" spans="1:10" s="36" customFormat="1" ht="15.75">
      <c r="A106" s="74"/>
      <c r="B106" s="39"/>
      <c r="C106" s="80"/>
      <c r="D106" s="81"/>
      <c r="E106" s="80"/>
      <c r="F106" s="83"/>
      <c r="G106" s="84"/>
      <c r="H106" s="84"/>
      <c r="I106" s="90" t="s">
        <v>74</v>
      </c>
      <c r="J106" s="89">
        <f>SUM(J66:J105)</f>
        <v>9415.761</v>
      </c>
    </row>
    <row r="107" spans="1:10" s="36" customFormat="1" ht="15.75">
      <c r="A107" s="74">
        <v>11</v>
      </c>
      <c r="B107" s="39"/>
      <c r="C107" s="80"/>
      <c r="D107" s="76" t="s">
        <v>61</v>
      </c>
      <c r="E107" s="80"/>
      <c r="F107" s="83"/>
      <c r="G107" s="84"/>
      <c r="H107" s="84"/>
      <c r="I107" s="44">
        <f aca="true" t="shared" si="6" ref="I107:I114">SUM(H107,G107)</f>
        <v>0</v>
      </c>
      <c r="J107" s="52">
        <f aca="true" t="shared" si="7" ref="J107:J114">I107*F107</f>
        <v>0</v>
      </c>
    </row>
    <row r="108" spans="1:10" ht="15.75">
      <c r="A108" s="74"/>
      <c r="B108" s="39"/>
      <c r="C108" s="80"/>
      <c r="D108" s="81"/>
      <c r="E108" s="80"/>
      <c r="F108" s="83"/>
      <c r="G108" s="84"/>
      <c r="H108" s="84"/>
      <c r="I108" s="44">
        <f t="shared" si="6"/>
        <v>0</v>
      </c>
      <c r="J108" s="52">
        <f t="shared" si="7"/>
        <v>0</v>
      </c>
    </row>
    <row r="109" spans="1:10" s="4" customFormat="1" ht="25.5">
      <c r="A109" s="131"/>
      <c r="B109" s="129" t="s">
        <v>58</v>
      </c>
      <c r="C109" s="130" t="s">
        <v>62</v>
      </c>
      <c r="D109" s="125" t="s">
        <v>258</v>
      </c>
      <c r="E109" s="130" t="s">
        <v>16</v>
      </c>
      <c r="F109" s="123">
        <v>18</v>
      </c>
      <c r="G109" s="128">
        <v>0.24</v>
      </c>
      <c r="H109" s="128">
        <v>4.92</v>
      </c>
      <c r="I109" s="64">
        <f t="shared" si="6"/>
        <v>5.16</v>
      </c>
      <c r="J109" s="65">
        <f t="shared" si="7"/>
        <v>92.88</v>
      </c>
    </row>
    <row r="110" spans="1:10" s="4" customFormat="1" ht="15.75">
      <c r="A110" s="131"/>
      <c r="B110" s="129" t="s">
        <v>59</v>
      </c>
      <c r="C110" s="130" t="s">
        <v>62</v>
      </c>
      <c r="D110" s="125" t="s">
        <v>155</v>
      </c>
      <c r="E110" s="130" t="s">
        <v>16</v>
      </c>
      <c r="F110" s="123">
        <v>48</v>
      </c>
      <c r="G110" s="128">
        <v>0.24</v>
      </c>
      <c r="H110" s="128">
        <v>4.92</v>
      </c>
      <c r="I110" s="64">
        <f t="shared" si="6"/>
        <v>5.16</v>
      </c>
      <c r="J110" s="65">
        <f t="shared" si="7"/>
        <v>247.68</v>
      </c>
    </row>
    <row r="111" spans="1:10" s="4" customFormat="1" ht="25.5">
      <c r="A111" s="131"/>
      <c r="B111" s="129" t="s">
        <v>150</v>
      </c>
      <c r="C111" s="136" t="s">
        <v>63</v>
      </c>
      <c r="D111" s="137" t="s">
        <v>64</v>
      </c>
      <c r="E111" s="136" t="s">
        <v>16</v>
      </c>
      <c r="F111" s="66">
        <v>58</v>
      </c>
      <c r="G111" s="138">
        <v>4.09</v>
      </c>
      <c r="H111" s="138">
        <v>9.1</v>
      </c>
      <c r="I111" s="64">
        <f t="shared" si="6"/>
        <v>13.19</v>
      </c>
      <c r="J111" s="65">
        <f t="shared" si="7"/>
        <v>765.02</v>
      </c>
    </row>
    <row r="112" spans="1:10" s="4" customFormat="1" ht="25.5">
      <c r="A112" s="131"/>
      <c r="B112" s="129" t="s">
        <v>151</v>
      </c>
      <c r="C112" s="136" t="s">
        <v>63</v>
      </c>
      <c r="D112" s="137" t="s">
        <v>261</v>
      </c>
      <c r="E112" s="136" t="s">
        <v>16</v>
      </c>
      <c r="F112" s="66">
        <v>113</v>
      </c>
      <c r="G112" s="138">
        <v>4.09</v>
      </c>
      <c r="H112" s="138">
        <v>9.1</v>
      </c>
      <c r="I112" s="64">
        <f t="shared" si="6"/>
        <v>13.19</v>
      </c>
      <c r="J112" s="65">
        <f t="shared" si="7"/>
        <v>1490.47</v>
      </c>
    </row>
    <row r="113" spans="1:10" s="4" customFormat="1" ht="15.75">
      <c r="A113" s="131"/>
      <c r="B113" s="129" t="s">
        <v>152</v>
      </c>
      <c r="C113" s="136" t="s">
        <v>205</v>
      </c>
      <c r="D113" s="137" t="s">
        <v>206</v>
      </c>
      <c r="E113" s="136" t="s">
        <v>16</v>
      </c>
      <c r="F113" s="66">
        <v>48</v>
      </c>
      <c r="G113" s="138">
        <v>8.45</v>
      </c>
      <c r="H113" s="138">
        <v>17.46</v>
      </c>
      <c r="I113" s="64">
        <f t="shared" si="6"/>
        <v>25.91</v>
      </c>
      <c r="J113" s="65">
        <f t="shared" si="7"/>
        <v>1243.68</v>
      </c>
    </row>
    <row r="114" spans="1:10" ht="38.25">
      <c r="A114" s="97"/>
      <c r="B114" s="129" t="s">
        <v>153</v>
      </c>
      <c r="C114" s="136" t="s">
        <v>201</v>
      </c>
      <c r="D114" s="137" t="s">
        <v>202</v>
      </c>
      <c r="E114" s="136" t="s">
        <v>16</v>
      </c>
      <c r="F114" s="66">
        <v>36</v>
      </c>
      <c r="G114" s="138">
        <v>6.08</v>
      </c>
      <c r="H114" s="138">
        <v>9.1</v>
      </c>
      <c r="I114" s="44">
        <f t="shared" si="6"/>
        <v>15.18</v>
      </c>
      <c r="J114" s="52">
        <f t="shared" si="7"/>
        <v>546.48</v>
      </c>
    </row>
    <row r="115" spans="1:10" ht="15.75">
      <c r="A115" s="74"/>
      <c r="B115" s="39"/>
      <c r="C115" s="80"/>
      <c r="D115" s="81"/>
      <c r="E115" s="80"/>
      <c r="F115" s="66"/>
      <c r="G115" s="84"/>
      <c r="H115" s="84"/>
      <c r="I115" s="90" t="s">
        <v>75</v>
      </c>
      <c r="J115" s="89">
        <f>SUM(J110:J114)</f>
        <v>4293.33</v>
      </c>
    </row>
    <row r="116" spans="1:10" s="4" customFormat="1" ht="15.75">
      <c r="A116" s="73">
        <v>12</v>
      </c>
      <c r="B116" s="48"/>
      <c r="C116" s="80"/>
      <c r="D116" s="76" t="s">
        <v>60</v>
      </c>
      <c r="E116" s="80"/>
      <c r="F116" s="70"/>
      <c r="G116" s="82"/>
      <c r="H116" s="82"/>
      <c r="I116" s="44">
        <f>SUM(H116,G116)</f>
        <v>0</v>
      </c>
      <c r="J116" s="52">
        <f>I116*F116</f>
        <v>0</v>
      </c>
    </row>
    <row r="117" spans="1:10" s="4" customFormat="1" ht="15.75">
      <c r="A117" s="73"/>
      <c r="B117" s="48"/>
      <c r="C117" s="80"/>
      <c r="D117" s="76"/>
      <c r="E117" s="80"/>
      <c r="F117" s="70"/>
      <c r="G117" s="82"/>
      <c r="H117" s="82"/>
      <c r="I117" s="44"/>
      <c r="J117" s="52"/>
    </row>
    <row r="118" spans="1:10" s="36" customFormat="1" ht="15.75">
      <c r="A118" s="74"/>
      <c r="B118" s="92" t="s">
        <v>78</v>
      </c>
      <c r="C118" s="136" t="s">
        <v>55</v>
      </c>
      <c r="D118" s="137" t="s">
        <v>65</v>
      </c>
      <c r="E118" s="136" t="s">
        <v>16</v>
      </c>
      <c r="F118" s="66">
        <v>36</v>
      </c>
      <c r="G118" s="138">
        <v>0</v>
      </c>
      <c r="H118" s="138">
        <v>9.17</v>
      </c>
      <c r="I118" s="44">
        <f>SUM(H118,G118)</f>
        <v>9.17</v>
      </c>
      <c r="J118" s="52">
        <f>I118*F118</f>
        <v>330.12</v>
      </c>
    </row>
    <row r="119" spans="1:10" ht="15.75">
      <c r="A119" s="101"/>
      <c r="I119" s="94" t="s">
        <v>76</v>
      </c>
      <c r="J119" s="89">
        <f>SUM(J118)</f>
        <v>330.12</v>
      </c>
    </row>
    <row r="120" spans="1:10" ht="16.5" thickBot="1">
      <c r="A120" s="101"/>
      <c r="C120" s="21"/>
      <c r="D120" s="53"/>
      <c r="E120" s="50"/>
      <c r="F120" s="27"/>
      <c r="G120" s="11"/>
      <c r="H120" s="11"/>
      <c r="J120" s="37"/>
    </row>
    <row r="121" spans="1:10" ht="18">
      <c r="A121" s="74"/>
      <c r="B121" s="39"/>
      <c r="C121" s="21"/>
      <c r="D121" s="127" t="s">
        <v>24</v>
      </c>
      <c r="E121" s="55"/>
      <c r="F121" s="26"/>
      <c r="G121" s="13"/>
      <c r="H121" s="13"/>
      <c r="I121" s="13"/>
      <c r="J121" s="91">
        <f>SUM(J119,J115,J106,J24,J63,J49,J44,J40,J34,J29,J19,J12)</f>
        <v>34421.829</v>
      </c>
    </row>
    <row r="122" spans="1:10" ht="15.75">
      <c r="A122" s="74"/>
      <c r="B122" s="39"/>
      <c r="C122" s="21"/>
      <c r="D122" s="132" t="s">
        <v>19</v>
      </c>
      <c r="E122" s="54"/>
      <c r="F122" s="29"/>
      <c r="G122" s="12"/>
      <c r="H122" s="12"/>
      <c r="I122" s="12"/>
      <c r="J122" s="93">
        <f>J121*0.3</f>
        <v>10326.5487</v>
      </c>
    </row>
    <row r="123" spans="1:10" ht="21" thickBot="1">
      <c r="A123" s="102"/>
      <c r="B123" s="60"/>
      <c r="C123" s="25"/>
      <c r="D123" s="135" t="s">
        <v>208</v>
      </c>
      <c r="E123" s="56"/>
      <c r="F123" s="30"/>
      <c r="G123" s="14"/>
      <c r="H123" s="14"/>
      <c r="I123" s="14"/>
      <c r="J123" s="95">
        <f>SUM(J121:J122)</f>
        <v>44748.3777</v>
      </c>
    </row>
    <row r="124" spans="1:10" s="35" customFormat="1" ht="15.75">
      <c r="A124" s="73"/>
      <c r="B124" s="58"/>
      <c r="C124" s="32"/>
      <c r="D124" s="122"/>
      <c r="E124" s="72"/>
      <c r="F124" s="31"/>
      <c r="G124" s="34"/>
      <c r="H124" s="34"/>
      <c r="I124" s="34"/>
      <c r="J124" s="33"/>
    </row>
    <row r="125" spans="1:10" s="35" customFormat="1" ht="15.75">
      <c r="A125" s="73"/>
      <c r="B125" s="58"/>
      <c r="C125" s="32"/>
      <c r="D125" s="122"/>
      <c r="E125" s="72"/>
      <c r="F125" s="31"/>
      <c r="G125" s="34"/>
      <c r="H125" s="34"/>
      <c r="I125" s="34"/>
      <c r="J125" s="33"/>
    </row>
    <row r="126" spans="1:10" s="35" customFormat="1" ht="20.25">
      <c r="A126" s="73"/>
      <c r="B126" s="58"/>
      <c r="C126" s="32"/>
      <c r="D126" s="133" t="s">
        <v>209</v>
      </c>
      <c r="E126" s="72"/>
      <c r="F126" s="31"/>
      <c r="G126" s="34"/>
      <c r="H126" s="34"/>
      <c r="I126" s="34"/>
      <c r="J126" s="33"/>
    </row>
    <row r="127" spans="1:10" s="15" customFormat="1" ht="15.75">
      <c r="A127" s="73"/>
      <c r="B127" s="58"/>
      <c r="C127" s="20"/>
      <c r="D127" s="57"/>
      <c r="E127" s="50"/>
      <c r="F127" s="28"/>
      <c r="G127" s="16"/>
      <c r="H127" s="16"/>
      <c r="I127" s="16"/>
      <c r="J127" s="17"/>
    </row>
    <row r="128" spans="1:10" s="35" customFormat="1" ht="15.75">
      <c r="A128" s="73">
        <v>13</v>
      </c>
      <c r="B128" s="58"/>
      <c r="C128" s="32"/>
      <c r="D128" s="69" t="s">
        <v>26</v>
      </c>
      <c r="E128" s="72"/>
      <c r="F128" s="31"/>
      <c r="G128" s="34"/>
      <c r="H128" s="34"/>
      <c r="I128" s="34"/>
      <c r="J128" s="33"/>
    </row>
    <row r="129" spans="1:10" s="15" customFormat="1" ht="15.75">
      <c r="A129" s="73"/>
      <c r="B129" s="58"/>
      <c r="C129" s="20"/>
      <c r="D129" s="57"/>
      <c r="E129" s="50"/>
      <c r="F129" s="28"/>
      <c r="G129" s="16"/>
      <c r="H129" s="16"/>
      <c r="I129" s="16"/>
      <c r="J129" s="17"/>
    </row>
    <row r="130" spans="1:10" s="18" customFormat="1" ht="15.75">
      <c r="A130" s="96"/>
      <c r="B130" s="58" t="s">
        <v>79</v>
      </c>
      <c r="C130" s="20" t="s">
        <v>25</v>
      </c>
      <c r="D130" s="57" t="s">
        <v>22</v>
      </c>
      <c r="E130" s="50" t="s">
        <v>7</v>
      </c>
      <c r="F130" s="28">
        <v>1</v>
      </c>
      <c r="G130" s="16"/>
      <c r="H130" s="16"/>
      <c r="I130" s="16">
        <v>1000</v>
      </c>
      <c r="J130" s="17">
        <v>1000</v>
      </c>
    </row>
    <row r="131" spans="1:10" s="18" customFormat="1" ht="15.75">
      <c r="A131" s="96"/>
      <c r="B131" s="58" t="s">
        <v>210</v>
      </c>
      <c r="C131" s="20" t="s">
        <v>25</v>
      </c>
      <c r="D131" s="57" t="s">
        <v>23</v>
      </c>
      <c r="E131" s="50" t="s">
        <v>7</v>
      </c>
      <c r="F131" s="28">
        <v>1</v>
      </c>
      <c r="G131" s="16"/>
      <c r="H131" s="16"/>
      <c r="I131" s="16">
        <v>500</v>
      </c>
      <c r="J131" s="17">
        <v>500</v>
      </c>
    </row>
    <row r="132" spans="1:10" s="18" customFormat="1" ht="25.5">
      <c r="A132" s="96"/>
      <c r="B132" s="58" t="s">
        <v>211</v>
      </c>
      <c r="C132" s="136" t="s">
        <v>87</v>
      </c>
      <c r="D132" s="137" t="s">
        <v>88</v>
      </c>
      <c r="E132" s="136" t="s">
        <v>16</v>
      </c>
      <c r="F132" s="83">
        <v>80</v>
      </c>
      <c r="G132" s="138">
        <v>0</v>
      </c>
      <c r="H132" s="138">
        <v>20.19</v>
      </c>
      <c r="I132" s="64">
        <f>SUM(H132,G132)</f>
        <v>20.19</v>
      </c>
      <c r="J132" s="65">
        <f>I132*F132</f>
        <v>1615.2</v>
      </c>
    </row>
    <row r="133" spans="1:10" s="18" customFormat="1" ht="25.5">
      <c r="A133" s="96"/>
      <c r="B133" s="58" t="s">
        <v>212</v>
      </c>
      <c r="C133" s="136" t="s">
        <v>89</v>
      </c>
      <c r="D133" s="137" t="s">
        <v>90</v>
      </c>
      <c r="E133" s="136" t="s">
        <v>274</v>
      </c>
      <c r="F133" s="83">
        <v>240</v>
      </c>
      <c r="G133" s="138">
        <v>11.12</v>
      </c>
      <c r="H133" s="138">
        <v>1.31</v>
      </c>
      <c r="I133" s="64">
        <f>SUM(H133,G133)</f>
        <v>12.43</v>
      </c>
      <c r="J133" s="65">
        <f>I133*F133</f>
        <v>2983.2</v>
      </c>
    </row>
    <row r="134" spans="1:10" ht="15.75">
      <c r="A134" s="97"/>
      <c r="B134" s="39"/>
      <c r="C134" s="59"/>
      <c r="D134" s="40"/>
      <c r="E134" s="46"/>
      <c r="F134" s="66"/>
      <c r="G134" s="49"/>
      <c r="H134" s="42"/>
      <c r="I134" s="90" t="s">
        <v>77</v>
      </c>
      <c r="J134" s="89">
        <f>SUM(J130:J133)</f>
        <v>6098.4</v>
      </c>
    </row>
    <row r="135" spans="1:10" s="36" customFormat="1" ht="15.75">
      <c r="A135" s="74">
        <v>14</v>
      </c>
      <c r="B135" s="92"/>
      <c r="C135" s="75"/>
      <c r="D135" s="76" t="s">
        <v>46</v>
      </c>
      <c r="E135" s="77"/>
      <c r="F135" s="78"/>
      <c r="G135" s="79"/>
      <c r="H135" s="79"/>
      <c r="I135" s="64">
        <f>SUM(H135,G135)</f>
        <v>0</v>
      </c>
      <c r="J135" s="65">
        <f>I135*F135</f>
        <v>0</v>
      </c>
    </row>
    <row r="136" spans="1:10" ht="15">
      <c r="A136" s="98"/>
      <c r="B136" s="47"/>
      <c r="C136" s="59"/>
      <c r="D136" s="45"/>
      <c r="E136" s="46"/>
      <c r="F136" s="66"/>
      <c r="G136" s="42"/>
      <c r="H136" s="42"/>
      <c r="I136" s="64">
        <f>SUM(H136,G136)</f>
        <v>0</v>
      </c>
      <c r="J136" s="65">
        <f>I136*F136</f>
        <v>0</v>
      </c>
    </row>
    <row r="137" spans="1:10" s="4" customFormat="1" ht="15">
      <c r="A137" s="99"/>
      <c r="B137" s="48" t="s">
        <v>214</v>
      </c>
      <c r="C137" s="136" t="s">
        <v>44</v>
      </c>
      <c r="D137" s="87" t="s">
        <v>45</v>
      </c>
      <c r="E137" s="136" t="s">
        <v>16</v>
      </c>
      <c r="F137" s="83">
        <v>36</v>
      </c>
      <c r="G137" s="88">
        <v>0</v>
      </c>
      <c r="H137" s="88">
        <v>5.08</v>
      </c>
      <c r="I137" s="64">
        <f>SUM(H137,G137)</f>
        <v>5.08</v>
      </c>
      <c r="J137" s="65">
        <f>I137*F137</f>
        <v>182.88</v>
      </c>
    </row>
    <row r="138" spans="1:10" s="4" customFormat="1" ht="15">
      <c r="A138" s="99"/>
      <c r="B138" s="48" t="s">
        <v>215</v>
      </c>
      <c r="C138" s="136" t="s">
        <v>47</v>
      </c>
      <c r="D138" s="137" t="s">
        <v>48</v>
      </c>
      <c r="E138" s="136" t="s">
        <v>8</v>
      </c>
      <c r="F138" s="83">
        <v>5</v>
      </c>
      <c r="G138" s="138">
        <v>0</v>
      </c>
      <c r="H138" s="138">
        <v>6.35</v>
      </c>
      <c r="I138" s="64">
        <f aca="true" t="shared" si="8" ref="I138:I149">SUM(H138,G138)</f>
        <v>6.35</v>
      </c>
      <c r="J138" s="65">
        <f aca="true" t="shared" si="9" ref="J138:J149">I138*F138</f>
        <v>31.75</v>
      </c>
    </row>
    <row r="139" spans="1:10" s="4" customFormat="1" ht="25.5" customHeight="1">
      <c r="A139" s="99"/>
      <c r="B139" s="48" t="s">
        <v>216</v>
      </c>
      <c r="C139" s="136" t="s">
        <v>49</v>
      </c>
      <c r="D139" s="137" t="s">
        <v>50</v>
      </c>
      <c r="E139" s="136" t="s">
        <v>16</v>
      </c>
      <c r="F139" s="83">
        <v>36</v>
      </c>
      <c r="G139" s="138">
        <v>27.94</v>
      </c>
      <c r="H139" s="138">
        <v>11.26</v>
      </c>
      <c r="I139" s="64">
        <f t="shared" si="8"/>
        <v>39.2</v>
      </c>
      <c r="J139" s="65">
        <f t="shared" si="9"/>
        <v>1411.2</v>
      </c>
    </row>
    <row r="140" spans="1:10" s="4" customFormat="1" ht="25.5">
      <c r="A140" s="99"/>
      <c r="B140" s="48" t="s">
        <v>217</v>
      </c>
      <c r="C140" s="136" t="s">
        <v>51</v>
      </c>
      <c r="D140" s="137" t="s">
        <v>52</v>
      </c>
      <c r="E140" s="136" t="s">
        <v>8</v>
      </c>
      <c r="F140" s="83">
        <v>5</v>
      </c>
      <c r="G140" s="138">
        <v>36.76</v>
      </c>
      <c r="H140" s="138">
        <v>5.63</v>
      </c>
      <c r="I140" s="64">
        <f t="shared" si="8"/>
        <v>42.39</v>
      </c>
      <c r="J140" s="65">
        <f t="shared" si="9"/>
        <v>211.95</v>
      </c>
    </row>
    <row r="141" spans="1:10" s="4" customFormat="1" ht="15">
      <c r="A141" s="99"/>
      <c r="B141" s="48"/>
      <c r="C141" s="67"/>
      <c r="D141" s="71"/>
      <c r="E141" s="67"/>
      <c r="F141" s="70"/>
      <c r="G141" s="68"/>
      <c r="H141" s="68"/>
      <c r="I141" s="90" t="s">
        <v>221</v>
      </c>
      <c r="J141" s="89">
        <f>SUM(J137:J140)</f>
        <v>1837.78</v>
      </c>
    </row>
    <row r="142" spans="1:10" s="4" customFormat="1" ht="15.75">
      <c r="A142" s="73">
        <v>15</v>
      </c>
      <c r="B142" s="48"/>
      <c r="C142" s="80"/>
      <c r="D142" s="76" t="s">
        <v>84</v>
      </c>
      <c r="E142" s="80"/>
      <c r="F142" s="66"/>
      <c r="G142" s="82"/>
      <c r="H142" s="82"/>
      <c r="I142" s="44">
        <f>SUM(H142,G142)</f>
        <v>0</v>
      </c>
      <c r="J142" s="52">
        <f>I142*F142</f>
        <v>0</v>
      </c>
    </row>
    <row r="143" spans="1:10" s="4" customFormat="1" ht="15.75">
      <c r="A143" s="73"/>
      <c r="B143" s="48"/>
      <c r="C143" s="80"/>
      <c r="D143" s="76"/>
      <c r="E143" s="80"/>
      <c r="F143" s="66"/>
      <c r="G143" s="82"/>
      <c r="H143" s="82"/>
      <c r="I143" s="44"/>
      <c r="J143" s="52"/>
    </row>
    <row r="144" spans="1:10" s="4" customFormat="1" ht="15.75">
      <c r="A144" s="100"/>
      <c r="B144" s="48" t="s">
        <v>218</v>
      </c>
      <c r="C144" s="136" t="s">
        <v>53</v>
      </c>
      <c r="D144" s="137" t="s">
        <v>86</v>
      </c>
      <c r="E144" s="136" t="s">
        <v>16</v>
      </c>
      <c r="F144" s="124">
        <v>22</v>
      </c>
      <c r="G144" s="138">
        <v>0</v>
      </c>
      <c r="H144" s="138">
        <v>7.88</v>
      </c>
      <c r="I144" s="44">
        <f>SUM(H144,G144)</f>
        <v>7.88</v>
      </c>
      <c r="J144" s="52">
        <f>I144*F144</f>
        <v>173.35999999999999</v>
      </c>
    </row>
    <row r="145" spans="1:10" ht="25.5">
      <c r="A145" s="74"/>
      <c r="B145" s="48" t="s">
        <v>219</v>
      </c>
      <c r="C145" s="136" t="s">
        <v>25</v>
      </c>
      <c r="D145" s="137" t="s">
        <v>85</v>
      </c>
      <c r="E145" s="136" t="s">
        <v>16</v>
      </c>
      <c r="F145" s="123">
        <v>22</v>
      </c>
      <c r="G145" s="138">
        <v>30.23</v>
      </c>
      <c r="H145" s="138">
        <v>30.83</v>
      </c>
      <c r="I145" s="44">
        <f>SUM(H145,G145)</f>
        <v>61.06</v>
      </c>
      <c r="J145" s="52">
        <f>I145*F145</f>
        <v>1343.3200000000002</v>
      </c>
    </row>
    <row r="146" spans="1:10" ht="15.75">
      <c r="A146" s="74"/>
      <c r="B146" s="39"/>
      <c r="C146" s="80"/>
      <c r="D146" s="81"/>
      <c r="E146" s="80"/>
      <c r="F146" s="66"/>
      <c r="G146" s="84"/>
      <c r="H146" s="84"/>
      <c r="I146" s="90" t="s">
        <v>222</v>
      </c>
      <c r="J146" s="89">
        <f>SUM(J144:J145)</f>
        <v>1516.68</v>
      </c>
    </row>
    <row r="147" spans="1:10" s="36" customFormat="1" ht="15.75">
      <c r="A147" s="73">
        <v>16</v>
      </c>
      <c r="B147" s="92"/>
      <c r="C147" s="75"/>
      <c r="D147" s="76" t="s">
        <v>96</v>
      </c>
      <c r="E147" s="77"/>
      <c r="F147" s="78"/>
      <c r="G147" s="79"/>
      <c r="H147" s="79"/>
      <c r="I147" s="64">
        <f t="shared" si="8"/>
        <v>0</v>
      </c>
      <c r="J147" s="65">
        <f t="shared" si="9"/>
        <v>0</v>
      </c>
    </row>
    <row r="148" spans="1:10" s="36" customFormat="1" ht="15.75">
      <c r="A148" s="74"/>
      <c r="B148" s="92"/>
      <c r="C148" s="75"/>
      <c r="D148" s="76"/>
      <c r="E148" s="77"/>
      <c r="F148" s="78"/>
      <c r="G148" s="79"/>
      <c r="H148" s="79"/>
      <c r="I148" s="64">
        <f t="shared" si="8"/>
        <v>0</v>
      </c>
      <c r="J148" s="65">
        <f t="shared" si="9"/>
        <v>0</v>
      </c>
    </row>
    <row r="149" spans="1:10" s="4" customFormat="1" ht="15.75">
      <c r="A149" s="100"/>
      <c r="B149" s="48" t="s">
        <v>220</v>
      </c>
      <c r="C149" s="136" t="s">
        <v>93</v>
      </c>
      <c r="D149" s="137" t="s">
        <v>94</v>
      </c>
      <c r="E149" s="136" t="s">
        <v>8</v>
      </c>
      <c r="F149" s="134">
        <v>16</v>
      </c>
      <c r="G149" s="138">
        <v>12.44</v>
      </c>
      <c r="H149" s="138">
        <v>19.52</v>
      </c>
      <c r="I149" s="64">
        <f t="shared" si="8"/>
        <v>31.96</v>
      </c>
      <c r="J149" s="65">
        <f t="shared" si="9"/>
        <v>511.36</v>
      </c>
    </row>
    <row r="150" spans="1:10" s="4" customFormat="1" ht="15.75">
      <c r="A150" s="100"/>
      <c r="B150" s="48"/>
      <c r="C150" s="80"/>
      <c r="D150" s="81"/>
      <c r="E150" s="80"/>
      <c r="F150" s="83"/>
      <c r="G150" s="84"/>
      <c r="H150" s="84"/>
      <c r="I150" s="90" t="s">
        <v>223</v>
      </c>
      <c r="J150" s="89">
        <f>SUM(J149:J149)</f>
        <v>511.36</v>
      </c>
    </row>
    <row r="151" spans="1:10" s="4" customFormat="1" ht="15.75">
      <c r="A151" s="73">
        <v>17</v>
      </c>
      <c r="B151" s="48"/>
      <c r="C151" s="80"/>
      <c r="D151" s="76" t="s">
        <v>97</v>
      </c>
      <c r="E151" s="80"/>
      <c r="F151" s="83"/>
      <c r="G151" s="84"/>
      <c r="H151" s="84"/>
      <c r="I151" s="44">
        <f>SUM(H151,G151)</f>
        <v>0</v>
      </c>
      <c r="J151" s="52">
        <f>I151*F151</f>
        <v>0</v>
      </c>
    </row>
    <row r="152" spans="1:10" s="4" customFormat="1" ht="15.75">
      <c r="A152" s="100"/>
      <c r="B152" s="48"/>
      <c r="C152" s="80"/>
      <c r="D152" s="81"/>
      <c r="E152" s="80"/>
      <c r="F152" s="83"/>
      <c r="G152" s="84"/>
      <c r="H152" s="84"/>
      <c r="I152" s="44">
        <f>SUM(H152,G152)</f>
        <v>0</v>
      </c>
      <c r="J152" s="52">
        <f>I152*F152</f>
        <v>0</v>
      </c>
    </row>
    <row r="153" spans="1:10" s="4" customFormat="1" ht="25.5">
      <c r="A153" s="100"/>
      <c r="B153" s="48" t="s">
        <v>225</v>
      </c>
      <c r="C153" s="136" t="s">
        <v>25</v>
      </c>
      <c r="D153" s="125" t="s">
        <v>213</v>
      </c>
      <c r="E153" s="136" t="s">
        <v>101</v>
      </c>
      <c r="F153" s="134">
        <v>10</v>
      </c>
      <c r="G153" s="138">
        <v>73</v>
      </c>
      <c r="H153" s="138"/>
      <c r="I153" s="44">
        <f>SUM(H153,G153)</f>
        <v>73</v>
      </c>
      <c r="J153" s="52">
        <f>I153*F153</f>
        <v>730</v>
      </c>
    </row>
    <row r="154" spans="1:10" s="4" customFormat="1" ht="15.75">
      <c r="A154" s="100"/>
      <c r="B154" s="48"/>
      <c r="C154" s="80"/>
      <c r="D154" s="81"/>
      <c r="E154" s="80"/>
      <c r="F154" s="83"/>
      <c r="G154" s="82"/>
      <c r="H154" s="82"/>
      <c r="I154" s="90" t="s">
        <v>224</v>
      </c>
      <c r="J154" s="89">
        <f>SUM(J153:J153)</f>
        <v>730</v>
      </c>
    </row>
    <row r="155" spans="1:10" s="4" customFormat="1" ht="15.75">
      <c r="A155" s="73">
        <v>18</v>
      </c>
      <c r="B155" s="48"/>
      <c r="C155" s="80"/>
      <c r="D155" s="76" t="s">
        <v>102</v>
      </c>
      <c r="E155" s="80"/>
      <c r="F155" s="70"/>
      <c r="G155" s="82"/>
      <c r="H155" s="82"/>
      <c r="I155" s="44">
        <f>SUM(H155,G155)</f>
        <v>0</v>
      </c>
      <c r="J155" s="52">
        <f>I155*F155</f>
        <v>0</v>
      </c>
    </row>
    <row r="156" spans="1:10" s="4" customFormat="1" ht="15.75">
      <c r="A156" s="100"/>
      <c r="B156" s="48"/>
      <c r="C156" s="80"/>
      <c r="D156" s="81"/>
      <c r="E156" s="80"/>
      <c r="F156" s="83"/>
      <c r="G156" s="84"/>
      <c r="H156" s="84"/>
      <c r="I156" s="44">
        <f>SUM(H156,G156)</f>
        <v>0</v>
      </c>
      <c r="J156" s="52">
        <f>I156*F156</f>
        <v>0</v>
      </c>
    </row>
    <row r="157" spans="1:10" s="4" customFormat="1" ht="15.75">
      <c r="A157" s="100"/>
      <c r="B157" s="48" t="s">
        <v>226</v>
      </c>
      <c r="C157" s="136" t="s">
        <v>104</v>
      </c>
      <c r="D157" s="137" t="s">
        <v>105</v>
      </c>
      <c r="E157" s="136" t="s">
        <v>16</v>
      </c>
      <c r="F157" s="134">
        <v>32</v>
      </c>
      <c r="G157" s="138">
        <v>0</v>
      </c>
      <c r="H157" s="138">
        <v>9.85</v>
      </c>
      <c r="I157" s="44">
        <f>SUM(H157,G157)</f>
        <v>9.85</v>
      </c>
      <c r="J157" s="52">
        <f>I157*F157</f>
        <v>315.2</v>
      </c>
    </row>
    <row r="158" spans="1:10" s="4" customFormat="1" ht="25.5">
      <c r="A158" s="100"/>
      <c r="B158" s="48" t="s">
        <v>227</v>
      </c>
      <c r="C158" s="136" t="s">
        <v>106</v>
      </c>
      <c r="D158" s="137" t="s">
        <v>108</v>
      </c>
      <c r="E158" s="136" t="s">
        <v>16</v>
      </c>
      <c r="F158" s="134">
        <v>24</v>
      </c>
      <c r="G158" s="138">
        <v>0.21</v>
      </c>
      <c r="H158" s="138">
        <v>5.63</v>
      </c>
      <c r="I158" s="44">
        <f>SUM(H158,G158)</f>
        <v>5.84</v>
      </c>
      <c r="J158" s="52">
        <f>I158*F158</f>
        <v>140.16</v>
      </c>
    </row>
    <row r="159" spans="1:10" s="4" customFormat="1" ht="38.25">
      <c r="A159" s="100"/>
      <c r="B159" s="48" t="s">
        <v>228</v>
      </c>
      <c r="C159" s="136" t="s">
        <v>103</v>
      </c>
      <c r="D159" s="137" t="s">
        <v>109</v>
      </c>
      <c r="E159" s="136" t="s">
        <v>16</v>
      </c>
      <c r="F159" s="134">
        <v>8</v>
      </c>
      <c r="G159" s="138">
        <v>197.98</v>
      </c>
      <c r="H159" s="138">
        <v>0</v>
      </c>
      <c r="I159" s="44">
        <f>SUM(H159,G159)</f>
        <v>197.98</v>
      </c>
      <c r="J159" s="52">
        <f>I159*F159</f>
        <v>1583.84</v>
      </c>
    </row>
    <row r="160" spans="1:10" s="4" customFormat="1" ht="15.75">
      <c r="A160" s="100"/>
      <c r="B160" s="48"/>
      <c r="C160" s="80"/>
      <c r="D160" s="81"/>
      <c r="E160" s="80"/>
      <c r="F160" s="83"/>
      <c r="G160" s="84"/>
      <c r="H160" s="84"/>
      <c r="I160" s="90" t="s">
        <v>229</v>
      </c>
      <c r="J160" s="89">
        <f>SUM(J157:J159)</f>
        <v>2039.1999999999998</v>
      </c>
    </row>
    <row r="161" spans="1:10" s="4" customFormat="1" ht="15.75">
      <c r="A161" s="73">
        <v>19</v>
      </c>
      <c r="B161" s="48"/>
      <c r="C161" s="80"/>
      <c r="D161" s="76" t="s">
        <v>110</v>
      </c>
      <c r="E161" s="80"/>
      <c r="F161" s="70"/>
      <c r="G161" s="82"/>
      <c r="H161" s="82"/>
      <c r="I161" s="44">
        <f>SUM(H161,G161)</f>
        <v>0</v>
      </c>
      <c r="J161" s="52">
        <f>I161*F161</f>
        <v>0</v>
      </c>
    </row>
    <row r="162" spans="1:10" s="4" customFormat="1" ht="15.75">
      <c r="A162" s="73"/>
      <c r="B162" s="48"/>
      <c r="C162" s="80"/>
      <c r="D162" s="76"/>
      <c r="E162" s="80"/>
      <c r="F162" s="70"/>
      <c r="G162" s="82"/>
      <c r="H162" s="82"/>
      <c r="I162" s="44"/>
      <c r="J162" s="52"/>
    </row>
    <row r="163" spans="1:10" s="36" customFormat="1" ht="25.5">
      <c r="A163" s="74"/>
      <c r="B163" s="48" t="s">
        <v>230</v>
      </c>
      <c r="C163" s="136" t="s">
        <v>25</v>
      </c>
      <c r="D163" s="137" t="s">
        <v>279</v>
      </c>
      <c r="E163" s="136" t="s">
        <v>7</v>
      </c>
      <c r="F163" s="134">
        <v>1</v>
      </c>
      <c r="G163" s="138">
        <v>0</v>
      </c>
      <c r="H163" s="138"/>
      <c r="I163" s="44">
        <v>1300</v>
      </c>
      <c r="J163" s="52">
        <f>I163*F163</f>
        <v>1300</v>
      </c>
    </row>
    <row r="164" spans="1:10" s="36" customFormat="1" ht="15.75">
      <c r="A164" s="74"/>
      <c r="B164" s="48"/>
      <c r="C164" s="80"/>
      <c r="D164" s="81"/>
      <c r="E164" s="80"/>
      <c r="F164" s="83"/>
      <c r="G164" s="84"/>
      <c r="H164" s="84"/>
      <c r="I164" s="90" t="s">
        <v>231</v>
      </c>
      <c r="J164" s="89">
        <f>SUM(J163:J163)</f>
        <v>1300</v>
      </c>
    </row>
    <row r="165" spans="1:10" s="4" customFormat="1" ht="15.75">
      <c r="A165" s="73">
        <v>20</v>
      </c>
      <c r="B165" s="48"/>
      <c r="C165" s="80"/>
      <c r="D165" s="126" t="s">
        <v>111</v>
      </c>
      <c r="E165" s="80"/>
      <c r="F165" s="70"/>
      <c r="G165" s="82"/>
      <c r="H165" s="82"/>
      <c r="I165" s="44">
        <f>SUM(H165,G165)</f>
        <v>0</v>
      </c>
      <c r="J165" s="52">
        <f>I165*F165</f>
        <v>0</v>
      </c>
    </row>
    <row r="166" spans="1:10" s="4" customFormat="1" ht="15.75">
      <c r="A166" s="73"/>
      <c r="B166" s="48"/>
      <c r="C166" s="80"/>
      <c r="D166" s="76"/>
      <c r="E166" s="80"/>
      <c r="F166" s="70"/>
      <c r="G166" s="82"/>
      <c r="H166" s="82"/>
      <c r="I166" s="44"/>
      <c r="J166" s="52"/>
    </row>
    <row r="167" spans="1:10" ht="25.5">
      <c r="A167" s="97"/>
      <c r="B167" s="39" t="s">
        <v>232</v>
      </c>
      <c r="C167" s="136" t="s">
        <v>112</v>
      </c>
      <c r="D167" s="137" t="s">
        <v>113</v>
      </c>
      <c r="E167" s="136" t="s">
        <v>8</v>
      </c>
      <c r="F167" s="134">
        <v>6</v>
      </c>
      <c r="G167" s="138">
        <v>34.16</v>
      </c>
      <c r="H167" s="138">
        <v>65.46</v>
      </c>
      <c r="I167" s="44">
        <f>SUM(H167,G167)</f>
        <v>99.61999999999999</v>
      </c>
      <c r="J167" s="52">
        <f>I167*F167</f>
        <v>597.7199999999999</v>
      </c>
    </row>
    <row r="168" spans="1:10" ht="89.25">
      <c r="A168" s="97"/>
      <c r="B168" s="39" t="s">
        <v>233</v>
      </c>
      <c r="C168" s="59">
        <v>680201</v>
      </c>
      <c r="D168" s="40" t="s">
        <v>262</v>
      </c>
      <c r="E168" s="46" t="s">
        <v>115</v>
      </c>
      <c r="F168" s="66">
        <v>4</v>
      </c>
      <c r="G168" s="138">
        <v>212.18</v>
      </c>
      <c r="H168" s="138">
        <v>114.33</v>
      </c>
      <c r="I168" s="44">
        <f>SUM(H168,G168)</f>
        <v>326.51</v>
      </c>
      <c r="J168" s="52">
        <f>I168*F168</f>
        <v>1306.04</v>
      </c>
    </row>
    <row r="169" spans="1:10" ht="15.75">
      <c r="A169" s="101"/>
      <c r="B169" s="39"/>
      <c r="C169" s="80"/>
      <c r="D169" s="81"/>
      <c r="E169" s="80"/>
      <c r="F169" s="83"/>
      <c r="G169" s="82"/>
      <c r="H169" s="82"/>
      <c r="I169" s="90" t="s">
        <v>234</v>
      </c>
      <c r="J169" s="89">
        <f>SUM(J167:J168)</f>
        <v>1903.7599999999998</v>
      </c>
    </row>
    <row r="170" spans="1:10" s="4" customFormat="1" ht="15.75">
      <c r="A170" s="73">
        <v>21</v>
      </c>
      <c r="B170" s="48"/>
      <c r="C170" s="80"/>
      <c r="D170" s="76" t="s">
        <v>117</v>
      </c>
      <c r="E170" s="80"/>
      <c r="F170" s="70"/>
      <c r="G170" s="82"/>
      <c r="H170" s="82"/>
      <c r="I170" s="44">
        <f>SUM(H170,G170)</f>
        <v>0</v>
      </c>
      <c r="J170" s="52">
        <f>I170*F170</f>
        <v>0</v>
      </c>
    </row>
    <row r="171" spans="1:10" s="36" customFormat="1" ht="15.75">
      <c r="A171" s="74"/>
      <c r="B171" s="39"/>
      <c r="C171" s="80"/>
      <c r="D171" s="81"/>
      <c r="E171" s="80"/>
      <c r="F171" s="83"/>
      <c r="G171" s="84"/>
      <c r="H171" s="84"/>
      <c r="I171" s="44">
        <f>SUM(H171,G171)</f>
        <v>0</v>
      </c>
      <c r="J171" s="52">
        <f>I171*F171</f>
        <v>0</v>
      </c>
    </row>
    <row r="172" spans="1:10" s="36" customFormat="1" ht="25.5">
      <c r="A172" s="74"/>
      <c r="B172" s="39" t="s">
        <v>235</v>
      </c>
      <c r="C172" s="136" t="s">
        <v>118</v>
      </c>
      <c r="D172" s="137" t="s">
        <v>119</v>
      </c>
      <c r="E172" s="136" t="s">
        <v>120</v>
      </c>
      <c r="F172" s="66">
        <v>2.7</v>
      </c>
      <c r="G172" s="138">
        <v>0</v>
      </c>
      <c r="H172" s="138">
        <v>52.4</v>
      </c>
      <c r="I172" s="44">
        <f aca="true" t="shared" si="10" ref="I172:I182">SUM(H172,G172)</f>
        <v>52.4</v>
      </c>
      <c r="J172" s="52">
        <f aca="true" t="shared" si="11" ref="J172:J180">I172*F172</f>
        <v>141.48000000000002</v>
      </c>
    </row>
    <row r="173" spans="1:10" s="36" customFormat="1" ht="15.75">
      <c r="A173" s="74"/>
      <c r="B173" s="39" t="s">
        <v>236</v>
      </c>
      <c r="C173" s="136" t="s">
        <v>123</v>
      </c>
      <c r="D173" s="137" t="s">
        <v>124</v>
      </c>
      <c r="E173" s="136" t="s">
        <v>54</v>
      </c>
      <c r="F173" s="66">
        <v>6</v>
      </c>
      <c r="G173" s="138">
        <v>0</v>
      </c>
      <c r="H173" s="138">
        <v>29.3</v>
      </c>
      <c r="I173" s="44">
        <f t="shared" si="10"/>
        <v>29.3</v>
      </c>
      <c r="J173" s="52">
        <f t="shared" si="11"/>
        <v>175.8</v>
      </c>
    </row>
    <row r="174" spans="1:10" s="36" customFormat="1" ht="15.75">
      <c r="A174" s="74"/>
      <c r="B174" s="39" t="s">
        <v>237</v>
      </c>
      <c r="C174" s="136" t="s">
        <v>139</v>
      </c>
      <c r="D174" s="137" t="s">
        <v>140</v>
      </c>
      <c r="E174" s="136" t="s">
        <v>54</v>
      </c>
      <c r="F174" s="66">
        <v>4</v>
      </c>
      <c r="G174" s="138">
        <v>0</v>
      </c>
      <c r="H174" s="138">
        <v>14.08</v>
      </c>
      <c r="I174" s="44">
        <f>SUM(H174,G174)</f>
        <v>14.08</v>
      </c>
      <c r="J174" s="52">
        <f>I174*F174</f>
        <v>56.32</v>
      </c>
    </row>
    <row r="175" spans="1:10" s="36" customFormat="1" ht="25.5">
      <c r="A175" s="74"/>
      <c r="B175" s="39" t="s">
        <v>238</v>
      </c>
      <c r="C175" s="136" t="s">
        <v>141</v>
      </c>
      <c r="D175" s="137" t="s">
        <v>142</v>
      </c>
      <c r="E175" s="136" t="s">
        <v>54</v>
      </c>
      <c r="F175" s="66">
        <v>2</v>
      </c>
      <c r="G175" s="138">
        <v>0</v>
      </c>
      <c r="H175" s="138">
        <v>8.69</v>
      </c>
      <c r="I175" s="44">
        <f>SUM(H175,G175)</f>
        <v>8.69</v>
      </c>
      <c r="J175" s="52">
        <f>I175*F175</f>
        <v>17.38</v>
      </c>
    </row>
    <row r="176" spans="1:10" s="36" customFormat="1" ht="15.75">
      <c r="A176" s="74"/>
      <c r="B176" s="39" t="s">
        <v>239</v>
      </c>
      <c r="C176" s="136" t="s">
        <v>128</v>
      </c>
      <c r="D176" s="137" t="s">
        <v>129</v>
      </c>
      <c r="E176" s="136" t="s">
        <v>16</v>
      </c>
      <c r="F176" s="66">
        <v>27</v>
      </c>
      <c r="G176" s="138">
        <v>67.87</v>
      </c>
      <c r="H176" s="138">
        <v>46.91</v>
      </c>
      <c r="I176" s="44">
        <f t="shared" si="10"/>
        <v>114.78</v>
      </c>
      <c r="J176" s="52">
        <f t="shared" si="11"/>
        <v>3099.06</v>
      </c>
    </row>
    <row r="177" spans="1:10" s="36" customFormat="1" ht="15.75">
      <c r="A177" s="74"/>
      <c r="B177" s="39" t="s">
        <v>240</v>
      </c>
      <c r="C177" s="136" t="s">
        <v>145</v>
      </c>
      <c r="D177" s="137" t="s">
        <v>146</v>
      </c>
      <c r="E177" s="136" t="s">
        <v>54</v>
      </c>
      <c r="F177" s="66">
        <v>2</v>
      </c>
      <c r="G177" s="138">
        <v>618.76</v>
      </c>
      <c r="H177" s="138">
        <v>79.89</v>
      </c>
      <c r="I177" s="44">
        <f t="shared" si="10"/>
        <v>698.65</v>
      </c>
      <c r="J177" s="52">
        <f t="shared" si="11"/>
        <v>1397.3</v>
      </c>
    </row>
    <row r="178" spans="1:10" s="36" customFormat="1" ht="15.75">
      <c r="A178" s="74"/>
      <c r="B178" s="39" t="s">
        <v>241</v>
      </c>
      <c r="C178" s="136" t="s">
        <v>143</v>
      </c>
      <c r="D178" s="137" t="s">
        <v>144</v>
      </c>
      <c r="E178" s="136" t="s">
        <v>16</v>
      </c>
      <c r="F178" s="66">
        <v>0.4</v>
      </c>
      <c r="G178" s="138">
        <v>288.01</v>
      </c>
      <c r="H178" s="138">
        <v>37.85</v>
      </c>
      <c r="I178" s="44">
        <f>SUM(H178,G178)</f>
        <v>325.86</v>
      </c>
      <c r="J178" s="52">
        <f>I178*F178</f>
        <v>130.34400000000002</v>
      </c>
    </row>
    <row r="179" spans="1:10" s="36" customFormat="1" ht="15.75">
      <c r="A179" s="74"/>
      <c r="B179" s="39" t="s">
        <v>242</v>
      </c>
      <c r="C179" s="136" t="s">
        <v>132</v>
      </c>
      <c r="D179" s="137" t="s">
        <v>133</v>
      </c>
      <c r="E179" s="136" t="s">
        <v>54</v>
      </c>
      <c r="F179" s="66">
        <v>2</v>
      </c>
      <c r="G179" s="138">
        <v>140.22</v>
      </c>
      <c r="H179" s="138">
        <v>44.91</v>
      </c>
      <c r="I179" s="44">
        <f>SUM(H179,G179)</f>
        <v>185.13</v>
      </c>
      <c r="J179" s="52">
        <f>I179*F179</f>
        <v>370.26</v>
      </c>
    </row>
    <row r="180" spans="1:10" s="36" customFormat="1" ht="15.75">
      <c r="A180" s="74"/>
      <c r="B180" s="39" t="s">
        <v>243</v>
      </c>
      <c r="C180" s="136" t="s">
        <v>130</v>
      </c>
      <c r="D180" s="137" t="s">
        <v>131</v>
      </c>
      <c r="E180" s="136" t="s">
        <v>54</v>
      </c>
      <c r="F180" s="66">
        <v>2</v>
      </c>
      <c r="G180" s="138">
        <v>139.31</v>
      </c>
      <c r="H180" s="138">
        <v>38.57</v>
      </c>
      <c r="I180" s="44">
        <f t="shared" si="10"/>
        <v>177.88</v>
      </c>
      <c r="J180" s="52">
        <f t="shared" si="11"/>
        <v>355.76</v>
      </c>
    </row>
    <row r="181" spans="1:10" s="36" customFormat="1" ht="15.75">
      <c r="A181" s="74"/>
      <c r="B181" s="39" t="s">
        <v>244</v>
      </c>
      <c r="C181" s="136" t="s">
        <v>203</v>
      </c>
      <c r="D181" s="137" t="s">
        <v>204</v>
      </c>
      <c r="E181" s="136" t="s">
        <v>16</v>
      </c>
      <c r="F181" s="66">
        <v>0.5</v>
      </c>
      <c r="G181" s="138">
        <v>47.34</v>
      </c>
      <c r="H181" s="138">
        <v>18.95</v>
      </c>
      <c r="I181" s="44">
        <f t="shared" si="10"/>
        <v>66.29</v>
      </c>
      <c r="J181" s="52">
        <f>I181*F181</f>
        <v>33.145</v>
      </c>
    </row>
    <row r="182" spans="1:10" s="36" customFormat="1" ht="25.5">
      <c r="A182" s="74"/>
      <c r="B182" s="39" t="s">
        <v>245</v>
      </c>
      <c r="C182" s="136" t="s">
        <v>135</v>
      </c>
      <c r="D182" s="137" t="s">
        <v>136</v>
      </c>
      <c r="E182" s="136" t="s">
        <v>8</v>
      </c>
      <c r="F182" s="66">
        <v>9</v>
      </c>
      <c r="G182" s="138">
        <v>4.07</v>
      </c>
      <c r="H182" s="138">
        <v>1.98</v>
      </c>
      <c r="I182" s="44">
        <f t="shared" si="10"/>
        <v>6.050000000000001</v>
      </c>
      <c r="J182" s="52">
        <f>I182*F182</f>
        <v>54.45</v>
      </c>
    </row>
    <row r="183" spans="1:10" s="36" customFormat="1" ht="25.5">
      <c r="A183" s="74"/>
      <c r="B183" s="39" t="s">
        <v>245</v>
      </c>
      <c r="C183" s="136" t="s">
        <v>259</v>
      </c>
      <c r="D183" s="137" t="s">
        <v>260</v>
      </c>
      <c r="E183" s="136" t="s">
        <v>54</v>
      </c>
      <c r="F183" s="66">
        <v>1</v>
      </c>
      <c r="G183" s="138">
        <v>1497</v>
      </c>
      <c r="H183" s="138">
        <v>70.29</v>
      </c>
      <c r="I183" s="44">
        <f>SUM(H183,G183)</f>
        <v>1567.29</v>
      </c>
      <c r="J183" s="52">
        <f>I183*F183</f>
        <v>1567.29</v>
      </c>
    </row>
    <row r="184" spans="1:10" s="36" customFormat="1" ht="15.75">
      <c r="A184" s="74"/>
      <c r="B184" s="39"/>
      <c r="C184" s="80"/>
      <c r="D184" s="81"/>
      <c r="E184" s="80"/>
      <c r="F184" s="66"/>
      <c r="G184" s="84"/>
      <c r="H184" s="84"/>
      <c r="I184" s="90" t="s">
        <v>246</v>
      </c>
      <c r="J184" s="89">
        <f>SUM(J172:J183)</f>
        <v>7398.589000000001</v>
      </c>
    </row>
    <row r="185" spans="1:10" s="4" customFormat="1" ht="15.75">
      <c r="A185" s="73">
        <v>22</v>
      </c>
      <c r="B185" s="48"/>
      <c r="C185" s="80"/>
      <c r="D185" s="76" t="s">
        <v>149</v>
      </c>
      <c r="E185" s="80"/>
      <c r="F185" s="66"/>
      <c r="G185" s="82"/>
      <c r="H185" s="82"/>
      <c r="I185" s="44">
        <f>SUM(H185,G185)</f>
        <v>0</v>
      </c>
      <c r="J185" s="52">
        <f>I185*F185</f>
        <v>0</v>
      </c>
    </row>
    <row r="186" spans="1:10" s="4" customFormat="1" ht="15.75">
      <c r="A186" s="73"/>
      <c r="B186" s="48"/>
      <c r="C186" s="80"/>
      <c r="D186" s="76"/>
      <c r="E186" s="80"/>
      <c r="F186" s="66"/>
      <c r="G186" s="82"/>
      <c r="H186" s="82"/>
      <c r="I186" s="44"/>
      <c r="J186" s="52"/>
    </row>
    <row r="187" spans="1:10" s="4" customFormat="1" ht="15.75">
      <c r="A187" s="73"/>
      <c r="B187" s="48"/>
      <c r="C187" s="80"/>
      <c r="D187" s="76"/>
      <c r="E187" s="80"/>
      <c r="F187" s="66"/>
      <c r="G187" s="82"/>
      <c r="H187" s="82"/>
      <c r="I187" s="44"/>
      <c r="J187" s="52"/>
    </row>
    <row r="188" spans="1:10" s="36" customFormat="1" ht="25.5">
      <c r="A188" s="74"/>
      <c r="B188" s="129" t="s">
        <v>57</v>
      </c>
      <c r="C188" s="130" t="s">
        <v>281</v>
      </c>
      <c r="D188" s="125" t="s">
        <v>282</v>
      </c>
      <c r="E188" s="130" t="s">
        <v>54</v>
      </c>
      <c r="F188" s="123">
        <v>1</v>
      </c>
      <c r="G188" s="128">
        <v>38.4</v>
      </c>
      <c r="H188" s="128">
        <v>7.67</v>
      </c>
      <c r="I188" s="44">
        <f aca="true" t="shared" si="12" ref="I188:I227">SUM(H188,G188)</f>
        <v>46.07</v>
      </c>
      <c r="J188" s="52">
        <f>I188*F188</f>
        <v>46.07</v>
      </c>
    </row>
    <row r="189" spans="1:10" s="36" customFormat="1" ht="25.5">
      <c r="A189" s="74"/>
      <c r="B189" s="129" t="s">
        <v>182</v>
      </c>
      <c r="C189" s="130" t="s">
        <v>283</v>
      </c>
      <c r="D189" s="125" t="s">
        <v>200</v>
      </c>
      <c r="E189" s="130" t="s">
        <v>54</v>
      </c>
      <c r="F189" s="123">
        <v>2</v>
      </c>
      <c r="G189" s="128">
        <v>5.49</v>
      </c>
      <c r="H189" s="128">
        <v>7.67</v>
      </c>
      <c r="I189" s="44">
        <f t="shared" si="12"/>
        <v>13.16</v>
      </c>
      <c r="J189" s="52">
        <f aca="true" t="shared" si="13" ref="J189:J227">I189*F189</f>
        <v>26.32</v>
      </c>
    </row>
    <row r="190" spans="1:10" s="36" customFormat="1" ht="15.75">
      <c r="A190" s="74"/>
      <c r="B190" s="129" t="s">
        <v>183</v>
      </c>
      <c r="C190" s="130" t="s">
        <v>156</v>
      </c>
      <c r="D190" s="125" t="s">
        <v>157</v>
      </c>
      <c r="E190" s="130" t="s">
        <v>54</v>
      </c>
      <c r="F190" s="123">
        <v>1</v>
      </c>
      <c r="G190" s="128">
        <v>25.83</v>
      </c>
      <c r="H190" s="128">
        <v>6.58</v>
      </c>
      <c r="I190" s="44">
        <f t="shared" si="12"/>
        <v>32.41</v>
      </c>
      <c r="J190" s="52">
        <f t="shared" si="13"/>
        <v>32.41</v>
      </c>
    </row>
    <row r="191" spans="1:10" s="36" customFormat="1" ht="15.75">
      <c r="A191" s="74"/>
      <c r="B191" s="129" t="s">
        <v>184</v>
      </c>
      <c r="C191" s="130" t="s">
        <v>158</v>
      </c>
      <c r="D191" s="125" t="s">
        <v>159</v>
      </c>
      <c r="E191" s="130" t="s">
        <v>8</v>
      </c>
      <c r="F191" s="123">
        <v>2</v>
      </c>
      <c r="G191" s="128">
        <v>29.21</v>
      </c>
      <c r="H191" s="128">
        <v>7.67</v>
      </c>
      <c r="I191" s="44">
        <f t="shared" si="12"/>
        <v>36.88</v>
      </c>
      <c r="J191" s="52">
        <f t="shared" si="13"/>
        <v>73.76</v>
      </c>
    </row>
    <row r="192" spans="1:10" s="36" customFormat="1" ht="15.75">
      <c r="A192" s="74"/>
      <c r="B192" s="129" t="s">
        <v>185</v>
      </c>
      <c r="C192" s="130" t="s">
        <v>160</v>
      </c>
      <c r="D192" s="125" t="s">
        <v>284</v>
      </c>
      <c r="E192" s="130" t="s">
        <v>54</v>
      </c>
      <c r="F192" s="123">
        <v>1</v>
      </c>
      <c r="G192" s="128">
        <v>30.65</v>
      </c>
      <c r="H192" s="128">
        <v>7.67</v>
      </c>
      <c r="I192" s="44">
        <f t="shared" si="12"/>
        <v>38.32</v>
      </c>
      <c r="J192" s="52">
        <f t="shared" si="13"/>
        <v>38.32</v>
      </c>
    </row>
    <row r="193" spans="1:10" s="36" customFormat="1" ht="25.5">
      <c r="A193" s="74"/>
      <c r="B193" s="129" t="s">
        <v>186</v>
      </c>
      <c r="C193" s="130" t="s">
        <v>161</v>
      </c>
      <c r="D193" s="125" t="s">
        <v>162</v>
      </c>
      <c r="E193" s="130" t="s">
        <v>54</v>
      </c>
      <c r="F193" s="123">
        <v>1</v>
      </c>
      <c r="G193" s="128">
        <v>6.29</v>
      </c>
      <c r="H193" s="128">
        <v>6.58</v>
      </c>
      <c r="I193" s="44">
        <f t="shared" si="12"/>
        <v>12.870000000000001</v>
      </c>
      <c r="J193" s="52">
        <f t="shared" si="13"/>
        <v>12.870000000000001</v>
      </c>
    </row>
    <row r="194" spans="1:10" s="36" customFormat="1" ht="15.75">
      <c r="A194" s="74"/>
      <c r="B194" s="129" t="s">
        <v>187</v>
      </c>
      <c r="C194" s="130" t="s">
        <v>163</v>
      </c>
      <c r="D194" s="125" t="s">
        <v>164</v>
      </c>
      <c r="E194" s="130" t="s">
        <v>54</v>
      </c>
      <c r="F194" s="123">
        <v>1</v>
      </c>
      <c r="G194" s="128">
        <v>3.28</v>
      </c>
      <c r="H194" s="128">
        <v>7.67</v>
      </c>
      <c r="I194" s="44">
        <f t="shared" si="12"/>
        <v>10.95</v>
      </c>
      <c r="J194" s="52">
        <f t="shared" si="13"/>
        <v>10.95</v>
      </c>
    </row>
    <row r="195" spans="1:10" s="36" customFormat="1" ht="25.5">
      <c r="A195" s="74"/>
      <c r="B195" s="129" t="s">
        <v>188</v>
      </c>
      <c r="C195" s="130" t="s">
        <v>285</v>
      </c>
      <c r="D195" s="125" t="s">
        <v>286</v>
      </c>
      <c r="E195" s="130" t="s">
        <v>54</v>
      </c>
      <c r="F195" s="123">
        <v>1</v>
      </c>
      <c r="G195" s="128">
        <v>175.81</v>
      </c>
      <c r="H195" s="128">
        <v>30.69</v>
      </c>
      <c r="I195" s="44">
        <f t="shared" si="12"/>
        <v>206.5</v>
      </c>
      <c r="J195" s="52">
        <f t="shared" si="13"/>
        <v>206.5</v>
      </c>
    </row>
    <row r="196" spans="1:10" s="36" customFormat="1" ht="25.5">
      <c r="A196" s="74"/>
      <c r="B196" s="129" t="s">
        <v>189</v>
      </c>
      <c r="C196" s="130" t="s">
        <v>165</v>
      </c>
      <c r="D196" s="125" t="s">
        <v>287</v>
      </c>
      <c r="E196" s="130" t="s">
        <v>8</v>
      </c>
      <c r="F196" s="123">
        <v>53</v>
      </c>
      <c r="G196" s="128">
        <v>5.6</v>
      </c>
      <c r="H196" s="128">
        <v>15.35</v>
      </c>
      <c r="I196" s="44">
        <f t="shared" si="12"/>
        <v>20.95</v>
      </c>
      <c r="J196" s="52">
        <f t="shared" si="13"/>
        <v>1110.35</v>
      </c>
    </row>
    <row r="197" spans="1:10" s="36" customFormat="1" ht="15.75">
      <c r="A197" s="74"/>
      <c r="B197" s="129" t="s">
        <v>190</v>
      </c>
      <c r="C197" s="130" t="s">
        <v>166</v>
      </c>
      <c r="D197" s="125" t="s">
        <v>167</v>
      </c>
      <c r="E197" s="130" t="s">
        <v>8</v>
      </c>
      <c r="F197" s="123">
        <v>49</v>
      </c>
      <c r="G197" s="128">
        <v>15.27</v>
      </c>
      <c r="H197" s="128">
        <v>6.14</v>
      </c>
      <c r="I197" s="44">
        <f t="shared" si="12"/>
        <v>21.41</v>
      </c>
      <c r="J197" s="52">
        <f t="shared" si="13"/>
        <v>1049.09</v>
      </c>
    </row>
    <row r="198" spans="1:10" s="36" customFormat="1" ht="25.5">
      <c r="A198" s="74"/>
      <c r="B198" s="129" t="s">
        <v>191</v>
      </c>
      <c r="C198" s="130" t="s">
        <v>288</v>
      </c>
      <c r="D198" s="125" t="s">
        <v>289</v>
      </c>
      <c r="E198" s="130" t="s">
        <v>8</v>
      </c>
      <c r="F198" s="123">
        <v>50</v>
      </c>
      <c r="G198" s="128">
        <v>0.58</v>
      </c>
      <c r="H198" s="128">
        <v>1.23</v>
      </c>
      <c r="I198" s="44">
        <f t="shared" si="12"/>
        <v>1.81</v>
      </c>
      <c r="J198" s="52">
        <f t="shared" si="13"/>
        <v>90.5</v>
      </c>
    </row>
    <row r="199" spans="1:10" s="36" customFormat="1" ht="25.5">
      <c r="A199" s="74"/>
      <c r="B199" s="129" t="s">
        <v>192</v>
      </c>
      <c r="C199" s="130" t="s">
        <v>168</v>
      </c>
      <c r="D199" s="125" t="s">
        <v>169</v>
      </c>
      <c r="E199" s="130" t="s">
        <v>54</v>
      </c>
      <c r="F199" s="123">
        <v>4</v>
      </c>
      <c r="G199" s="128">
        <v>19.46</v>
      </c>
      <c r="H199" s="128">
        <v>7.67</v>
      </c>
      <c r="I199" s="44">
        <f t="shared" si="12"/>
        <v>27.130000000000003</v>
      </c>
      <c r="J199" s="52">
        <f t="shared" si="13"/>
        <v>108.52000000000001</v>
      </c>
    </row>
    <row r="200" spans="1:10" s="36" customFormat="1" ht="15.75">
      <c r="A200" s="74"/>
      <c r="B200" s="129" t="s">
        <v>193</v>
      </c>
      <c r="C200" s="130" t="s">
        <v>170</v>
      </c>
      <c r="D200" s="125" t="s">
        <v>171</v>
      </c>
      <c r="E200" s="130" t="s">
        <v>54</v>
      </c>
      <c r="F200" s="123">
        <v>4</v>
      </c>
      <c r="G200" s="128">
        <v>22.94</v>
      </c>
      <c r="H200" s="128">
        <v>1.53</v>
      </c>
      <c r="I200" s="44">
        <f t="shared" si="12"/>
        <v>24.470000000000002</v>
      </c>
      <c r="J200" s="52">
        <f t="shared" si="13"/>
        <v>97.88000000000001</v>
      </c>
    </row>
    <row r="201" spans="1:10" s="36" customFormat="1" ht="15.75">
      <c r="A201" s="74"/>
      <c r="B201" s="129" t="s">
        <v>194</v>
      </c>
      <c r="C201" s="130" t="s">
        <v>172</v>
      </c>
      <c r="D201" s="125" t="s">
        <v>173</v>
      </c>
      <c r="E201" s="130" t="s">
        <v>54</v>
      </c>
      <c r="F201" s="123">
        <v>4</v>
      </c>
      <c r="G201" s="128">
        <v>58.59</v>
      </c>
      <c r="H201" s="128">
        <v>15.35</v>
      </c>
      <c r="I201" s="44">
        <f t="shared" si="12"/>
        <v>73.94</v>
      </c>
      <c r="J201" s="52">
        <f t="shared" si="13"/>
        <v>295.76</v>
      </c>
    </row>
    <row r="202" spans="1:10" s="36" customFormat="1" ht="15.75">
      <c r="A202" s="74"/>
      <c r="B202" s="129" t="s">
        <v>195</v>
      </c>
      <c r="C202" s="130" t="s">
        <v>290</v>
      </c>
      <c r="D202" s="125" t="s">
        <v>291</v>
      </c>
      <c r="E202" s="130" t="s">
        <v>54</v>
      </c>
      <c r="F202" s="123">
        <v>4</v>
      </c>
      <c r="G202" s="128">
        <v>3.47</v>
      </c>
      <c r="H202" s="128">
        <v>7.67</v>
      </c>
      <c r="I202" s="44">
        <f t="shared" si="12"/>
        <v>11.14</v>
      </c>
      <c r="J202" s="52">
        <f t="shared" si="13"/>
        <v>44.56</v>
      </c>
    </row>
    <row r="203" spans="1:10" s="36" customFormat="1" ht="15.75">
      <c r="A203" s="74"/>
      <c r="B203" s="129" t="s">
        <v>196</v>
      </c>
      <c r="C203" s="130" t="s">
        <v>174</v>
      </c>
      <c r="D203" s="125" t="s">
        <v>175</v>
      </c>
      <c r="E203" s="130" t="s">
        <v>8</v>
      </c>
      <c r="F203" s="123">
        <v>8</v>
      </c>
      <c r="G203" s="128">
        <v>2.77</v>
      </c>
      <c r="H203" s="128">
        <v>15.35</v>
      </c>
      <c r="I203" s="44">
        <f t="shared" si="12"/>
        <v>18.12</v>
      </c>
      <c r="J203" s="52">
        <f t="shared" si="13"/>
        <v>144.96</v>
      </c>
    </row>
    <row r="204" spans="1:10" s="36" customFormat="1" ht="25.5">
      <c r="A204" s="74"/>
      <c r="B204" s="129" t="s">
        <v>197</v>
      </c>
      <c r="C204" s="130" t="s">
        <v>176</v>
      </c>
      <c r="D204" s="125" t="s">
        <v>177</v>
      </c>
      <c r="E204" s="130" t="s">
        <v>54</v>
      </c>
      <c r="F204" s="123">
        <v>4</v>
      </c>
      <c r="G204" s="128">
        <v>6.39</v>
      </c>
      <c r="H204" s="128">
        <v>15.35</v>
      </c>
      <c r="I204" s="44">
        <f t="shared" si="12"/>
        <v>21.74</v>
      </c>
      <c r="J204" s="52">
        <f t="shared" si="13"/>
        <v>86.96</v>
      </c>
    </row>
    <row r="205" spans="1:10" s="36" customFormat="1" ht="15.75">
      <c r="A205" s="74"/>
      <c r="B205" s="129" t="s">
        <v>198</v>
      </c>
      <c r="C205" s="130" t="s">
        <v>178</v>
      </c>
      <c r="D205" s="125" t="s">
        <v>179</v>
      </c>
      <c r="E205" s="130" t="s">
        <v>120</v>
      </c>
      <c r="F205" s="123">
        <v>0.2</v>
      </c>
      <c r="G205" s="128">
        <v>84.32</v>
      </c>
      <c r="H205" s="128">
        <v>19.65</v>
      </c>
      <c r="I205" s="44">
        <f t="shared" si="12"/>
        <v>103.97</v>
      </c>
      <c r="J205" s="52">
        <f t="shared" si="13"/>
        <v>20.794</v>
      </c>
    </row>
    <row r="206" spans="1:10" s="36" customFormat="1" ht="15.75">
      <c r="A206" s="74"/>
      <c r="B206" s="129" t="s">
        <v>199</v>
      </c>
      <c r="C206" s="130" t="s">
        <v>180</v>
      </c>
      <c r="D206" s="125" t="s">
        <v>181</v>
      </c>
      <c r="E206" s="130" t="s">
        <v>120</v>
      </c>
      <c r="F206" s="123">
        <v>1.5</v>
      </c>
      <c r="G206" s="128">
        <v>0</v>
      </c>
      <c r="H206" s="128">
        <v>32.75</v>
      </c>
      <c r="I206" s="44">
        <f t="shared" si="12"/>
        <v>32.75</v>
      </c>
      <c r="J206" s="52">
        <f t="shared" si="13"/>
        <v>49.125</v>
      </c>
    </row>
    <row r="207" spans="1:10" s="36" customFormat="1" ht="15.75">
      <c r="A207" s="74"/>
      <c r="B207" s="129" t="s">
        <v>297</v>
      </c>
      <c r="C207" s="130" t="s">
        <v>174</v>
      </c>
      <c r="D207" s="125" t="s">
        <v>175</v>
      </c>
      <c r="E207" s="130" t="s">
        <v>8</v>
      </c>
      <c r="F207" s="123">
        <v>8</v>
      </c>
      <c r="G207" s="128">
        <v>2.77</v>
      </c>
      <c r="H207" s="128">
        <v>15.35</v>
      </c>
      <c r="I207" s="44">
        <f t="shared" si="12"/>
        <v>18.12</v>
      </c>
      <c r="J207" s="52">
        <f t="shared" si="13"/>
        <v>144.96</v>
      </c>
    </row>
    <row r="208" spans="1:10" s="36" customFormat="1" ht="25.5">
      <c r="A208" s="74"/>
      <c r="B208" s="129" t="s">
        <v>298</v>
      </c>
      <c r="C208" s="130" t="s">
        <v>168</v>
      </c>
      <c r="D208" s="125" t="s">
        <v>169</v>
      </c>
      <c r="E208" s="130" t="s">
        <v>54</v>
      </c>
      <c r="F208" s="123">
        <v>2</v>
      </c>
      <c r="G208" s="128">
        <v>19.46</v>
      </c>
      <c r="H208" s="128">
        <v>7.67</v>
      </c>
      <c r="I208" s="44">
        <f t="shared" si="12"/>
        <v>27.130000000000003</v>
      </c>
      <c r="J208" s="52">
        <f t="shared" si="13"/>
        <v>54.260000000000005</v>
      </c>
    </row>
    <row r="209" spans="1:10" s="36" customFormat="1" ht="15.75">
      <c r="A209" s="74"/>
      <c r="B209" s="129" t="s">
        <v>299</v>
      </c>
      <c r="C209" s="130" t="s">
        <v>170</v>
      </c>
      <c r="D209" s="125" t="s">
        <v>171</v>
      </c>
      <c r="E209" s="130" t="s">
        <v>54</v>
      </c>
      <c r="F209" s="123">
        <v>2</v>
      </c>
      <c r="G209" s="128">
        <v>22.94</v>
      </c>
      <c r="H209" s="128">
        <v>1.53</v>
      </c>
      <c r="I209" s="44">
        <f t="shared" si="12"/>
        <v>24.470000000000002</v>
      </c>
      <c r="J209" s="52">
        <f t="shared" si="13"/>
        <v>48.940000000000005</v>
      </c>
    </row>
    <row r="210" spans="1:10" s="36" customFormat="1" ht="15.75">
      <c r="A210" s="74"/>
      <c r="B210" s="129" t="s">
        <v>300</v>
      </c>
      <c r="C210" s="130" t="s">
        <v>172</v>
      </c>
      <c r="D210" s="125" t="s">
        <v>173</v>
      </c>
      <c r="E210" s="130" t="s">
        <v>54</v>
      </c>
      <c r="F210" s="123">
        <v>2</v>
      </c>
      <c r="G210" s="128">
        <v>58.59</v>
      </c>
      <c r="H210" s="128">
        <v>15.35</v>
      </c>
      <c r="I210" s="44">
        <f t="shared" si="12"/>
        <v>73.94</v>
      </c>
      <c r="J210" s="52">
        <f t="shared" si="13"/>
        <v>147.88</v>
      </c>
    </row>
    <row r="211" spans="1:10" s="36" customFormat="1" ht="15.75">
      <c r="A211" s="74"/>
      <c r="B211" s="129" t="s">
        <v>301</v>
      </c>
      <c r="C211" s="130" t="s">
        <v>293</v>
      </c>
      <c r="D211" s="125" t="s">
        <v>294</v>
      </c>
      <c r="E211" s="130" t="s">
        <v>54</v>
      </c>
      <c r="F211" s="123">
        <v>2</v>
      </c>
      <c r="G211" s="128">
        <v>1.87</v>
      </c>
      <c r="H211" s="128">
        <v>3.07</v>
      </c>
      <c r="I211" s="44">
        <f t="shared" si="12"/>
        <v>4.9399999999999995</v>
      </c>
      <c r="J211" s="52">
        <f t="shared" si="13"/>
        <v>9.879999999999999</v>
      </c>
    </row>
    <row r="212" spans="1:10" s="36" customFormat="1" ht="15.75">
      <c r="A212" s="74"/>
      <c r="B212" s="129" t="s">
        <v>302</v>
      </c>
      <c r="C212" s="130" t="s">
        <v>295</v>
      </c>
      <c r="D212" s="125" t="s">
        <v>296</v>
      </c>
      <c r="E212" s="130" t="s">
        <v>8</v>
      </c>
      <c r="F212" s="123">
        <v>5</v>
      </c>
      <c r="G212" s="128">
        <v>4.86</v>
      </c>
      <c r="H212" s="128">
        <v>3.99</v>
      </c>
      <c r="I212" s="44">
        <f t="shared" si="12"/>
        <v>8.850000000000001</v>
      </c>
      <c r="J212" s="52">
        <f t="shared" si="13"/>
        <v>44.25000000000001</v>
      </c>
    </row>
    <row r="213" spans="1:10" s="36" customFormat="1" ht="15.75">
      <c r="A213" s="74"/>
      <c r="B213" s="129" t="s">
        <v>303</v>
      </c>
      <c r="C213" s="130" t="s">
        <v>180</v>
      </c>
      <c r="D213" s="125" t="s">
        <v>181</v>
      </c>
      <c r="E213" s="130" t="s">
        <v>120</v>
      </c>
      <c r="F213" s="123">
        <v>0.3</v>
      </c>
      <c r="G213" s="128">
        <v>0</v>
      </c>
      <c r="H213" s="128">
        <v>32.75</v>
      </c>
      <c r="I213" s="44">
        <f t="shared" si="12"/>
        <v>32.75</v>
      </c>
      <c r="J213" s="52">
        <f t="shared" si="13"/>
        <v>9.825</v>
      </c>
    </row>
    <row r="214" spans="1:10" s="36" customFormat="1" ht="15.75">
      <c r="A214" s="74"/>
      <c r="B214" s="129" t="s">
        <v>304</v>
      </c>
      <c r="C214" s="130" t="s">
        <v>178</v>
      </c>
      <c r="D214" s="125" t="s">
        <v>179</v>
      </c>
      <c r="E214" s="130" t="s">
        <v>120</v>
      </c>
      <c r="F214" s="123">
        <v>0.1</v>
      </c>
      <c r="G214" s="128">
        <v>84.32</v>
      </c>
      <c r="H214" s="128">
        <v>19.65</v>
      </c>
      <c r="I214" s="44">
        <f t="shared" si="12"/>
        <v>103.97</v>
      </c>
      <c r="J214" s="52">
        <f t="shared" si="13"/>
        <v>10.397</v>
      </c>
    </row>
    <row r="215" spans="1:10" s="36" customFormat="1" ht="25.5">
      <c r="A215" s="74"/>
      <c r="B215" s="129" t="s">
        <v>327</v>
      </c>
      <c r="C215" s="136" t="s">
        <v>305</v>
      </c>
      <c r="D215" s="137" t="s">
        <v>306</v>
      </c>
      <c r="E215" s="136" t="s">
        <v>307</v>
      </c>
      <c r="F215" s="66">
        <v>1</v>
      </c>
      <c r="G215" s="138">
        <v>1099</v>
      </c>
      <c r="H215" s="138">
        <v>103.22</v>
      </c>
      <c r="I215" s="44">
        <f t="shared" si="12"/>
        <v>1202.22</v>
      </c>
      <c r="J215" s="52">
        <f t="shared" si="13"/>
        <v>1202.22</v>
      </c>
    </row>
    <row r="216" spans="1:10" s="36" customFormat="1" ht="25.5">
      <c r="A216" s="74"/>
      <c r="B216" s="129" t="s">
        <v>328</v>
      </c>
      <c r="C216" s="136" t="s">
        <v>305</v>
      </c>
      <c r="D216" s="137" t="s">
        <v>308</v>
      </c>
      <c r="E216" s="136" t="s">
        <v>307</v>
      </c>
      <c r="F216" s="66">
        <v>1</v>
      </c>
      <c r="G216" s="138">
        <v>450</v>
      </c>
      <c r="H216" s="138">
        <v>135</v>
      </c>
      <c r="I216" s="44">
        <f t="shared" si="12"/>
        <v>585</v>
      </c>
      <c r="J216" s="52">
        <f t="shared" si="13"/>
        <v>585</v>
      </c>
    </row>
    <row r="217" spans="1:10" s="36" customFormat="1" ht="25.5">
      <c r="A217" s="74"/>
      <c r="B217" s="129" t="s">
        <v>329</v>
      </c>
      <c r="C217" s="136" t="s">
        <v>305</v>
      </c>
      <c r="D217" s="137" t="s">
        <v>309</v>
      </c>
      <c r="E217" s="136" t="s">
        <v>307</v>
      </c>
      <c r="F217" s="66">
        <v>1</v>
      </c>
      <c r="G217" s="138">
        <v>346.7</v>
      </c>
      <c r="H217" s="138">
        <v>256.3</v>
      </c>
      <c r="I217" s="44">
        <f t="shared" si="12"/>
        <v>603</v>
      </c>
      <c r="J217" s="52">
        <f t="shared" si="13"/>
        <v>603</v>
      </c>
    </row>
    <row r="218" spans="1:10" s="36" customFormat="1" ht="25.5">
      <c r="A218" s="74"/>
      <c r="B218" s="129" t="s">
        <v>330</v>
      </c>
      <c r="C218" s="136" t="s">
        <v>310</v>
      </c>
      <c r="D218" s="137" t="s">
        <v>311</v>
      </c>
      <c r="E218" s="136" t="s">
        <v>54</v>
      </c>
      <c r="F218" s="66">
        <v>1</v>
      </c>
      <c r="G218" s="138">
        <v>222.09</v>
      </c>
      <c r="H218" s="138">
        <v>69.85</v>
      </c>
      <c r="I218" s="44">
        <f t="shared" si="12"/>
        <v>291.94</v>
      </c>
      <c r="J218" s="52">
        <f t="shared" si="13"/>
        <v>291.94</v>
      </c>
    </row>
    <row r="219" spans="1:10" s="36" customFormat="1" ht="25.5">
      <c r="A219" s="74"/>
      <c r="B219" s="129" t="s">
        <v>331</v>
      </c>
      <c r="C219" s="136" t="s">
        <v>312</v>
      </c>
      <c r="D219" s="137" t="s">
        <v>313</v>
      </c>
      <c r="E219" s="136" t="s">
        <v>54</v>
      </c>
      <c r="F219" s="66">
        <v>2</v>
      </c>
      <c r="G219" s="138">
        <v>112.84</v>
      </c>
      <c r="H219" s="138">
        <v>7.67</v>
      </c>
      <c r="I219" s="44">
        <f t="shared" si="12"/>
        <v>120.51</v>
      </c>
      <c r="J219" s="52">
        <f t="shared" si="13"/>
        <v>241.02</v>
      </c>
    </row>
    <row r="220" spans="1:10" s="36" customFormat="1" ht="25.5">
      <c r="A220" s="74"/>
      <c r="B220" s="129" t="s">
        <v>332</v>
      </c>
      <c r="C220" s="136" t="s">
        <v>314</v>
      </c>
      <c r="D220" s="137" t="s">
        <v>315</v>
      </c>
      <c r="E220" s="136" t="s">
        <v>54</v>
      </c>
      <c r="F220" s="66">
        <v>1</v>
      </c>
      <c r="G220" s="138">
        <v>116.29</v>
      </c>
      <c r="H220" s="138">
        <v>18.22</v>
      </c>
      <c r="I220" s="44">
        <f t="shared" si="12"/>
        <v>134.51</v>
      </c>
      <c r="J220" s="52">
        <f t="shared" si="13"/>
        <v>134.51</v>
      </c>
    </row>
    <row r="221" spans="1:10" s="36" customFormat="1" ht="25.5">
      <c r="A221" s="74"/>
      <c r="B221" s="129" t="s">
        <v>333</v>
      </c>
      <c r="C221" s="136" t="s">
        <v>288</v>
      </c>
      <c r="D221" s="137" t="s">
        <v>289</v>
      </c>
      <c r="E221" s="136" t="s">
        <v>8</v>
      </c>
      <c r="F221" s="66">
        <v>100</v>
      </c>
      <c r="G221" s="138">
        <v>0.58</v>
      </c>
      <c r="H221" s="138">
        <v>1.23</v>
      </c>
      <c r="I221" s="44">
        <f t="shared" si="12"/>
        <v>1.81</v>
      </c>
      <c r="J221" s="52">
        <f t="shared" si="13"/>
        <v>181</v>
      </c>
    </row>
    <row r="222" spans="1:10" s="36" customFormat="1" ht="15.75">
      <c r="A222" s="74"/>
      <c r="B222" s="129" t="s">
        <v>334</v>
      </c>
      <c r="C222" s="136" t="s">
        <v>316</v>
      </c>
      <c r="D222" s="137" t="s">
        <v>317</v>
      </c>
      <c r="E222" s="136" t="s">
        <v>8</v>
      </c>
      <c r="F222" s="66">
        <v>27</v>
      </c>
      <c r="G222" s="138">
        <v>2.3</v>
      </c>
      <c r="H222" s="138">
        <v>12.28</v>
      </c>
      <c r="I222" s="44">
        <f t="shared" si="12"/>
        <v>14.579999999999998</v>
      </c>
      <c r="J222" s="52">
        <f t="shared" si="13"/>
        <v>393.65999999999997</v>
      </c>
    </row>
    <row r="223" spans="1:10" s="36" customFormat="1" ht="15.75">
      <c r="A223" s="74"/>
      <c r="B223" s="129" t="s">
        <v>335</v>
      </c>
      <c r="C223" s="136" t="s">
        <v>318</v>
      </c>
      <c r="D223" s="137" t="s">
        <v>319</v>
      </c>
      <c r="E223" s="136" t="s">
        <v>54</v>
      </c>
      <c r="F223" s="66">
        <v>2</v>
      </c>
      <c r="G223" s="138">
        <v>8.56</v>
      </c>
      <c r="H223" s="138">
        <v>15.35</v>
      </c>
      <c r="I223" s="44">
        <f t="shared" si="12"/>
        <v>23.91</v>
      </c>
      <c r="J223" s="52">
        <f t="shared" si="13"/>
        <v>47.82</v>
      </c>
    </row>
    <row r="224" spans="1:10" s="36" customFormat="1" ht="25.5">
      <c r="A224" s="74"/>
      <c r="B224" s="129" t="s">
        <v>336</v>
      </c>
      <c r="C224" s="136" t="s">
        <v>320</v>
      </c>
      <c r="D224" s="137" t="s">
        <v>321</v>
      </c>
      <c r="E224" s="136" t="s">
        <v>54</v>
      </c>
      <c r="F224" s="66">
        <v>2</v>
      </c>
      <c r="G224" s="138">
        <v>79.31</v>
      </c>
      <c r="H224" s="138">
        <v>15.35</v>
      </c>
      <c r="I224" s="44">
        <f t="shared" si="12"/>
        <v>94.66</v>
      </c>
      <c r="J224" s="52">
        <f t="shared" si="13"/>
        <v>189.32</v>
      </c>
    </row>
    <row r="225" spans="1:10" s="36" customFormat="1" ht="15.75">
      <c r="A225" s="74"/>
      <c r="B225" s="129" t="s">
        <v>337</v>
      </c>
      <c r="C225" s="136" t="s">
        <v>322</v>
      </c>
      <c r="D225" s="137" t="s">
        <v>323</v>
      </c>
      <c r="E225" s="136" t="s">
        <v>54</v>
      </c>
      <c r="F225" s="66">
        <v>2</v>
      </c>
      <c r="G225" s="138">
        <v>4.86</v>
      </c>
      <c r="H225" s="138">
        <v>10.43</v>
      </c>
      <c r="I225" s="44">
        <f t="shared" si="12"/>
        <v>15.29</v>
      </c>
      <c r="J225" s="52">
        <f t="shared" si="13"/>
        <v>30.58</v>
      </c>
    </row>
    <row r="226" spans="1:10" s="36" customFormat="1" ht="25.5">
      <c r="A226" s="74"/>
      <c r="B226" s="129" t="s">
        <v>338</v>
      </c>
      <c r="C226" s="136" t="s">
        <v>324</v>
      </c>
      <c r="D226" s="137" t="s">
        <v>325</v>
      </c>
      <c r="E226" s="136" t="s">
        <v>54</v>
      </c>
      <c r="F226" s="66">
        <v>2</v>
      </c>
      <c r="G226" s="138">
        <v>7.76</v>
      </c>
      <c r="H226" s="138">
        <v>2.54</v>
      </c>
      <c r="I226" s="44">
        <f t="shared" si="12"/>
        <v>10.3</v>
      </c>
      <c r="J226" s="52">
        <f t="shared" si="13"/>
        <v>20.6</v>
      </c>
    </row>
    <row r="227" spans="1:10" s="36" customFormat="1" ht="15.75">
      <c r="A227" s="74"/>
      <c r="B227" s="129" t="s">
        <v>339</v>
      </c>
      <c r="C227" s="136" t="s">
        <v>305</v>
      </c>
      <c r="D227" s="137" t="s">
        <v>326</v>
      </c>
      <c r="E227" s="136" t="s">
        <v>54</v>
      </c>
      <c r="F227" s="66">
        <v>1</v>
      </c>
      <c r="G227" s="138">
        <v>1423</v>
      </c>
      <c r="H227" s="138">
        <v>56</v>
      </c>
      <c r="I227" s="44">
        <f t="shared" si="12"/>
        <v>1479</v>
      </c>
      <c r="J227" s="52">
        <f t="shared" si="13"/>
        <v>1479</v>
      </c>
    </row>
    <row r="228" spans="1:10" s="36" customFormat="1" ht="15.75">
      <c r="A228" s="74"/>
      <c r="B228" s="39"/>
      <c r="C228" s="80"/>
      <c r="D228" s="81"/>
      <c r="E228" s="80"/>
      <c r="F228" s="83"/>
      <c r="G228" s="84"/>
      <c r="H228" s="84"/>
      <c r="I228" s="90" t="s">
        <v>247</v>
      </c>
      <c r="J228" s="89">
        <f>SUM(J188:J227)</f>
        <v>9415.761</v>
      </c>
    </row>
    <row r="229" spans="1:10" s="36" customFormat="1" ht="15.75">
      <c r="A229" s="74">
        <v>23</v>
      </c>
      <c r="B229" s="39"/>
      <c r="C229" s="80"/>
      <c r="D229" s="76" t="s">
        <v>61</v>
      </c>
      <c r="E229" s="80"/>
      <c r="F229" s="83"/>
      <c r="G229" s="84"/>
      <c r="H229" s="84"/>
      <c r="I229" s="44">
        <f aca="true" t="shared" si="14" ref="I229:I236">SUM(H229,G229)</f>
        <v>0</v>
      </c>
      <c r="J229" s="52">
        <f aca="true" t="shared" si="15" ref="J229:J236">I229*F229</f>
        <v>0</v>
      </c>
    </row>
    <row r="230" spans="1:10" ht="15.75">
      <c r="A230" s="74"/>
      <c r="B230" s="39"/>
      <c r="C230" s="80"/>
      <c r="D230" s="81"/>
      <c r="E230" s="80"/>
      <c r="F230" s="83"/>
      <c r="G230" s="84"/>
      <c r="H230" s="84"/>
      <c r="I230" s="44">
        <f t="shared" si="14"/>
        <v>0</v>
      </c>
      <c r="J230" s="52">
        <f t="shared" si="15"/>
        <v>0</v>
      </c>
    </row>
    <row r="231" spans="1:10" s="4" customFormat="1" ht="15.75">
      <c r="A231" s="131"/>
      <c r="B231" s="129" t="s">
        <v>248</v>
      </c>
      <c r="C231" s="130" t="s">
        <v>62</v>
      </c>
      <c r="D231" s="125" t="s">
        <v>154</v>
      </c>
      <c r="E231" s="130" t="s">
        <v>16</v>
      </c>
      <c r="F231" s="123">
        <v>12</v>
      </c>
      <c r="G231" s="128">
        <v>0.24</v>
      </c>
      <c r="H231" s="128">
        <v>4.92</v>
      </c>
      <c r="I231" s="64">
        <f t="shared" si="14"/>
        <v>5.16</v>
      </c>
      <c r="J231" s="65">
        <f t="shared" si="15"/>
        <v>61.92</v>
      </c>
    </row>
    <row r="232" spans="1:10" s="4" customFormat="1" ht="15.75">
      <c r="A232" s="131"/>
      <c r="B232" s="129" t="s">
        <v>249</v>
      </c>
      <c r="C232" s="130" t="s">
        <v>62</v>
      </c>
      <c r="D232" s="125" t="s">
        <v>155</v>
      </c>
      <c r="E232" s="130" t="s">
        <v>16</v>
      </c>
      <c r="F232" s="123">
        <v>48</v>
      </c>
      <c r="G232" s="128">
        <v>0.24</v>
      </c>
      <c r="H232" s="128">
        <v>4.92</v>
      </c>
      <c r="I232" s="64">
        <f t="shared" si="14"/>
        <v>5.16</v>
      </c>
      <c r="J232" s="65">
        <f t="shared" si="15"/>
        <v>247.68</v>
      </c>
    </row>
    <row r="233" spans="1:10" s="4" customFormat="1" ht="25.5">
      <c r="A233" s="131"/>
      <c r="B233" s="129" t="s">
        <v>250</v>
      </c>
      <c r="C233" s="136" t="s">
        <v>63</v>
      </c>
      <c r="D233" s="137" t="s">
        <v>64</v>
      </c>
      <c r="E233" s="136" t="s">
        <v>16</v>
      </c>
      <c r="F233" s="66">
        <v>72</v>
      </c>
      <c r="G233" s="138">
        <v>4.09</v>
      </c>
      <c r="H233" s="138">
        <v>9.1</v>
      </c>
      <c r="I233" s="64">
        <f t="shared" si="14"/>
        <v>13.19</v>
      </c>
      <c r="J233" s="65">
        <f t="shared" si="15"/>
        <v>949.68</v>
      </c>
    </row>
    <row r="234" spans="1:10" s="4" customFormat="1" ht="25.5">
      <c r="A234" s="131"/>
      <c r="B234" s="129" t="s">
        <v>251</v>
      </c>
      <c r="C234" s="136" t="s">
        <v>63</v>
      </c>
      <c r="D234" s="137" t="s">
        <v>261</v>
      </c>
      <c r="E234" s="136" t="s">
        <v>16</v>
      </c>
      <c r="F234" s="66">
        <v>150</v>
      </c>
      <c r="G234" s="138">
        <v>4.09</v>
      </c>
      <c r="H234" s="138">
        <v>9.1</v>
      </c>
      <c r="I234" s="64">
        <f t="shared" si="14"/>
        <v>13.19</v>
      </c>
      <c r="J234" s="65">
        <f t="shared" si="15"/>
        <v>1978.5</v>
      </c>
    </row>
    <row r="235" spans="1:10" s="4" customFormat="1" ht="15.75">
      <c r="A235" s="131"/>
      <c r="B235" s="129" t="s">
        <v>252</v>
      </c>
      <c r="C235" s="136" t="s">
        <v>205</v>
      </c>
      <c r="D235" s="137" t="s">
        <v>206</v>
      </c>
      <c r="E235" s="136" t="s">
        <v>16</v>
      </c>
      <c r="F235" s="66">
        <v>48</v>
      </c>
      <c r="G235" s="138">
        <v>8.45</v>
      </c>
      <c r="H235" s="138">
        <v>17.46</v>
      </c>
      <c r="I235" s="64">
        <f t="shared" si="14"/>
        <v>25.91</v>
      </c>
      <c r="J235" s="65">
        <f t="shared" si="15"/>
        <v>1243.68</v>
      </c>
    </row>
    <row r="236" spans="1:10" ht="38.25">
      <c r="A236" s="97"/>
      <c r="B236" s="129" t="s">
        <v>253</v>
      </c>
      <c r="C236" s="136" t="s">
        <v>201</v>
      </c>
      <c r="D236" s="137" t="s">
        <v>202</v>
      </c>
      <c r="E236" s="136" t="s">
        <v>16</v>
      </c>
      <c r="F236" s="66">
        <v>54</v>
      </c>
      <c r="G236" s="138">
        <v>6.08</v>
      </c>
      <c r="H236" s="138">
        <v>9.1</v>
      </c>
      <c r="I236" s="44">
        <f t="shared" si="14"/>
        <v>15.18</v>
      </c>
      <c r="J236" s="52">
        <f t="shared" si="15"/>
        <v>819.72</v>
      </c>
    </row>
    <row r="237" spans="1:10" ht="15.75">
      <c r="A237" s="74"/>
      <c r="B237" s="39"/>
      <c r="C237" s="80"/>
      <c r="D237" s="81"/>
      <c r="E237" s="80"/>
      <c r="F237" s="66"/>
      <c r="G237" s="84"/>
      <c r="H237" s="84"/>
      <c r="I237" s="90" t="s">
        <v>254</v>
      </c>
      <c r="J237" s="89">
        <f>SUM(J232:J236)</f>
        <v>5239.26</v>
      </c>
    </row>
    <row r="238" spans="1:10" s="4" customFormat="1" ht="15.75">
      <c r="A238" s="73">
        <v>24</v>
      </c>
      <c r="B238" s="48"/>
      <c r="C238" s="80"/>
      <c r="D238" s="76" t="s">
        <v>60</v>
      </c>
      <c r="E238" s="80"/>
      <c r="F238" s="70"/>
      <c r="G238" s="82"/>
      <c r="H238" s="82"/>
      <c r="I238" s="44">
        <f>SUM(H238,G238)</f>
        <v>0</v>
      </c>
      <c r="J238" s="52">
        <f>I238*F238</f>
        <v>0</v>
      </c>
    </row>
    <row r="239" spans="1:10" s="4" customFormat="1" ht="15.75">
      <c r="A239" s="73"/>
      <c r="B239" s="48"/>
      <c r="C239" s="80"/>
      <c r="D239" s="76"/>
      <c r="E239" s="80"/>
      <c r="F239" s="70"/>
      <c r="G239" s="82"/>
      <c r="H239" s="82"/>
      <c r="I239" s="44"/>
      <c r="J239" s="52"/>
    </row>
    <row r="240" spans="1:10" s="36" customFormat="1" ht="15.75">
      <c r="A240" s="74"/>
      <c r="B240" s="92" t="s">
        <v>255</v>
      </c>
      <c r="C240" s="136" t="s">
        <v>55</v>
      </c>
      <c r="D240" s="137" t="s">
        <v>65</v>
      </c>
      <c r="E240" s="136" t="s">
        <v>16</v>
      </c>
      <c r="F240" s="66">
        <v>48</v>
      </c>
      <c r="G240" s="138">
        <v>0</v>
      </c>
      <c r="H240" s="138">
        <v>9.17</v>
      </c>
      <c r="I240" s="44">
        <f>SUM(H240,G240)</f>
        <v>9.17</v>
      </c>
      <c r="J240" s="52">
        <f>I240*F240</f>
        <v>440.15999999999997</v>
      </c>
    </row>
    <row r="241" spans="1:10" ht="15.75">
      <c r="A241" s="101"/>
      <c r="I241" s="94" t="s">
        <v>256</v>
      </c>
      <c r="J241" s="89">
        <f>SUM(J240)</f>
        <v>440.15999999999997</v>
      </c>
    </row>
    <row r="242" spans="1:10" ht="16.5" thickBot="1">
      <c r="A242" s="101"/>
      <c r="C242" s="21"/>
      <c r="D242" s="53"/>
      <c r="E242" s="50"/>
      <c r="F242" s="27"/>
      <c r="G242" s="11"/>
      <c r="H242" s="11"/>
      <c r="J242" s="37"/>
    </row>
    <row r="243" spans="1:10" ht="18">
      <c r="A243" s="74"/>
      <c r="B243" s="39"/>
      <c r="C243" s="21"/>
      <c r="D243" s="127" t="s">
        <v>24</v>
      </c>
      <c r="E243" s="55"/>
      <c r="F243" s="26"/>
      <c r="G243" s="13"/>
      <c r="H243" s="13"/>
      <c r="I243" s="13"/>
      <c r="J243" s="91">
        <f>SUM(J241,J237,J228,J146,J184,J169,J164,J160,J154,J150,J141,J134)</f>
        <v>38430.95</v>
      </c>
    </row>
    <row r="244" spans="1:10" ht="15.75">
      <c r="A244" s="74"/>
      <c r="B244" s="39"/>
      <c r="C244" s="21"/>
      <c r="D244" s="132" t="s">
        <v>19</v>
      </c>
      <c r="E244" s="54"/>
      <c r="F244" s="29"/>
      <c r="G244" s="12"/>
      <c r="H244" s="12"/>
      <c r="I244" s="12"/>
      <c r="J244" s="93">
        <f>J243*0.3</f>
        <v>11529.284999999998</v>
      </c>
    </row>
    <row r="245" spans="1:10" ht="21" thickBot="1">
      <c r="A245" s="102"/>
      <c r="B245" s="60"/>
      <c r="C245" s="25"/>
      <c r="D245" s="135" t="s">
        <v>257</v>
      </c>
      <c r="E245" s="56"/>
      <c r="F245" s="30"/>
      <c r="G245" s="14"/>
      <c r="H245" s="14"/>
      <c r="I245" s="14"/>
      <c r="J245" s="95">
        <f>SUM(J243:J244)</f>
        <v>49960.23499999999</v>
      </c>
    </row>
    <row r="246" spans="1:10" ht="16.5" thickBot="1">
      <c r="A246" s="101"/>
      <c r="J246" s="37"/>
    </row>
    <row r="247" spans="1:10" ht="18">
      <c r="A247" s="74"/>
      <c r="B247" s="39"/>
      <c r="C247" s="21"/>
      <c r="D247" s="127" t="s">
        <v>263</v>
      </c>
      <c r="E247" s="55"/>
      <c r="F247" s="26"/>
      <c r="G247" s="13"/>
      <c r="H247" s="13"/>
      <c r="I247" s="13"/>
      <c r="J247" s="91">
        <f>SUM(J121,J243)</f>
        <v>72852.779</v>
      </c>
    </row>
    <row r="248" spans="1:10" ht="15.75">
      <c r="A248" s="74"/>
      <c r="B248" s="39"/>
      <c r="C248" s="21"/>
      <c r="D248" s="132" t="s">
        <v>19</v>
      </c>
      <c r="E248" s="54"/>
      <c r="F248" s="29"/>
      <c r="G248" s="12"/>
      <c r="H248" s="12"/>
      <c r="I248" s="12"/>
      <c r="J248" s="93">
        <f>J247*0.3</f>
        <v>21855.8337</v>
      </c>
    </row>
    <row r="249" spans="1:10" ht="21" thickBot="1">
      <c r="A249" s="102"/>
      <c r="B249" s="60"/>
      <c r="C249" s="25"/>
      <c r="D249" s="135" t="s">
        <v>264</v>
      </c>
      <c r="E249" s="56"/>
      <c r="F249" s="30"/>
      <c r="G249" s="14"/>
      <c r="H249" s="14"/>
      <c r="I249" s="14"/>
      <c r="J249" s="95">
        <f>SUM(J247:J248)</f>
        <v>94708.6127</v>
      </c>
    </row>
    <row r="250" spans="1:10" ht="13.5" thickBot="1">
      <c r="A250" s="167"/>
      <c r="B250" s="173"/>
      <c r="C250" s="172"/>
      <c r="D250" s="171"/>
      <c r="E250" s="170"/>
      <c r="F250" s="169"/>
      <c r="G250" s="169"/>
      <c r="H250" s="169"/>
      <c r="I250" s="169"/>
      <c r="J250" s="168"/>
    </row>
  </sheetData>
  <sheetProtection/>
  <printOptions gridLines="1" horizontalCentered="1"/>
  <pageMargins left="0.1968503937007874" right="0.7086614173228347" top="1.1811023622047245" bottom="0.984251968503937" header="0.5118110236220472" footer="0.5118110236220472"/>
  <pageSetup horizontalDpi="600" verticalDpi="600" orientation="landscape" paperSize="9" scale="95" r:id="rId2"/>
  <headerFooter alignWithMargins="0">
    <oddHeader>&amp;LSECRETARIA DO MEIO AMBIENTE
FUNDAÇÃO FLORESTAL&amp;CPARQUE ESTADUAL DO JUQUERY
REFORMA DOS MIRANTES&amp;RPLANILHA QUANTITATIVA E ORÇAMENTÁRIA
data base:CPOS 165 JULHO/2015</oddHeader>
    <oddFooter>&amp;RPágina &amp;P de &amp;N</oddFooter>
  </headerFooter>
  <rowBreaks count="1" manualBreakCount="1"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José Roberto Muratore</cp:lastModifiedBy>
  <cp:lastPrinted>2015-08-12T17:38:59Z</cp:lastPrinted>
  <dcterms:created xsi:type="dcterms:W3CDTF">1998-09-21T12:27:11Z</dcterms:created>
  <dcterms:modified xsi:type="dcterms:W3CDTF">2015-08-12T17:48:30Z</dcterms:modified>
  <cp:category/>
  <cp:version/>
  <cp:contentType/>
  <cp:contentStatus/>
</cp:coreProperties>
</file>