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815" tabRatio="915" activeTab="0"/>
  </bookViews>
  <sheets>
    <sheet name="Plan_orç " sheetId="1" r:id="rId1"/>
    <sheet name="Plan_Resumo " sheetId="2" r:id="rId2"/>
    <sheet name="Plan_crono" sheetId="3" r:id="rId3"/>
    <sheet name="Demo_BDI " sheetId="4" r:id="rId4"/>
    <sheet name="Demo_LS " sheetId="5" r:id="rId5"/>
  </sheets>
  <definedNames>
    <definedName name="\i">#REF!</definedName>
    <definedName name="_1">#REF!</definedName>
    <definedName name="_2">#REF!</definedName>
    <definedName name="_3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Print_Area_MI">#REF!</definedName>
    <definedName name="Print_Titles_MI">#REF!</definedName>
    <definedName name="V">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V">#REF!</definedName>
    <definedName name="XVI">#REF!</definedName>
  </definedNames>
  <calcPr fullCalcOnLoad="1"/>
</workbook>
</file>

<file path=xl/sharedStrings.xml><?xml version="1.0" encoding="utf-8"?>
<sst xmlns="http://schemas.openxmlformats.org/spreadsheetml/2006/main" count="1773" uniqueCount="1102">
  <si>
    <t xml:space="preserve">PLANILHA ORÇAMENTÁRIA </t>
  </si>
  <si>
    <t xml:space="preserve">CONTRATANTE: </t>
  </si>
  <si>
    <t xml:space="preserve">POLICIA MILITAR AMBIENTAL </t>
  </si>
  <si>
    <t xml:space="preserve">OBRA: </t>
  </si>
  <si>
    <t xml:space="preserve">CONSTRUÇÃO DO 1º BATALHÃO DA POLICIA MILITAR AMBIENTAL </t>
  </si>
  <si>
    <t xml:space="preserve">LOCAL : </t>
  </si>
  <si>
    <t xml:space="preserve">AVENIDA PROF. IDA KOLB ESQ COM MOURAO VIEIRA - JD LARANJEIRAS - SÃO PAULO </t>
  </si>
  <si>
    <t xml:space="preserve">ITEM </t>
  </si>
  <si>
    <t xml:space="preserve">CÓDIGO </t>
  </si>
  <si>
    <t xml:space="preserve">DESCRIÇÃO </t>
  </si>
  <si>
    <t xml:space="preserve">UNID  </t>
  </si>
  <si>
    <t xml:space="preserve">QUANT </t>
  </si>
  <si>
    <t>R$ UNIT.</t>
  </si>
  <si>
    <t xml:space="preserve">R$ TOTAL </t>
  </si>
  <si>
    <t>1</t>
  </si>
  <si>
    <t xml:space="preserve">              </t>
  </si>
  <si>
    <t xml:space="preserve">MOBILIZAÇÃO DESMOBILIZAÇÃO, CANTEIRO E ADM LOCAL </t>
  </si>
  <si>
    <t xml:space="preserve">      </t>
  </si>
  <si>
    <t xml:space="preserve"> </t>
  </si>
  <si>
    <t>1.1</t>
  </si>
  <si>
    <t xml:space="preserve">0006          </t>
  </si>
  <si>
    <t xml:space="preserve">Mobilização e desmobilização da obra                                                                                                                                                                    </t>
  </si>
  <si>
    <t xml:space="preserve">Gb    </t>
  </si>
  <si>
    <t>1.2</t>
  </si>
  <si>
    <t xml:space="preserve">01520.8.1.1   </t>
  </si>
  <si>
    <t xml:space="preserve">ABRIGO PROVISÓRIO de madeira executado na obra para alojamento e depósito de materiais e ferramentas cobertura com telha ecológica                                                                      </t>
  </si>
  <si>
    <t xml:space="preserve">m²    </t>
  </si>
  <si>
    <t>1.3</t>
  </si>
  <si>
    <t xml:space="preserve">01520.8.5.1   </t>
  </si>
  <si>
    <t xml:space="preserve">ALOJAMENTO metálico tipo contêiner constituído por um conjunto de dois módulos podendo ser acoplados pela lateral, fundo e frente - locação                                                             </t>
  </si>
  <si>
    <t xml:space="preserve">un    </t>
  </si>
  <si>
    <t>1.4</t>
  </si>
  <si>
    <t xml:space="preserve">02210.8.1.1   </t>
  </si>
  <si>
    <t xml:space="preserve">SONDAGEM de reconhecimento do subsolo com tubo de revestimento diâmetro 2 1/2"                                                                                                                          </t>
  </si>
  <si>
    <t xml:space="preserve">m     </t>
  </si>
  <si>
    <t>1.5</t>
  </si>
  <si>
    <t xml:space="preserve">00090         </t>
  </si>
  <si>
    <t xml:space="preserve">Administração local da obra                                                                                                                                                                             </t>
  </si>
  <si>
    <t xml:space="preserve">mês   </t>
  </si>
  <si>
    <t>1.6</t>
  </si>
  <si>
    <t xml:space="preserve">00010         </t>
  </si>
  <si>
    <t xml:space="preserve">Fornecimento e instalação de placa de obra                                                                                                                                                              </t>
  </si>
  <si>
    <t xml:space="preserve">SUBTOTAL </t>
  </si>
  <si>
    <t>2</t>
  </si>
  <si>
    <t xml:space="preserve">SERVIÇOS PRELIMINARES                                                                                                                                                                                   </t>
  </si>
  <si>
    <t>2.1</t>
  </si>
  <si>
    <t xml:space="preserve">02825.8.2.1   </t>
  </si>
  <si>
    <t xml:space="preserve">Fechamento, isolamento e proteção da obra com tapume reciclado                                                                                                                                          </t>
  </si>
  <si>
    <t>2.2</t>
  </si>
  <si>
    <t xml:space="preserve">02335.8.8.1   </t>
  </si>
  <si>
    <t xml:space="preserve">RASPAGEM mecanizada do terreno até 40 cm de profundidade, utilizando trator sobre esteiras                                                                                                              </t>
  </si>
  <si>
    <t>2.3</t>
  </si>
  <si>
    <t xml:space="preserve">02595.8.1.1   </t>
  </si>
  <si>
    <t xml:space="preserve">Locação da obra e execução de gabarito                                                                                                                                                                  </t>
  </si>
  <si>
    <t>2.4</t>
  </si>
  <si>
    <t xml:space="preserve">14510.8.3.1   </t>
  </si>
  <si>
    <t xml:space="preserve">CARGA do material proveniente da raspagem do terreno, utilizando pá-carregadeira sobre pneus                                                                                                            </t>
  </si>
  <si>
    <t xml:space="preserve">m³    </t>
  </si>
  <si>
    <t>2.5</t>
  </si>
  <si>
    <t xml:space="preserve">14510.8.8.10  </t>
  </si>
  <si>
    <t xml:space="preserve">TRANSPORTE e descarga de terra em caminhão basculante de 6 m³, distância até 10 km                                                                                                                      </t>
  </si>
  <si>
    <t>2.6</t>
  </si>
  <si>
    <t xml:space="preserve">14210.8.1.2   </t>
  </si>
  <si>
    <t xml:space="preserve">ELEVADOR DE OBRA com torre de 10m de altura, sistema de pinhão (cremalheira), para transporte de pessoas ou cargas                                                                                      </t>
  </si>
  <si>
    <t>loc/un</t>
  </si>
  <si>
    <t>2.7</t>
  </si>
  <si>
    <t xml:space="preserve">01560.8.1.1   </t>
  </si>
  <si>
    <t xml:space="preserve">TELA para proteção de fachada em polietileno                                                                                                                                                            </t>
  </si>
  <si>
    <t>02220.8.1.1</t>
  </si>
  <si>
    <t xml:space="preserve">DEMOLIÇÃO  de pavimentação asfaltica  com utilização de martelo rompedor </t>
  </si>
  <si>
    <t>2.8</t>
  </si>
  <si>
    <t xml:space="preserve">02220.8.21.1  </t>
  </si>
  <si>
    <t xml:space="preserve">DEMOLIÇÃO de edificação                                                                                                                                                                                 </t>
  </si>
  <si>
    <t>2.9</t>
  </si>
  <si>
    <t>000023</t>
  </si>
  <si>
    <t xml:space="preserve">RETIRADA  de alambrado existente </t>
  </si>
  <si>
    <t>3</t>
  </si>
  <si>
    <t xml:space="preserve">MOVIMENTO DE TERRA - TERRAPLENAGEM </t>
  </si>
  <si>
    <t>3.1</t>
  </si>
  <si>
    <t xml:space="preserve">02315.8.24.1  </t>
  </si>
  <si>
    <t xml:space="preserve">ESCAVAÇÃO e carga de material brejoso utilizando escavadeira sobre esteiras                                                                                                                             </t>
  </si>
  <si>
    <t>3.2</t>
  </si>
  <si>
    <t xml:space="preserve">04-31-00      </t>
  </si>
  <si>
    <t xml:space="preserve">FORNECIMENTO de terra incluindo escavação, carga e transporte até distência media de 1 km medido no aterro compactado                                                                                   </t>
  </si>
  <si>
    <t>3.3</t>
  </si>
  <si>
    <t>3.4</t>
  </si>
  <si>
    <t xml:space="preserve">02335.8.6.1   </t>
  </si>
  <si>
    <t xml:space="preserve">ESPALHAMENTO e regularização de terra em camadas no aterro utilizando trator sobre esteiras, distância até 30 m                                                                                         </t>
  </si>
  <si>
    <t>3.5</t>
  </si>
  <si>
    <t xml:space="preserve">02315.039     </t>
  </si>
  <si>
    <t xml:space="preserve">COMPACTAÇÃO  de aterro                                                                                                                                                                                  </t>
  </si>
  <si>
    <t>3.6</t>
  </si>
  <si>
    <t xml:space="preserve">000033        </t>
  </si>
  <si>
    <t xml:space="preserve">ENSAIOS  e testes  para terraplenagem                                                                                                                                                                   </t>
  </si>
  <si>
    <t xml:space="preserve">vb    </t>
  </si>
  <si>
    <t>4</t>
  </si>
  <si>
    <t xml:space="preserve">FUNDAÇÃO                                                                                                                                                                                                </t>
  </si>
  <si>
    <t>4.1</t>
  </si>
  <si>
    <t xml:space="preserve">00027         </t>
  </si>
  <si>
    <t xml:space="preserve">Taxa de mobilização e desmobilização estaca hélice                                                                                                                                                      </t>
  </si>
  <si>
    <t>4.2</t>
  </si>
  <si>
    <t xml:space="preserve">000035        </t>
  </si>
  <si>
    <t xml:space="preserve">Estaca escavada tipo hélice continua Ø 80CM                                                                                                                                                             </t>
  </si>
  <si>
    <t>4.3</t>
  </si>
  <si>
    <t xml:space="preserve">02315.8.2.1   </t>
  </si>
  <si>
    <t xml:space="preserve">ESCAVAÇÃO MANUAL em campo aberto em solo de 1ª categoria, profundidade (profundidade: até 2 m)                                                                                                          </t>
  </si>
  <si>
    <t>4.4</t>
  </si>
  <si>
    <t xml:space="preserve">02315.8.5.2   </t>
  </si>
  <si>
    <t xml:space="preserve">ESCAVAÇÃO MECANIZADA em campo aberto em solo de 1ª categoria (profundidade: até 4 m)                                                                                                                    </t>
  </si>
  <si>
    <t>4.5</t>
  </si>
  <si>
    <t xml:space="preserve">02250.8.3.2   </t>
  </si>
  <si>
    <t xml:space="preserve">ESCORAMENTO de vala tipo descontínuo empregando pranchas e longarinas de peroba                                                                                                                         </t>
  </si>
  <si>
    <t>4.6</t>
  </si>
  <si>
    <t xml:space="preserve">02720.8.6.1   </t>
  </si>
  <si>
    <t xml:space="preserve">LASTRO DE BRITA 3 e 4 apiloado manualmente com maço de até 30 kg                                                                                                                                        </t>
  </si>
  <si>
    <t>4.7</t>
  </si>
  <si>
    <t xml:space="preserve">03310.8.2.1   </t>
  </si>
  <si>
    <t xml:space="preserve">CONCRETO estrutural dosado em central , fck 10 MPa                                                                                                                                                      </t>
  </si>
  <si>
    <t>4.8</t>
  </si>
  <si>
    <t xml:space="preserve">000044        </t>
  </si>
  <si>
    <t xml:space="preserve">CONTROLE  tecnológico do concreto                                                                                                                                                                       </t>
  </si>
  <si>
    <t>4.9</t>
  </si>
  <si>
    <t xml:space="preserve">03110.8.1.9   </t>
  </si>
  <si>
    <t xml:space="preserve">FÔRMA de madeira para fundação, com tábuas e sarrafos, 5 aproveitamentos                                                                                                                                </t>
  </si>
  <si>
    <t>4.10</t>
  </si>
  <si>
    <t xml:space="preserve">03220.8.1.1   </t>
  </si>
  <si>
    <t xml:space="preserve">ARMADURA de tela de aço CA-60 B                                                                                                                                                                         </t>
  </si>
  <si>
    <t xml:space="preserve">kg    </t>
  </si>
  <si>
    <t>4.11</t>
  </si>
  <si>
    <t xml:space="preserve">03210.8.1.3   </t>
  </si>
  <si>
    <t xml:space="preserve">Fornecimento, corte, dobra, montagem de aço CA- 50                                                                                                                                                      </t>
  </si>
  <si>
    <t>4.12</t>
  </si>
  <si>
    <t xml:space="preserve">03310.8.2.14  </t>
  </si>
  <si>
    <t xml:space="preserve">CONCRETO estrutural dosado em central , auto-adensável, fck 25 MPa                                                                                                                                      </t>
  </si>
  <si>
    <t>4.13</t>
  </si>
  <si>
    <t xml:space="preserve">03310.8.13.2  </t>
  </si>
  <si>
    <t xml:space="preserve">TRANSPORTE, lançamento, adensamento e acabamento do concreto em fundação                                                                                                                                </t>
  </si>
  <si>
    <t>4.14</t>
  </si>
  <si>
    <t xml:space="preserve">04222.8.1.2   </t>
  </si>
  <si>
    <t xml:space="preserve">ALVENARIA embasamento    blocos de concreto, 19 x 19 x 39 cm, espessura da parede 19 cm, juntas de 10 mm com argamassa mista de cimento, cal hidratada e areia sem peneirar traço 1:0,25:3 - tipo 3 -   </t>
  </si>
  <si>
    <t>4.15</t>
  </si>
  <si>
    <t xml:space="preserve">02315.8.6.1   </t>
  </si>
  <si>
    <t xml:space="preserve">REATERRO  compactado  de vala empregando compactador  de solos tipo placa vibratoria - sem reaproveitamento de material                                                                                 </t>
  </si>
  <si>
    <t>4.16</t>
  </si>
  <si>
    <t xml:space="preserve">CARGA mecanizada de terra em caminhão basculante                                                                                                                                                        </t>
  </si>
  <si>
    <t>4.17</t>
  </si>
  <si>
    <t>4.18</t>
  </si>
  <si>
    <t xml:space="preserve">07110.8.5.1   </t>
  </si>
  <si>
    <t xml:space="preserve">IMPERMEABILIZAÇÃO de alicerce com tinta betuminosa em parede de 1 1/2 tijolo                                                                                                                            </t>
  </si>
  <si>
    <t>5</t>
  </si>
  <si>
    <t xml:space="preserve">SUPERESTRUTURA                                                                                                                                                                                          </t>
  </si>
  <si>
    <t>5.1</t>
  </si>
  <si>
    <t xml:space="preserve">VIGAS - PILARES E LAJES  - PRÉMOLDADOS                                                                                                                                                                  </t>
  </si>
  <si>
    <t>5.1.1</t>
  </si>
  <si>
    <t xml:space="preserve">00041         </t>
  </si>
  <si>
    <t xml:space="preserve">PILARES em concreto pré moldado - dimensão de  0,40x0,40m - fornecimento , transporte    e montagem                                                                                                     </t>
  </si>
  <si>
    <t>5.1.2</t>
  </si>
  <si>
    <t xml:space="preserve">00042         </t>
  </si>
  <si>
    <t xml:space="preserve">VIGAS  em concreto pré moldado - dimensões de 0,20x 0,90 e 0,40 x 0,58 - fornecimento, transporte e montagem                                                                                            </t>
  </si>
  <si>
    <t>5.1.3</t>
  </si>
  <si>
    <t xml:space="preserve">00043         </t>
  </si>
  <si>
    <t xml:space="preserve">LAJE  alveolar - fornecimento, transporte e montagem - conforme projeto                                                                                                                                 </t>
  </si>
  <si>
    <t>5.1.4</t>
  </si>
  <si>
    <t xml:space="preserve">00059         </t>
  </si>
  <si>
    <t xml:space="preserve">PLACAS E BOJOS  em concreto armado inclusive rodapés ventilados                                                                                                                                         </t>
  </si>
  <si>
    <t>5.1.5</t>
  </si>
  <si>
    <t xml:space="preserve">00057         </t>
  </si>
  <si>
    <t xml:space="preserve">PLATAFORMA elevatória com cap 20 metros de altura                                                                                                                                                       </t>
  </si>
  <si>
    <t>5.1.6</t>
  </si>
  <si>
    <t>5.1.7</t>
  </si>
  <si>
    <t xml:space="preserve">04070.8.1.2   </t>
  </si>
  <si>
    <t xml:space="preserve">GROUT - preparo com argamassa de cimento, areia sem peneirar e pedrisco traço 1:3:2                                                                                                                     </t>
  </si>
  <si>
    <t>5.1.8</t>
  </si>
  <si>
    <t xml:space="preserve">03310.8.2.15  </t>
  </si>
  <si>
    <t xml:space="preserve">CONCRETO estrutural dosado em central , auto-adensável, fck 30 MPa                                                                                                                                      </t>
  </si>
  <si>
    <t>5.1.9</t>
  </si>
  <si>
    <t xml:space="preserve">03310.8.13.1  </t>
  </si>
  <si>
    <t xml:space="preserve">TRANSPORTE, lançamento, adensamento e acabamento do concreto em estrutura                                                                                                                               </t>
  </si>
  <si>
    <t>5.1.10</t>
  </si>
  <si>
    <t xml:space="preserve">CONTROLE  tecnologico do concreto                                                                                                                                                                       </t>
  </si>
  <si>
    <t>5.1.11</t>
  </si>
  <si>
    <t xml:space="preserve">03110.8.2.6   </t>
  </si>
  <si>
    <t xml:space="preserve">FÔRMA com chapa compensada resinada, e=12 mm, para pilares/vigas/lajes, incluso contraventamentos/escoramentos com pontaletes 7,5 x 7,5 cm                                                              </t>
  </si>
  <si>
    <t>5.1.12</t>
  </si>
  <si>
    <t xml:space="preserve">Fornecimento, corte, dobra montagem de aço  CA- 50                                                                                                                                                      </t>
  </si>
  <si>
    <t>6</t>
  </si>
  <si>
    <t xml:space="preserve">FECHAMENTOS INTERNOS E EXTERNOS                                                                                                                                                                         </t>
  </si>
  <si>
    <t>6.1</t>
  </si>
  <si>
    <t xml:space="preserve">04221.8.1.35  </t>
  </si>
  <si>
    <t xml:space="preserve">ALVENARIA de vedação com blocos de concreto, 11,5 x 19 x 39 cm, espessura da parede 11,5 cm, juntas de 10 mm com argamassa industrializada                                                              </t>
  </si>
  <si>
    <t>6.2</t>
  </si>
  <si>
    <t xml:space="preserve">04085.8.1.1   </t>
  </si>
  <si>
    <t xml:space="preserve">VERGA RETA moldada no local com fôrma de madeira considerando 5 reaproveitamentos, concreto armado fck = 13,5 MPa, controle tipo "B"                                                                    </t>
  </si>
  <si>
    <t>6.3</t>
  </si>
  <si>
    <t xml:space="preserve">04840.8.5.2   </t>
  </si>
  <si>
    <t xml:space="preserve">PAREDE DE GESSO acartonado dupla interna, espessura final 125 mm, pé-direito máximo 3,75 m       com enchimento em lã de pet                                                                            </t>
  </si>
  <si>
    <t>6.4</t>
  </si>
  <si>
    <t xml:space="preserve">01544.8.2.3   </t>
  </si>
  <si>
    <t xml:space="preserve">ANDAIME para 1m² de alvenaria , construção e desmontagem, reaproveitamento dez vezes                                                                                                                    </t>
  </si>
  <si>
    <t>6.5</t>
  </si>
  <si>
    <t xml:space="preserve">000054        </t>
  </si>
  <si>
    <t xml:space="preserve">Fechamento interno com painel articulado - perfis de alumínio anodizado ou pintado , miolo com manta acustica eco sustentável com polímero acustico revestimento laminado BP   dim 6,15x3,00x0,99       </t>
  </si>
  <si>
    <t xml:space="preserve">unid  </t>
  </si>
  <si>
    <t>6.6</t>
  </si>
  <si>
    <t xml:space="preserve">000055        </t>
  </si>
  <si>
    <t xml:space="preserve">Perfil de alumínio 0,99x3,00 anodizado ou pintado  miolo em manta acustida eco sustentável com polimero acustico revestido com laminado BP                                                              </t>
  </si>
  <si>
    <t>6.7</t>
  </si>
  <si>
    <t xml:space="preserve">000056        </t>
  </si>
  <si>
    <t xml:space="preserve">Terminal fixo 0,06x3,00 em perfil de aluminio anodizado ou pintado revestimento laminado BP                                                                                                             </t>
  </si>
  <si>
    <t>6.8</t>
  </si>
  <si>
    <t xml:space="preserve">000057        </t>
  </si>
  <si>
    <t xml:space="preserve">Septo para fechamento de barreira acustica metalom em chapa de gesso acartonado e miolo em manta acustica eco sustentável 0,50 m                                                                        </t>
  </si>
  <si>
    <t>6.9</t>
  </si>
  <si>
    <t xml:space="preserve">000058        </t>
  </si>
  <si>
    <t xml:space="preserve">Trilho em aluminio anodizado ou pintado com suporte para fixação composto de tirante , paralela, parabolts e parafusos rosqueados                                                                       </t>
  </si>
  <si>
    <t>6.10</t>
  </si>
  <si>
    <t xml:space="preserve">000093        </t>
  </si>
  <si>
    <t xml:space="preserve">Fornecimento e instalação de divisória sanitária em estrutura de aluminio com pintura eletrostática na cor branca e fechamento em chapas de material reciclado  cor acizentada E= 12 mm                 </t>
  </si>
  <si>
    <t>6.11</t>
  </si>
  <si>
    <t xml:space="preserve">000094        </t>
  </si>
  <si>
    <t xml:space="preserve">Fornecimento e instalação de divisória sanitária em estrutura de aluminio com pintura eletrostática na cor branca e fechamento em chapas de material reciclado  cor acizentada E= 15 mm                 </t>
  </si>
  <si>
    <t>7</t>
  </si>
  <si>
    <t xml:space="preserve">COBERTURA                                                                                                                                                                                               </t>
  </si>
  <si>
    <t>7.1</t>
  </si>
  <si>
    <t>7.2</t>
  </si>
  <si>
    <t>7.3</t>
  </si>
  <si>
    <t>7.4</t>
  </si>
  <si>
    <t>7.5</t>
  </si>
  <si>
    <t xml:space="preserve">07120.8.3.1   </t>
  </si>
  <si>
    <t xml:space="preserve">REGULARIZAÇÃO DE SUPERFÍCIE horizontal e vertical para impermeabilização , com arg. de cimento e areia traço 1:3, e= 2 cm                                                                               </t>
  </si>
  <si>
    <t>7.6</t>
  </si>
  <si>
    <t xml:space="preserve">000123        </t>
  </si>
  <si>
    <t xml:space="preserve">IMPERMEABILIZAÇÃO  de cobertura com polyuréia                                                                                                                                                           </t>
  </si>
  <si>
    <t>7.7</t>
  </si>
  <si>
    <t xml:space="preserve">000124        </t>
  </si>
  <si>
    <t xml:space="preserve">Fornecimento e montagem de teto verde em cobertura                                                                                                                                                      </t>
  </si>
  <si>
    <t>7.11</t>
  </si>
  <si>
    <t xml:space="preserve">07620.8.2.6   </t>
  </si>
  <si>
    <t xml:space="preserve">RUFO de chapa de aço galvanizado nº 26 desenvolvimento 33 cm                                                                                                                                            </t>
  </si>
  <si>
    <t>7.12</t>
  </si>
  <si>
    <t xml:space="preserve">07712.8.1.9   </t>
  </si>
  <si>
    <t xml:space="preserve">CALHA de chapa galvanizada nº 26 desenvolvimento 40 cm                                                                                                                                                  </t>
  </si>
  <si>
    <t>7.13</t>
  </si>
  <si>
    <t xml:space="preserve">13610.8.1.1   </t>
  </si>
  <si>
    <t xml:space="preserve">SISTEMA  de aquecimento solar , incluindo fornecimento de placas solares e reservatórios térmicos                                                                                                       </t>
  </si>
  <si>
    <t xml:space="preserve">cj    </t>
  </si>
  <si>
    <t>7.14</t>
  </si>
  <si>
    <t xml:space="preserve">000099        </t>
  </si>
  <si>
    <t xml:space="preserve">SISTEMA  de captação energética tipo fotovoltaica - fornecimento e instalação                                                                                                                           </t>
  </si>
  <si>
    <t>8</t>
  </si>
  <si>
    <t xml:space="preserve">INSTALAÇÕES HIDRAULICAS : ÁGUA FRIA , ÁGUA QUENTE , ÁGUA REUSO,INCÊNDIO , ESGOTO, ÁGUAS PLUVIAIS ,GÁS,RESERVATÓRIO , LOUÇAS , METAIS E ACESSÓRIOS                                                                                                              </t>
  </si>
  <si>
    <t>8.1</t>
  </si>
  <si>
    <t xml:space="preserve">INSTALAÇÕES DE  ÁGUA FRIA - TUBULAÇÕES , REGISTROS , ACESSORIOS E ABRIGO                                                                                                                                </t>
  </si>
  <si>
    <t>8.1.1</t>
  </si>
  <si>
    <t xml:space="preserve">02510.8.3.2   </t>
  </si>
  <si>
    <t xml:space="preserve">CAVALETE com tubo de aço galvanizado 25 mm (1")                                                                                                                                                         </t>
  </si>
  <si>
    <t>8.1.2</t>
  </si>
  <si>
    <t xml:space="preserve">02510.8.2.1   </t>
  </si>
  <si>
    <t xml:space="preserve">ABRIGO para cavalete em alvenaria, dimensões 0,65 x 0,85 x 0,30                                                                                                                                         </t>
  </si>
  <si>
    <t>8.1.3</t>
  </si>
  <si>
    <t xml:space="preserve">15142.8.22.2  </t>
  </si>
  <si>
    <t xml:space="preserve">TUBO de PVC soldável, com conexões Ø 25 mm                                                                                                                                                              </t>
  </si>
  <si>
    <t>8.1.4</t>
  </si>
  <si>
    <t xml:space="preserve">15142.8.22.3  </t>
  </si>
  <si>
    <t xml:space="preserve">TUBO de PVC soldável, com conexões Ø 32 mm                                                                                                                                                              </t>
  </si>
  <si>
    <t>8.1.5</t>
  </si>
  <si>
    <t xml:space="preserve">15110.8.1.12  </t>
  </si>
  <si>
    <t xml:space="preserve">REGISTRO de gaveta com canopla Ø 25 mm (1")                                                                                                                                                             </t>
  </si>
  <si>
    <t>8.1.6</t>
  </si>
  <si>
    <t xml:space="preserve">15110.8.1.13  </t>
  </si>
  <si>
    <t xml:space="preserve">REGISTRO de gaveta com canopla Ø 32 mm (1 1/4")                                                                                                                                                         </t>
  </si>
  <si>
    <t>8.1.7</t>
  </si>
  <si>
    <t xml:space="preserve">15110.8.1.3   </t>
  </si>
  <si>
    <t xml:space="preserve">REGISTRO de gaveta bruto Ø 25 mm (1")                                                                                                                                                                   </t>
  </si>
  <si>
    <t>8.1.8</t>
  </si>
  <si>
    <t xml:space="preserve">15110.8.1.4   </t>
  </si>
  <si>
    <t xml:space="preserve">REGISTRO de gaveta bruto Ø 32 mm (1 1/4")                                                                                                                                                               </t>
  </si>
  <si>
    <t>8.1.9</t>
  </si>
  <si>
    <t xml:space="preserve">15110.8.2.3   </t>
  </si>
  <si>
    <t xml:space="preserve">REGISTRO de pressão com canopla Ø 25 mm (1")                                                                                                                                                            </t>
  </si>
  <si>
    <t>8.2</t>
  </si>
  <si>
    <t xml:space="preserve">INSTALAÇÕES HIDRAULICAS - ESGOTO - TUBULAÇÕES E ACESSÓRIOS                                                                                                                                              </t>
  </si>
  <si>
    <t>8.2.1</t>
  </si>
  <si>
    <t xml:space="preserve">15143.8.14.8  </t>
  </si>
  <si>
    <t xml:space="preserve">TUBO de PVC branco roscável Ø 3"                                                                                                                                                                        </t>
  </si>
  <si>
    <t>8.2.2</t>
  </si>
  <si>
    <t xml:space="preserve">15143.8.14.9  </t>
  </si>
  <si>
    <t xml:space="preserve">TUBO de PVC branco roscável Ø 4"                                                                                                                                                                        </t>
  </si>
  <si>
    <t>8.2.3</t>
  </si>
  <si>
    <t xml:space="preserve">15152.8.5.3   </t>
  </si>
  <si>
    <t xml:space="preserve">CURVA 45° longa de PVC branco , ponta bolsa e virola, Ø 75 mm                                                                                                                                           </t>
  </si>
  <si>
    <t>8.2.4</t>
  </si>
  <si>
    <t xml:space="preserve">15152.8.5.4   </t>
  </si>
  <si>
    <t xml:space="preserve">CURVA 45° longa de PVC branco , ponta bolsa e virola, Ø 100 mm                                                                                                                                          </t>
  </si>
  <si>
    <t>8.2.5</t>
  </si>
  <si>
    <t xml:space="preserve">15152.8.6.2   </t>
  </si>
  <si>
    <t xml:space="preserve">CURVA 90° curta de PVC branco , ponta bolsa e virola, Ø 75 mm                                                                                                                                           </t>
  </si>
  <si>
    <t>8.2.6</t>
  </si>
  <si>
    <t xml:space="preserve">15152.8.6.3   </t>
  </si>
  <si>
    <t xml:space="preserve">CURVA 90° curta de PVC branco , ponta bolsa e virola, Ø 100 mm                                                                                                                                          </t>
  </si>
  <si>
    <t>8.2.7</t>
  </si>
  <si>
    <t xml:space="preserve">15152.8.7.3   </t>
  </si>
  <si>
    <t xml:space="preserve">CURVA 90° longa de PVC branco , ponta bolsa e virola, Ø 75 mm                                                                                                                                           </t>
  </si>
  <si>
    <t>8.2.8</t>
  </si>
  <si>
    <t xml:space="preserve">15152.8.7.4   </t>
  </si>
  <si>
    <t xml:space="preserve">CURVA 90° longa de PVC branco , ponta bolsa e virola, Ø 100 mm                                                                                                                                          </t>
  </si>
  <si>
    <t>8.2.9</t>
  </si>
  <si>
    <t xml:space="preserve">15155.8.3.1   </t>
  </si>
  <si>
    <t xml:space="preserve">RALO de PVC rígido seco , 100 x 50 x 40 mm                                                                                                                                                              </t>
  </si>
  <si>
    <t>8.2.10</t>
  </si>
  <si>
    <t xml:space="preserve">15155.8.3.3   </t>
  </si>
  <si>
    <t xml:space="preserve">RALO de PVC rígido sifonado, 100 x 53 x 40 mm                                                                                                                                                           </t>
  </si>
  <si>
    <t>8.2.11</t>
  </si>
  <si>
    <t xml:space="preserve">02620.8.1.1   </t>
  </si>
  <si>
    <t xml:space="preserve">CAIXA DE INSPEÇÃO em alvenaria - lastro de concreto, e = 10 cm                                                                                                                                          </t>
  </si>
  <si>
    <t>8.2.12</t>
  </si>
  <si>
    <t xml:space="preserve">02620.8.2.1   </t>
  </si>
  <si>
    <t xml:space="preserve">CAIXA DE INSPEÇÃO em alvenaria - escavação manual com apiloamento do fundo                                                                                                                              </t>
  </si>
  <si>
    <t>8.2.13</t>
  </si>
  <si>
    <t xml:space="preserve">02620.8.1.3   </t>
  </si>
  <si>
    <t xml:space="preserve">CAIXA DE INSPEÇÃO em alvenaria - tijolo comum maciço revestido internamente com argamassa de cimento e areia sem peneirar (traço: 1:3 )                                                                 </t>
  </si>
  <si>
    <t>8.2.14</t>
  </si>
  <si>
    <t xml:space="preserve">02630.8.2.1   </t>
  </si>
  <si>
    <t xml:space="preserve">TAMPA DE CONCRETO para caixa de inspeção em alvenaria e = 5 cm                                                                                                                                          </t>
  </si>
  <si>
    <t>8.3</t>
  </si>
  <si>
    <t xml:space="preserve">INSTALAÇÕES HIDRAULICAS - AGUA QUENTE                                                                                                                                                                   </t>
  </si>
  <si>
    <t>8.3.1</t>
  </si>
  <si>
    <t xml:space="preserve">15144.8.23.2  </t>
  </si>
  <si>
    <t xml:space="preserve">TUBO de cobre soldável, com conexões Ø 22 mm (3/4")                                                                                                                                                     </t>
  </si>
  <si>
    <t>8.4</t>
  </si>
  <si>
    <t xml:space="preserve">INSTALAÇÕES HIDRAULICAS - ÁGUA PLUVIAL                                                                                                                                                                  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</si>
  <si>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</si>
  <si>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</si>
  <si>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</si>
  <si>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</si>
  <si>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</si>
  <si>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</si>
  <si>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</si>
  <si>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</si>
  <si>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</si>
  <si>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 xml:space="preserve">0000145       </t>
  </si>
  <si>
    <t xml:space="preserve">CAPTOR tipo EPAMS                                                                                                                                                                                       </t>
  </si>
  <si>
    <t>8.4.10</t>
  </si>
  <si>
    <t xml:space="preserve">15152.8.17.1  </t>
  </si>
  <si>
    <t xml:space="preserve">REDUÇÃO excêntrica PBV de PVC branco , Ø 75 x 50 mm                                                                                                                                                     </t>
  </si>
  <si>
    <t>8.4.11</t>
  </si>
  <si>
    <t xml:space="preserve">15152.8.17.3  </t>
  </si>
  <si>
    <t xml:space="preserve">REDUÇÃO excêntrica PBV de PVC branco , Ø 100 x 75 mm                                                                                                                                                    </t>
  </si>
  <si>
    <t>8.4.12</t>
  </si>
  <si>
    <t xml:space="preserve">15152.8.17.4  </t>
  </si>
  <si>
    <t xml:space="preserve">REDUÇÃO excêntrica PBV de PVC branco , Ø 150 x 100 mm                                                                                                                                                   </t>
  </si>
  <si>
    <t>8.4.13</t>
  </si>
  <si>
    <t xml:space="preserve">15152.8.8.3   </t>
  </si>
  <si>
    <t xml:space="preserve">JOELHO 45° de PVC branco , ponta bolsa e virola, Ø 75 mm                                                                                                                                                </t>
  </si>
  <si>
    <t>8.4.14</t>
  </si>
  <si>
    <t xml:space="preserve">15152.8.8.4   </t>
  </si>
  <si>
    <t xml:space="preserve">JOELHO 45° de PVC branco , ponta bolsa e virola, Ø 100 mm                                                                                                                                               </t>
  </si>
  <si>
    <t>8.4.15</t>
  </si>
  <si>
    <t xml:space="preserve">15152.8.9.3   </t>
  </si>
  <si>
    <t xml:space="preserve">JOELHO 90° de PVC branco , ponta bolsa e virola, Ø 75 mm                                                                                                                                                </t>
  </si>
  <si>
    <t>8.4.16</t>
  </si>
  <si>
    <t xml:space="preserve">15152.8.11.2  </t>
  </si>
  <si>
    <t xml:space="preserve">JUNÇÃO 45° de PVC branco , ponta bolsa e virola, Ø 75 x 75 mm                                                                                                                                           </t>
  </si>
  <si>
    <t>8.4.17</t>
  </si>
  <si>
    <t xml:space="preserve">15152.8.11.7  </t>
  </si>
  <si>
    <t xml:space="preserve">JUNÇÃO 45° de PVC branco com redução, ponta bolsa e virola, Ø 100 x 75 mm                                                                                                                               </t>
  </si>
  <si>
    <t>8.4.18</t>
  </si>
  <si>
    <t xml:space="preserve">15152.8.11.8  </t>
  </si>
  <si>
    <t xml:space="preserve">JUNÇÃO 45° de PVC branco com redução, ponta bolsa e virola, Ø 150 x 100 mm                                                                                                                              </t>
  </si>
  <si>
    <t>8.4.19</t>
  </si>
  <si>
    <t xml:space="preserve">15152.8.20.3  </t>
  </si>
  <si>
    <t xml:space="preserve">TÊ 90° de PVC branco , ponta bolsa e virola, Ø 75 x 75 mm                                                                                                                                               </t>
  </si>
  <si>
    <t>8.4.20</t>
  </si>
  <si>
    <t xml:space="preserve">15152.8.20.4  </t>
  </si>
  <si>
    <t xml:space="preserve">TÊ 90° de PVC branco , ponta bolsa e virola, Ø 100 x 100 mm                                                                                                                                             </t>
  </si>
  <si>
    <t>8.4.21</t>
  </si>
  <si>
    <t xml:space="preserve">0000157       </t>
  </si>
  <si>
    <t xml:space="preserve">CONJUNTO  de ancoragem 75 mm                                                                                                                                                                            </t>
  </si>
  <si>
    <t>8.4.22</t>
  </si>
  <si>
    <t xml:space="preserve">0000158       </t>
  </si>
  <si>
    <t xml:space="preserve">CONJUNTO  de ancoragem   100 mm                                                                                                                                                                         </t>
  </si>
  <si>
    <t>8.4.23</t>
  </si>
  <si>
    <t xml:space="preserve">0000159       </t>
  </si>
  <si>
    <t xml:space="preserve">JUNTA rapid - JR - ,50 mm                                                                                                                                                                               </t>
  </si>
  <si>
    <t>8.4.24</t>
  </si>
  <si>
    <t xml:space="preserve">0000160       </t>
  </si>
  <si>
    <t xml:space="preserve">JUNTA  rapid-JR 75  mm                                                                                                                                                                                  </t>
  </si>
  <si>
    <t>8.4.25</t>
  </si>
  <si>
    <t xml:space="preserve">0000161       </t>
  </si>
  <si>
    <t xml:space="preserve">JUNTA  rapid -JR 100 mm                                                                                                                                                                                 </t>
  </si>
  <si>
    <t>8.4.26</t>
  </si>
  <si>
    <t xml:space="preserve">0000162       </t>
  </si>
  <si>
    <t xml:space="preserve">JUNTA  rapid -JR 125 MM                                                                                                                                                                                 </t>
  </si>
  <si>
    <t>8.5</t>
  </si>
  <si>
    <t xml:space="preserve">INSTALAÇÕES HIDRAULICAS -  REDE DE INCÊNDIO- TUBULAÇÕES , ACESSORIOS E COMPLEMENTOS                                                                                                                     </t>
  </si>
  <si>
    <t>8.5.1</t>
  </si>
  <si>
    <t xml:space="preserve">13975.8.3.1   </t>
  </si>
  <si>
    <t xml:space="preserve">REGISTRO de recalque no passeio, Ø 65 mm (2 1/2")                                                                                                                                                       </t>
  </si>
  <si>
    <t>8.5.2</t>
  </si>
  <si>
    <t xml:space="preserve">15110.8.1.8   </t>
  </si>
  <si>
    <t xml:space="preserve">REGISTRO de gaveta bruto Ø 80 mm (3")                                                                                                                                                                   </t>
  </si>
  <si>
    <t>8.5.3</t>
  </si>
  <si>
    <t xml:space="preserve">13975.8.2.1   </t>
  </si>
  <si>
    <t xml:space="preserve">HIDRANTE com registro globo angular 45°, Ø 65 mm (2 1/2")                                                                                                                                               </t>
  </si>
  <si>
    <t>8.5.4</t>
  </si>
  <si>
    <t xml:space="preserve">15110.8.4.7   </t>
  </si>
  <si>
    <t xml:space="preserve">VÁLVULA de retenção horizontal  ou vertical, Ø 65 mm (2 1/2")                                                                                                                                           </t>
  </si>
  <si>
    <t>8.5.5</t>
  </si>
  <si>
    <t xml:space="preserve">15141.8.27.17 </t>
  </si>
  <si>
    <t xml:space="preserve">TUBO de aço galvanizado, com conexões sem costura, Ø 65 mm (2 1/2")                                                                                                                                     </t>
  </si>
  <si>
    <t>8.5.6</t>
  </si>
  <si>
    <t xml:space="preserve">13975.8.1.1   </t>
  </si>
  <si>
    <t xml:space="preserve">ABRIGO para hidrante em chapa de aço carbono , com mangueira de Ø 65 mm (2 1/2") x 30 m                                                                                                                 </t>
  </si>
  <si>
    <t>8.5.7</t>
  </si>
  <si>
    <t xml:space="preserve">13970.8.1.2   </t>
  </si>
  <si>
    <t xml:space="preserve">EXTINTOR de pó químico pressurizado , capacidade 8 kg                                                                                                                                                   </t>
  </si>
  <si>
    <t>8.5.8</t>
  </si>
  <si>
    <t xml:space="preserve">13965.8.1.1   </t>
  </si>
  <si>
    <t xml:space="preserve">EXTINTOR de água pressurizada , capacidade 10 litros                                                                                                                                                    </t>
  </si>
  <si>
    <t>8.5.9</t>
  </si>
  <si>
    <t xml:space="preserve">13960.8.1.1   </t>
  </si>
  <si>
    <t xml:space="preserve">EXTINTOR de gás carbônico , capacidade 6 kg                                                                                                                                                             </t>
  </si>
  <si>
    <t>8.5.10</t>
  </si>
  <si>
    <t xml:space="preserve">15130.8.1.4   </t>
  </si>
  <si>
    <t xml:space="preserve">CONJUNTO elevatório motor-bomba (centrífuga) de 2 HP                                                                                                                                                    </t>
  </si>
  <si>
    <t>8.5.11</t>
  </si>
  <si>
    <t xml:space="preserve">15130.8.1.5   </t>
  </si>
  <si>
    <t xml:space="preserve">CONJUNTO elevatório motor-bomba (centrífuga) de 3 HP                                                                                                                                                    </t>
  </si>
  <si>
    <t>8.5.12</t>
  </si>
  <si>
    <t xml:space="preserve">15130.8.1.8   </t>
  </si>
  <si>
    <t xml:space="preserve">CONJUNTO elevatório motor-bomba (centrífuga) de 10 HP                                                                                                                                                   </t>
  </si>
  <si>
    <t>8.6</t>
  </si>
  <si>
    <t xml:space="preserve">INSTALAÇÕES HIDRAULICAS - LOUÇAS , METAIS E COMPLEMENTOS                                                                                                                                                </t>
  </si>
  <si>
    <t>8.6.1</t>
  </si>
  <si>
    <t xml:space="preserve">15007.8.2.1   </t>
  </si>
  <si>
    <t xml:space="preserve">BACIA sanitária com barras de apoio em duas paredes, com assento sanitário para portadores de necessidades especiais                                                                                    </t>
  </si>
  <si>
    <t>8.6.2</t>
  </si>
  <si>
    <t xml:space="preserve">15410.8.3.1   </t>
  </si>
  <si>
    <t xml:space="preserve">BACIA de louça com caixa acoplada, com saída horizontal, tampa e acessórios                                                                                                                             </t>
  </si>
  <si>
    <t>8.6.3</t>
  </si>
  <si>
    <t xml:space="preserve">15007.8.3.1   </t>
  </si>
  <si>
    <t xml:space="preserve">LAVATÓRIO de louça com coluna suspensa, barra de apoio de canto e misturador monocomando, para pessoas portadoras de necessidades especiais                                                             </t>
  </si>
  <si>
    <t>8.6.4</t>
  </si>
  <si>
    <t xml:space="preserve">15410.8.14.3  </t>
  </si>
  <si>
    <t xml:space="preserve">LAVATÓRIO tipo cuba de apoio 40x47 cm - incluso acessorios e torneira de pressão                                                                                                                        </t>
  </si>
  <si>
    <t>8.6.5</t>
  </si>
  <si>
    <t xml:space="preserve">15410.8.12.1  </t>
  </si>
  <si>
    <t xml:space="preserve">LAVATÓRIO de louça de embutir (cuba) , com torneira de pressão e acessórios                                                                                                                             </t>
  </si>
  <si>
    <t>8.6.6</t>
  </si>
  <si>
    <t xml:space="preserve">15410.8.23.1  </t>
  </si>
  <si>
    <t xml:space="preserve">TANQUE de louça com coluna                                                                                                                                                                              </t>
  </si>
  <si>
    <t>8.6.7</t>
  </si>
  <si>
    <t xml:space="preserve">15480.8.6.1   </t>
  </si>
  <si>
    <t xml:space="preserve">CHUVEIRO elétrico automático , 220 V - 5400 W                                                                                                                                                           </t>
  </si>
  <si>
    <t>8.6.8</t>
  </si>
  <si>
    <t xml:space="preserve">10820.8.2.1   </t>
  </si>
  <si>
    <t xml:space="preserve">PORTA-PAPEL de louça branca ou em cores                                                                                                                                                                 </t>
  </si>
  <si>
    <t>8.6.9</t>
  </si>
  <si>
    <t xml:space="preserve">10820.8.3.1   </t>
  </si>
  <si>
    <t xml:space="preserve">PORTA-TOALHA de louça branca ou em cores                                                                                                                                                                </t>
  </si>
  <si>
    <t>8.6.10</t>
  </si>
  <si>
    <t xml:space="preserve">15410.8.28.2  </t>
  </si>
  <si>
    <t xml:space="preserve">CUBA de aço inoxidável retangular dupla, dimensões 730x400x125 mm                                                                                                                                       </t>
  </si>
  <si>
    <t>15410.8.28.1</t>
  </si>
  <si>
    <t xml:space="preserve">CUBA de aço inoxidável retangular simples, dimensões400x400x125 mm </t>
  </si>
  <si>
    <t>8.6.11</t>
  </si>
  <si>
    <t xml:space="preserve">15410.8.4.2   </t>
  </si>
  <si>
    <t xml:space="preserve">TAMPO de granito para lavatório, e=30,00 mm, largura 0,60 m                                                                                                                                             </t>
  </si>
  <si>
    <t>8.7</t>
  </si>
  <si>
    <t xml:space="preserve">INSTALAÇÕES HIDRAULICAS - REDE DE GÁS                                                                                                                                                                   </t>
  </si>
  <si>
    <t>8.7.1</t>
  </si>
  <si>
    <t xml:space="preserve">10-07-65      </t>
  </si>
  <si>
    <t xml:space="preserve">ABRIGO para gás com 4 cilindros de 45 kg                                                                                                                                                                </t>
  </si>
  <si>
    <t>8.7.2</t>
  </si>
  <si>
    <t xml:space="preserve">15110.8.4.5   </t>
  </si>
  <si>
    <t xml:space="preserve">VALVULA  reguladora de pressão de gás                                                                                                                                                                   </t>
  </si>
  <si>
    <t>8.7.3</t>
  </si>
  <si>
    <t xml:space="preserve">15141.8.27.14 </t>
  </si>
  <si>
    <t xml:space="preserve">TUBO de aço galvanizado, com conexões sem costura, Ø 32 mm (1 1/4")                                                                                                                                     </t>
  </si>
  <si>
    <t>8.7.4</t>
  </si>
  <si>
    <t xml:space="preserve">15144.8.23.1  </t>
  </si>
  <si>
    <t xml:space="preserve">TUBO de cobre soldável, com conexões Ø 15 mm (1/2")                                                                                                                                                     </t>
  </si>
  <si>
    <t>8.7.5</t>
  </si>
  <si>
    <t xml:space="preserve">15144.8.24.3  </t>
  </si>
  <si>
    <t xml:space="preserve">TUBO de cobre soldável, sem conexões Ø 28 mm (1")                                                                                                                                                       </t>
  </si>
  <si>
    <t>8.7.6</t>
  </si>
  <si>
    <t xml:space="preserve">15144.8.24.4  </t>
  </si>
  <si>
    <t xml:space="preserve">TUBO de cobre soldável, sem conexões Ø 35 mm (1 1/4")                                                                                                                                                   </t>
  </si>
  <si>
    <t>8.7.7</t>
  </si>
  <si>
    <t xml:space="preserve">15144.8.23.5  </t>
  </si>
  <si>
    <t xml:space="preserve">TUBO de cobre soldável, com conexões Ø 42 mm (1 1/2")                                                                                                                                                   </t>
  </si>
  <si>
    <t>8.8</t>
  </si>
  <si>
    <t xml:space="preserve">INSTALAÇÕES HIDRAULICAS - RESERVATORIO                                                                                                                                                                  </t>
  </si>
  <si>
    <t>8.8.1</t>
  </si>
  <si>
    <t xml:space="preserve">15110.8.1.6   </t>
  </si>
  <si>
    <t xml:space="preserve">REGISTRO de gaveta bruto Ø 50 mm (2")                                                                                                                                                                   </t>
  </si>
  <si>
    <t>8.8.2</t>
  </si>
  <si>
    <t xml:space="preserve">15110.8.1.7   </t>
  </si>
  <si>
    <t xml:space="preserve">REGISTRO de gaveta bruto Ø 65 mm (2 1/2")                                                                                                                                                               </t>
  </si>
  <si>
    <t>8.8.3</t>
  </si>
  <si>
    <t>8.8.4</t>
  </si>
  <si>
    <t xml:space="preserve">15110.8.1.9   </t>
  </si>
  <si>
    <t xml:space="preserve">REGISTRO de gaveta bruto Ø 100 mm (4")                                                                                                                                                                  </t>
  </si>
  <si>
    <t>8.8.5</t>
  </si>
  <si>
    <t xml:space="preserve">15110.8.4.3   </t>
  </si>
  <si>
    <t xml:space="preserve">VÁLVULA de retenção horizontal ou vertical, Ø 25 mm (1")                                                                                                                                                </t>
  </si>
  <si>
    <t>8.8.6</t>
  </si>
  <si>
    <t xml:space="preserve">15110.8.4.17  </t>
  </si>
  <si>
    <t xml:space="preserve">VÁLVULA de retenção de pé com crivo, Ø 80 mm (3")                                                                                                                                                       </t>
  </si>
  <si>
    <t>8.8.7</t>
  </si>
  <si>
    <t xml:space="preserve">15410.8.26.5  </t>
  </si>
  <si>
    <t xml:space="preserve">TORNEIRA de bóia Ø 50 mm (2")                                                                                                                                                                           </t>
  </si>
  <si>
    <t>8.8.8</t>
  </si>
  <si>
    <t>8.8.9</t>
  </si>
  <si>
    <t>15450.8.1.2</t>
  </si>
  <si>
    <t>RESERVATÓRIO d'água de fibra de vidro cilíndrico, capacidade 1000 litros</t>
  </si>
  <si>
    <t xml:space="preserve">INSTALAÇÕES ELÉTRICAS  MÉDIA TENSÃO                                                                                                                                                                 </t>
  </si>
  <si>
    <t>9.1</t>
  </si>
  <si>
    <t xml:space="preserve">DISPOSITIVOS DE ABASTECIMENTO EM MEDIA TENSÃO : POSTEAMENTO, CABINE DE MEDIÇÃO E TRANSFORMAÇÃO                                                                                                                            </t>
  </si>
  <si>
    <t>9.1.1</t>
  </si>
  <si>
    <t xml:space="preserve">16270.8.1.3   </t>
  </si>
  <si>
    <t xml:space="preserve">POSTO   de transformação de energia em poste - 300 kva                                                                                                                                                  </t>
  </si>
  <si>
    <t>9.1.2</t>
  </si>
  <si>
    <t xml:space="preserve">16136.8.1.6   </t>
  </si>
  <si>
    <t xml:space="preserve">ENTRADA DE ENERGIA em caixa de chapa de aço , dimensões 500 x 600 x 270 mm, potência de 25 a 30 kW                                                                                                      </t>
  </si>
  <si>
    <t>9.1.3</t>
  </si>
  <si>
    <t xml:space="preserve">16715.8.6.2   </t>
  </si>
  <si>
    <t xml:space="preserve">CAIXA SUBTERRÂNEA de entrada telefônica tipo R2, comprimento 107 cm, largura 52 cm, profundidade 50 cm                                                                                                  </t>
  </si>
  <si>
    <t>9.2</t>
  </si>
  <si>
    <t xml:space="preserve">INTERLIGAÇÃO AO QUADRO GERAL </t>
  </si>
  <si>
    <t>9.2.1</t>
  </si>
  <si>
    <t xml:space="preserve">16132.8.2.1   </t>
  </si>
  <si>
    <t xml:space="preserve">ELETRODUTO de PVC rígido roscável, com conexões Ø 20 mm (1/2")                                                                                                                                          </t>
  </si>
  <si>
    <t>9.2.2</t>
  </si>
  <si>
    <t xml:space="preserve">16132.8.2.2   </t>
  </si>
  <si>
    <t xml:space="preserve">ELETRODUTO de PVC rígido roscável, com conexões Ø 25 mm (3/4")                                                                                                                                          </t>
  </si>
  <si>
    <t>9.3</t>
  </si>
  <si>
    <t xml:space="preserve">CAIXAS DE PASSAGEM , QUADROS E ELETROCALHAS </t>
  </si>
  <si>
    <t>9.3.1</t>
  </si>
  <si>
    <t xml:space="preserve">16136.8.3.1   </t>
  </si>
  <si>
    <t xml:space="preserve">CAIXA DE LIGAÇÃO estampada em chapa de aço , retangular, dimensões 4 x 2"                                                                                                                               </t>
  </si>
  <si>
    <t>9.3.2</t>
  </si>
  <si>
    <t xml:space="preserve">16136.8.2.1   </t>
  </si>
  <si>
    <t xml:space="preserve">CAIXA DE PASSAGEM em chapa de aço com tampa parafusada, dimensões 102 x 102 x 82 mm                                                                                                                     </t>
  </si>
  <si>
    <t>9.3.3</t>
  </si>
  <si>
    <t xml:space="preserve">16136.8.2.2   </t>
  </si>
  <si>
    <t xml:space="preserve">CAIXA DE PASSAGEM em chapa de aço com tampa parafusada, dimensões 152 x 152 x 82 mm                                                                                                                     </t>
  </si>
  <si>
    <t>9.3.4</t>
  </si>
  <si>
    <t xml:space="preserve">16136.8.2.3   </t>
  </si>
  <si>
    <t xml:space="preserve">CAIXA DE PASSAGEM em chapa de aço com tampa parafusada, dimensões 202 x 202 x 102 mm                                                                                                                    </t>
  </si>
  <si>
    <t>9.3.5</t>
  </si>
  <si>
    <t xml:space="preserve">16136.8.2.5   </t>
  </si>
  <si>
    <t xml:space="preserve">CAIXA DE PASSAGEM em chapa de aço com tampa parafusada, dimensões 302 x 302 x 122 mm                                                                                                                    </t>
  </si>
  <si>
    <t>9.3.6</t>
  </si>
  <si>
    <t xml:space="preserve">16138.8.1.4   </t>
  </si>
  <si>
    <t xml:space="preserve">QUADRO de distribuição de luz em chapa de aço de embutir, até 52 divisões modulares, dimensões externas 675 x 360 x 100 mm                                                                              </t>
  </si>
  <si>
    <t>9.3.7</t>
  </si>
  <si>
    <t xml:space="preserve">16138.8.1.7   </t>
  </si>
  <si>
    <t xml:space="preserve">QUADRO de distribuição de luz em chapa de aço de sobrepor, até 32 divisões modulares, dimensões externas 447 x 405 x 95 mm                                                                              </t>
  </si>
  <si>
    <t>9.3.8</t>
  </si>
  <si>
    <t xml:space="preserve">09-13-21      </t>
  </si>
  <si>
    <t xml:space="preserve">ELETROCALHA  lisa galvanizasda eletrolítica chapa 14 100x50 mm com tampa e instalação                                                                                                                    </t>
  </si>
  <si>
    <t xml:space="preserve">M     </t>
  </si>
  <si>
    <t>9.3.9</t>
  </si>
  <si>
    <t xml:space="preserve">09-13-22      </t>
  </si>
  <si>
    <t xml:space="preserve">ELETROCALHA lisa galvanizada eletrolítica chapa 14 50x50 mm com tampa e instalação                                                                                                                   </t>
  </si>
  <si>
    <t>9.4</t>
  </si>
  <si>
    <t xml:space="preserve">ENFIAÇÃO </t>
  </si>
  <si>
    <t>9.4.1</t>
  </si>
  <si>
    <t xml:space="preserve">16120.8.2.2   </t>
  </si>
  <si>
    <t xml:space="preserve">FIO ISOLADO de PVC seção 2,5 mm² - 750 V - 70°C                                                                                                                                                         </t>
  </si>
  <si>
    <t>9.4.2</t>
  </si>
  <si>
    <t xml:space="preserve">16120.8.2.3   </t>
  </si>
  <si>
    <t xml:space="preserve">FIO ISOLADO de PVC seção 4 mm² - 750 V - 70°C                                                                                                                                                           </t>
  </si>
  <si>
    <t>9.4.3</t>
  </si>
  <si>
    <t xml:space="preserve">16120.8.2.4   </t>
  </si>
  <si>
    <t xml:space="preserve">FIO ISOLADO de PVC seção 6 mm² - 750 V - 70°C                                                                                                                                                           </t>
  </si>
  <si>
    <t>9.4.4</t>
  </si>
  <si>
    <t xml:space="preserve">16120.8.2.5   </t>
  </si>
  <si>
    <t xml:space="preserve">FIO ISOLADO de PVC seção 10 mm² - 750 V - 70°C                                                                                                                                                          </t>
  </si>
  <si>
    <t>9.4.5</t>
  </si>
  <si>
    <t xml:space="preserve">16120.8.1.42  </t>
  </si>
  <si>
    <t xml:space="preserve">CABO ISOLADO em PVC seção 16 mm² - 750 V - 70°C - flexível                                                                                                                                              </t>
  </si>
  <si>
    <t>9.4.6</t>
  </si>
  <si>
    <t xml:space="preserve">16120.8.1.46  </t>
  </si>
  <si>
    <t xml:space="preserve">CABO ISOLADO em PVC seção 70 mm² - 750 V - 70°C - flexível                                                                                                                                              </t>
  </si>
  <si>
    <t>9.4.7</t>
  </si>
  <si>
    <t xml:space="preserve">16120.8.1.21  </t>
  </si>
  <si>
    <t xml:space="preserve">CABO ISOLADO em PVC seção 4 mm² - 0,6/1kV - 70°C - rígido                                                                                                                                               </t>
  </si>
  <si>
    <t>9.4.8</t>
  </si>
  <si>
    <t xml:space="preserve">16120.8.1.22  </t>
  </si>
  <si>
    <t xml:space="preserve">CABO ISOLADO em PVC seção 6 mm² - 0,6/1kV - 70°C - rígido                                                                                                                                               </t>
  </si>
  <si>
    <t>9.4.9</t>
  </si>
  <si>
    <t xml:space="preserve">16120.8.1.56  </t>
  </si>
  <si>
    <t xml:space="preserve">CABO ISOLADO em PVC seção 10 mm² - 0,6/1kV - 70°C - flexível                                                                                                                                            </t>
  </si>
  <si>
    <t>9.4.10</t>
  </si>
  <si>
    <t xml:space="preserve">16120.8.1.57  </t>
  </si>
  <si>
    <t xml:space="preserve">CABO ISOLADO em PVC seção 16 mm² - 0,6/1kV - 70°C - flexível                                                                                                                                            </t>
  </si>
  <si>
    <t>9.4.11</t>
  </si>
  <si>
    <t xml:space="preserve">16120.8.1.58  </t>
  </si>
  <si>
    <t xml:space="preserve">CABO ISOLADO em PVC seção 25 mm² - 0,6/1kV - 70°C - flexível                                                                                                                                            </t>
  </si>
  <si>
    <t>9.4.12</t>
  </si>
  <si>
    <t xml:space="preserve">16120.8.1.26  </t>
  </si>
  <si>
    <t xml:space="preserve">CABO ISOLADO em PVC seção 35 mm² - 0,6/1kV - 70°C - rígido                                                                                                                                              </t>
  </si>
  <si>
    <t>9.4.13</t>
  </si>
  <si>
    <t xml:space="preserve">16120.8.1.28  </t>
  </si>
  <si>
    <t xml:space="preserve">CABO ISOLADO em PVC seção 70 mm² - 0,6/1kV - 70°C - rígido                                                                                                                                              </t>
  </si>
  <si>
    <t>9.4.14</t>
  </si>
  <si>
    <t xml:space="preserve">16120.8.1.32  </t>
  </si>
  <si>
    <t xml:space="preserve">CABO ISOLADO em PVC seção 185 mm² - 0,6/1kV - 70°C - rígido                                                                                                                                             </t>
  </si>
  <si>
    <t>9.5</t>
  </si>
  <si>
    <t xml:space="preserve"> DISPOSITIVOS DE LIGAÇÃO :INTERRUPETORES, TOMADAS E DISJUNTORES </t>
  </si>
  <si>
    <t>9.5.1</t>
  </si>
  <si>
    <t xml:space="preserve">16143.8.2.1   </t>
  </si>
  <si>
    <t xml:space="preserve">INTERRUPTOR , duas teclas simples 10 A - 250 V                                                                                                                                                          </t>
  </si>
  <si>
    <t>9.5.2</t>
  </si>
  <si>
    <t xml:space="preserve">16143.8.2.9   </t>
  </si>
  <si>
    <t xml:space="preserve">INTERRUPTOR , uma tecla simples 10 A - 250 V                                                                                                                                                            </t>
  </si>
  <si>
    <t>9.5.3</t>
  </si>
  <si>
    <t xml:space="preserve">16143.8.2.3   </t>
  </si>
  <si>
    <t xml:space="preserve">INTERRUPTOR , duas teclas paralelo 10 A - 250 V                                                                                                                                                         </t>
  </si>
  <si>
    <t>9.5.4</t>
  </si>
  <si>
    <t xml:space="preserve">16143.8.6.1   </t>
  </si>
  <si>
    <t xml:space="preserve">TOMADA dois pólos mais terra 20 A - 250 V                                                                                                                                                               </t>
  </si>
  <si>
    <t>9.5.5</t>
  </si>
  <si>
    <t xml:space="preserve">16141.8.1.10  </t>
  </si>
  <si>
    <t xml:space="preserve">DISJUNTOR TRIPOLAR compacto até 100 A com acionamento na porta do quadro de distribuição                                                                                                                </t>
  </si>
  <si>
    <t>9.5.6</t>
  </si>
  <si>
    <t xml:space="preserve">16141.8.2.9   </t>
  </si>
  <si>
    <t xml:space="preserve">DISJUNTOR MONOPOLAR termomagnético de 32 A em quadro de distribuição                                                                                                                                    </t>
  </si>
  <si>
    <t>9.5.7</t>
  </si>
  <si>
    <t xml:space="preserve">16141.8.3.10  </t>
  </si>
  <si>
    <t xml:space="preserve">DISJUNTOR BIPOLAR termomagnético de 40 A em quadro de distribuição                                                                                                                                      </t>
  </si>
  <si>
    <t>9.6</t>
  </si>
  <si>
    <t xml:space="preserve">DISPOSITIVOS DE ILUMINAÇÃO: LUMINÁRIAS INTERNAS </t>
  </si>
  <si>
    <t>9.6.1</t>
  </si>
  <si>
    <t xml:space="preserve">0000220       </t>
  </si>
  <si>
    <t xml:space="preserve">LUMINARIA FLUORESCENTE  de embutir corpo em chapa galvanizada pintura eletrostática 2 x28  w                                                                                                            </t>
  </si>
  <si>
    <t>9.6.2</t>
  </si>
  <si>
    <t xml:space="preserve">0000222       </t>
  </si>
  <si>
    <t xml:space="preserve">LUMINARIA  COMPLETA DE EMBUTIR para lâmpadas compactas PL 2x26 w c/ soquetes , travas de segurança reator eletrônico 220 v                                                                              </t>
  </si>
  <si>
    <t>9.6.3</t>
  </si>
  <si>
    <t xml:space="preserve">16510.8.2.7   </t>
  </si>
  <si>
    <t xml:space="preserve">LUMINÁRIA FLUORESCENTE completa comercial com 2 lâmpada de 20 W, tipo calha de sobrepor                                                                                                                 </t>
  </si>
  <si>
    <t>9.6.4</t>
  </si>
  <si>
    <t xml:space="preserve">16510.8.2.6   </t>
  </si>
  <si>
    <t xml:space="preserve">LUMINÁRIA FLUORESCENTE completa comercial com 1 lâmpada de 20 W, tipo calha de sobrepor                                                                                                                 </t>
  </si>
  <si>
    <t>9.7</t>
  </si>
  <si>
    <t xml:space="preserve">DISPOSITIVOS DE ILUMINAÇÃO- LUMINÁRIAS EXTERNAS </t>
  </si>
  <si>
    <t>9.7.1</t>
  </si>
  <si>
    <t xml:space="preserve">16520.8.1.1   </t>
  </si>
  <si>
    <t xml:space="preserve">LUMINÁRIA REFLETORA para iluminação pública para lâmpada vapor de mercúrio, sódio e metálica, 1 pétala, poste de aço galvanizado com 10 m de altura livre                                               </t>
  </si>
  <si>
    <t>9.7.2</t>
  </si>
  <si>
    <t xml:space="preserve">02620.8.1.8   </t>
  </si>
  <si>
    <t>CAIXA DE INSPEÇÃO em alvenaria - 1 tijolo comum maciço revestido internamente com argamassa de cimento e areia sem peneirar traço 1:3, lastro de concreto e = 10 cm, tampa e = 5 cm, dimensões 60 x 60 x</t>
  </si>
  <si>
    <t>9.8</t>
  </si>
  <si>
    <t>DISPOSITIVOS DE MONITORAMENTO  - CFTV</t>
  </si>
  <si>
    <t>9.8.1</t>
  </si>
  <si>
    <t xml:space="preserve">0000232       </t>
  </si>
  <si>
    <t xml:space="preserve">SISTEMA  de captação por câmeras de video coloridas tecnologia CCD para lente Ø 1/3  incluindo suporte para câmeras                                                                                     </t>
  </si>
  <si>
    <t>9.8.2</t>
  </si>
  <si>
    <t xml:space="preserve">0000233       </t>
  </si>
  <si>
    <t xml:space="preserve">CABO  de comunicação tipo coaxial 75 ohms - RG- 59U                                                                                                                                                     </t>
  </si>
  <si>
    <t>9.8.3</t>
  </si>
  <si>
    <t xml:space="preserve">0000234       </t>
  </si>
  <si>
    <t xml:space="preserve">MONITOR tipo convencional 15 polegadas tela plana LCD padrão NTSC - inclusive conjunto gravador                                                                                                         </t>
  </si>
  <si>
    <t>9.8.4</t>
  </si>
  <si>
    <t xml:space="preserve">16131.8.3.2   </t>
  </si>
  <si>
    <t xml:space="preserve">ELETRODUTO de aço carbono com costura galvanizado a fogo, Ø 20 mm (3/4")                                                                                                                                </t>
  </si>
  <si>
    <t>9.8.5</t>
  </si>
  <si>
    <t xml:space="preserve">16131.8.3.12  </t>
  </si>
  <si>
    <t xml:space="preserve">ELETRODUTO de aço carbono com costura galvanizado a fogo, inclusive conexões, Ø 25 mm (1")                                                                                                              </t>
  </si>
  <si>
    <t>9.8.6</t>
  </si>
  <si>
    <t xml:space="preserve">16131.8.3.13  </t>
  </si>
  <si>
    <t xml:space="preserve">ELETRODUTO de aço carbono com costura galvanizado a fogo, inclusive conexões, Ø 32 mm (1 1/4")                                                                                                          </t>
  </si>
  <si>
    <t>9.8.7</t>
  </si>
  <si>
    <t xml:space="preserve">16131.8.3.14  </t>
  </si>
  <si>
    <t xml:space="preserve">ELETRODUTO de aço carbono com costura galvanizado a fogo, inclusive conexões, Ø 40 mm (1 1/2")                                                                                                          </t>
  </si>
  <si>
    <t>9.8.8</t>
  </si>
  <si>
    <t xml:space="preserve">16131.8.3.15  </t>
  </si>
  <si>
    <t xml:space="preserve">ELETRODUTO de aço carbono com costura galvanizado a fogo, inclusive conexões, Ø 50 mm (2")                                                                                                              </t>
  </si>
  <si>
    <t>9.8.9</t>
  </si>
  <si>
    <t xml:space="preserve">0000237       </t>
  </si>
  <si>
    <t xml:space="preserve">CENTRAL  dvr 32 canais                                                                                                                                                                                  </t>
  </si>
  <si>
    <t>9.8.10</t>
  </si>
  <si>
    <t xml:space="preserve">0000238       </t>
  </si>
  <si>
    <t xml:space="preserve">UNIDADE  gerenciadora de video local DVR                                                                                                                                                                </t>
  </si>
  <si>
    <t>9.8.11</t>
  </si>
  <si>
    <t xml:space="preserve">0000239       </t>
  </si>
  <si>
    <t xml:space="preserve">RACK  fechado padrão metálico 19x20 Us x 470 mm                                                                                                                                                         </t>
  </si>
  <si>
    <t>9.8.12</t>
  </si>
  <si>
    <t xml:space="preserve">0000240       </t>
  </si>
  <si>
    <t xml:space="preserve">Gravador e reprodutor de DVD                                                                                                                                                                            </t>
  </si>
  <si>
    <t>9.9</t>
  </si>
  <si>
    <t xml:space="preserve">DISPOSITIVOS DE COMUNICAÇÃO - TELEFONIA </t>
  </si>
  <si>
    <t>9.9.1</t>
  </si>
  <si>
    <t xml:space="preserve">16136.8.4.10  </t>
  </si>
  <si>
    <t xml:space="preserve">CAIXA DE TELEFONE em chapa de aço padrão Telebrás , dimensões internas 1500 x 1500 x 150 mm                                                                                                             </t>
  </si>
  <si>
    <t>9.9.2</t>
  </si>
  <si>
    <t xml:space="preserve">16715.8.2.8   </t>
  </si>
  <si>
    <t xml:space="preserve">CABO telefônico CCE , Ø do condutor 0,65 mm, com 6 pares                                                                                                                                                </t>
  </si>
  <si>
    <t>9.9.3</t>
  </si>
  <si>
    <t xml:space="preserve">16143.8.8.2   </t>
  </si>
  <si>
    <t xml:space="preserve">TOMADA PARA TELEFONE quatro pólos, padrão Telebrás                                                                                                                                                      </t>
  </si>
  <si>
    <t>9.9.4</t>
  </si>
  <si>
    <t xml:space="preserve">16715.8.7.1   </t>
  </si>
  <si>
    <t xml:space="preserve">PONTO de telefone - tubulação seca - Ø 3/4"                                                                                                                                                             </t>
  </si>
  <si>
    <t>9.10</t>
  </si>
  <si>
    <t xml:space="preserve">DISPOSITIVOS DE TRANSMISSÃO - LÓGICA E DADOS </t>
  </si>
  <si>
    <t>9.10.1</t>
  </si>
  <si>
    <t xml:space="preserve">09-90-02      </t>
  </si>
  <si>
    <t xml:space="preserve">CERTIFICAÇÃO de rede lógica até 50 pontos                                                                                                                                                               </t>
  </si>
  <si>
    <t xml:space="preserve">gl    </t>
  </si>
  <si>
    <t>9.10.2</t>
  </si>
  <si>
    <t xml:space="preserve">09-90-11      </t>
  </si>
  <si>
    <t xml:space="preserve">RACK 8U'S com ventilação bandeja fixa e regua de tomadas  INSTALADO                                                                                                                                     </t>
  </si>
  <si>
    <t>9.10.3</t>
  </si>
  <si>
    <t xml:space="preserve">09-90-38      </t>
  </si>
  <si>
    <t xml:space="preserve">CABO UTP - categoria 4 e 5 pares                                                                                                                                                                        </t>
  </si>
  <si>
    <t>9.10.4</t>
  </si>
  <si>
    <t xml:space="preserve">09-90-15      </t>
  </si>
  <si>
    <t xml:space="preserve">PATCH PAINEL - 24 PORTAS - INSTALADO                                                                                                                                                                    </t>
  </si>
  <si>
    <t xml:space="preserve">UN    </t>
  </si>
  <si>
    <t>9.10.5</t>
  </si>
  <si>
    <t xml:space="preserve">09-90-33      </t>
  </si>
  <si>
    <t xml:space="preserve">PATCH CORD RJ45 - 2.5M                                                                                                                                                                                  </t>
  </si>
  <si>
    <t>9.11</t>
  </si>
  <si>
    <t xml:space="preserve">DISPOSITIVO DE CLIMATIZAÇÃO - AR CONDICIONADO </t>
  </si>
  <si>
    <t>9.11.1</t>
  </si>
  <si>
    <t xml:space="preserve">0000254       </t>
  </si>
  <si>
    <t xml:space="preserve">FORNECIMENTO  e instalação de sistema de ar condicionado                                                                                                                                                </t>
  </si>
  <si>
    <t>9.12</t>
  </si>
  <si>
    <t xml:space="preserve">DISPOSITIVOS DE CAPTAÇÃO NATURAL - SPDA </t>
  </si>
  <si>
    <t>9.12.1</t>
  </si>
  <si>
    <t xml:space="preserve">13105.8.4.1   </t>
  </si>
  <si>
    <t xml:space="preserve">CORDOALHA de cobre nu e isoladores para pára-raios, seção 35 mm²                                                                                                                                        </t>
  </si>
  <si>
    <t>9.12.2</t>
  </si>
  <si>
    <t xml:space="preserve">13105.8.5.1   </t>
  </si>
  <si>
    <t xml:space="preserve">PROTEÇÃO da cordoalha do pára-raio com tubo de PVC rígido, Ø 50 mm (2"), comprimento 3,00 m                                                                                                             </t>
  </si>
  <si>
    <t>9.12.3</t>
  </si>
  <si>
    <t xml:space="preserve">13105.8.2.1   </t>
  </si>
  <si>
    <t xml:space="preserve">MASTRO simples de ferro galvanizado para pára-raios, altura de 3 m, Ø 40 mm (1 1/2") ou 50 mm (2"), completo                                                                                            </t>
  </si>
  <si>
    <t>9.12.4</t>
  </si>
  <si>
    <t xml:space="preserve">13105.8.6.1   </t>
  </si>
  <si>
    <t xml:space="preserve">ATERRAMENTO completo para pára-raios , com hastes de cobre com alma de aço tipo "Copperweld"                                                                                                            </t>
  </si>
  <si>
    <t>9.12.5</t>
  </si>
  <si>
    <t xml:space="preserve">13105.8.1.1   </t>
  </si>
  <si>
    <t xml:space="preserve">CAPTOR de latão cromado, cobre cromado ou aço inoxidável, tipo Franklin                                                                                                                                 </t>
  </si>
  <si>
    <t>9.13</t>
  </si>
  <si>
    <t xml:space="preserve">DISPOSITIVOS DE PROTEÇÃO E DETECÇÃO - COMBATE À INCÊNDIO </t>
  </si>
  <si>
    <t>9.13.1</t>
  </si>
  <si>
    <t xml:space="preserve">13850.8.2.1   </t>
  </si>
  <si>
    <t xml:space="preserve">ACIONADOR manual de alarme de incêndio                                                                                                                                                                  </t>
  </si>
  <si>
    <t>9.13.2</t>
  </si>
  <si>
    <t xml:space="preserve">13850.8.3.1   </t>
  </si>
  <si>
    <t xml:space="preserve">CENTRAL de alarme de incêndio para 24 pontos                                                                                                                                                            </t>
  </si>
  <si>
    <t>9.13.3</t>
  </si>
  <si>
    <t xml:space="preserve">16530.8.1.1   </t>
  </si>
  <si>
    <t xml:space="preserve">LUMINÁRIA FLUORESCENTE completa para emergência de 15 W                                                                                                                                                 </t>
  </si>
  <si>
    <t>9.13.4</t>
  </si>
  <si>
    <t xml:space="preserve">SENSOR  de presença temporizado  25 kv                                                                                                                                                                  </t>
  </si>
  <si>
    <t>9.14</t>
  </si>
  <si>
    <t xml:space="preserve">DISPOSITIVO DE TRANSPORTE VERTICAL - ELEVADOR </t>
  </si>
  <si>
    <t>9.14.1</t>
  </si>
  <si>
    <t xml:space="preserve">000279        </t>
  </si>
  <si>
    <t xml:space="preserve">FORNECIMENTO  e instalação de elevador   tipo GNL até 8 passageiros ( 630 kg)                                                                                                                           </t>
  </si>
  <si>
    <t>9.14.2</t>
  </si>
  <si>
    <t xml:space="preserve">05125.8.1.1   </t>
  </si>
  <si>
    <t xml:space="preserve">ESTRUTURA de aço para cobertura - viga metalica                                                                                                                                                         </t>
  </si>
  <si>
    <t>10</t>
  </si>
  <si>
    <t xml:space="preserve">ESQUADRIAS METÁLICAS E DE MADEIRA </t>
  </si>
  <si>
    <t>10.1</t>
  </si>
  <si>
    <t xml:space="preserve">08520.8.1.4   </t>
  </si>
  <si>
    <t xml:space="preserve">JANELA de alumínio sob encomenda, colocação e acabamento , maxim-ar, com contramarcos                                                                                                                   </t>
  </si>
  <si>
    <t>10.2</t>
  </si>
  <si>
    <t xml:space="preserve">08-01-45      </t>
  </si>
  <si>
    <t xml:space="preserve">PORTA  em aluminio anodizado veneziana abrir 1 folha                                                                                                                                                    </t>
  </si>
  <si>
    <t>10.3</t>
  </si>
  <si>
    <t xml:space="preserve">08330.8.1.1   </t>
  </si>
  <si>
    <t xml:space="preserve">PORTA de aço em chapa ondulada de enrolar, colocação e acabamento                                                                                                                                       </t>
  </si>
  <si>
    <t>10.4</t>
  </si>
  <si>
    <t xml:space="preserve">08120.8.1.1   </t>
  </si>
  <si>
    <t xml:space="preserve">PORTA de alumínio sob encomenda, de correr, colocação e acabamento com duas folhas                                                                                                                      </t>
  </si>
  <si>
    <t>10.5</t>
  </si>
  <si>
    <t xml:space="preserve">05520.8.3.1   </t>
  </si>
  <si>
    <t xml:space="preserve">CORRIMÃO tubular de ferro galvanizado                                                                                                                                                                   </t>
  </si>
  <si>
    <t>10.6</t>
  </si>
  <si>
    <t xml:space="preserve">0000298       </t>
  </si>
  <si>
    <t xml:space="preserve">FORNECIMENTO  e instalação de prateleiras , guichês e demais itens de marcenaria                                                                                                                        </t>
  </si>
  <si>
    <t>11</t>
  </si>
  <si>
    <t>REVESTIMENTOS INTERNOS E EXTERNOS</t>
  </si>
  <si>
    <t>11.1</t>
  </si>
  <si>
    <t xml:space="preserve">REVESTIMENTO DE PAREDES INTERNAS  E EXTERNAS                                                                                                                                                            </t>
  </si>
  <si>
    <t>11.1.1</t>
  </si>
  <si>
    <t xml:space="preserve">09705.8.12.4  </t>
  </si>
  <si>
    <t xml:space="preserve">CHAPISCO para parede interna ou externa com argamassa de cimento e areia sem peneirar traço 1:3, e=5 mm                                                                                                 </t>
  </si>
  <si>
    <t>11.1.2</t>
  </si>
  <si>
    <t xml:space="preserve">09705.8.2.13  </t>
  </si>
  <si>
    <t xml:space="preserve">EMBOÇO para parede interna com argamassa mista de cimento, cal hidratada e areia sem peneirar traço 1:2:8, e = 20 mm                                                                                    </t>
  </si>
  <si>
    <t>11.1.3</t>
  </si>
  <si>
    <t xml:space="preserve">09706.8.1.7   </t>
  </si>
  <si>
    <t xml:space="preserve">AZULEJO assentado com argamassa pré-fabricada de cimento colante, juntas a prumo                                                                                                                        </t>
  </si>
  <si>
    <t>11.1.4</t>
  </si>
  <si>
    <t xml:space="preserve">09706.8.5.2   </t>
  </si>
  <si>
    <t xml:space="preserve">REJUNTAMENTO de azulejo 15 x 15 cm, com argamassa pré-fabricada, para juntas até 3 mm                                                                                                                   </t>
  </si>
  <si>
    <t>11.1.5</t>
  </si>
  <si>
    <t xml:space="preserve">09706.8.4.1   </t>
  </si>
  <si>
    <t xml:space="preserve">CANTONEIRA de alumínio para proteção de quinas de superfície revestida com azulejo                                                                                                                      </t>
  </si>
  <si>
    <t>11.1.6</t>
  </si>
  <si>
    <t>11.2</t>
  </si>
  <si>
    <t xml:space="preserve">REVESTIMENTO DE PISO                                                                                                                                                                                    </t>
  </si>
  <si>
    <t>11.2.1</t>
  </si>
  <si>
    <t xml:space="preserve">09605.8.4.2   </t>
  </si>
  <si>
    <t xml:space="preserve">REGULARIZAÇÃO DESEMPENADA de base para revestimento de piso com argamassa de cimento e areia sem peneirar traço 1:3, com aditivo impermeabilizante, e=3 cm                                              </t>
  </si>
  <si>
    <t>11.2.2</t>
  </si>
  <si>
    <t xml:space="preserve">09606.8.5.1   </t>
  </si>
  <si>
    <t xml:space="preserve">PORCELANATO polido 40 x 40 cm, assentado com argamassa pré-fabricada de cimento colante                                                                                                                 </t>
  </si>
  <si>
    <t>11.2.3</t>
  </si>
  <si>
    <t xml:space="preserve">09606.8.3.1   </t>
  </si>
  <si>
    <t xml:space="preserve">REJUNTAMENTO DE PISO cerâmico com argamassa pré-fabricada, espessura da junta: 6 mm                                                                                                                     </t>
  </si>
  <si>
    <t>11.2.4</t>
  </si>
  <si>
    <t xml:space="preserve">09706.8.2.2   </t>
  </si>
  <si>
    <t xml:space="preserve">PISO cerâmico tipo industrial placa extrudada 24x16x9 inclusive rejuntamento                                                                                                                            </t>
  </si>
  <si>
    <t>11.2.5</t>
  </si>
  <si>
    <t xml:space="preserve">000323        </t>
  </si>
  <si>
    <t xml:space="preserve">PISO  vinílico fornecido e assentado dimensão de  47 x 47 cm E= 3 mm                                                                                                                                    </t>
  </si>
  <si>
    <t>11.2.6</t>
  </si>
  <si>
    <t xml:space="preserve">09655.8.4.3   </t>
  </si>
  <si>
    <t xml:space="preserve">PISO em borracha pastilhado moeda 50x 50 cm                                                                                                                                                             </t>
  </si>
  <si>
    <t>11.2.7</t>
  </si>
  <si>
    <t xml:space="preserve">09606.8.4.2   </t>
  </si>
  <si>
    <t xml:space="preserve">RODAPÉ cerâmico assentado com argamassa pré-fabricada de cimento colante, altura 5cm                                                                                                                    </t>
  </si>
  <si>
    <t>11.2.8</t>
  </si>
  <si>
    <t xml:space="preserve">09621.8.4.1   </t>
  </si>
  <si>
    <t xml:space="preserve">RODAPÉ cerâmico industrial                                                                                                                                                                              </t>
  </si>
  <si>
    <t>11.2.9</t>
  </si>
  <si>
    <t xml:space="preserve">09655.8.7.1   </t>
  </si>
  <si>
    <t xml:space="preserve">RODAPÉ vinílico com 7cm de altura, fixado com cola à base de neoprene                                                                                                                                   </t>
  </si>
  <si>
    <t>11.2.10</t>
  </si>
  <si>
    <t xml:space="preserve">09655.8.2.1   </t>
  </si>
  <si>
    <t xml:space="preserve">RODAPÉ em borracha pastilhado                                                                                                                                                                           </t>
  </si>
  <si>
    <t>11.2.11</t>
  </si>
  <si>
    <t xml:space="preserve">09635.8.13.2  </t>
  </si>
  <si>
    <t xml:space="preserve">SOLEIRA de granito natural de 25 cm de largura, assentado com argamassa mista de cimento, cal hidratada e areia sem peneirar traço 1:1:4                                                                </t>
  </si>
  <si>
    <t>11.3</t>
  </si>
  <si>
    <t xml:space="preserve">REVESTIMENTO DE FORRO                                                                                                                                                                                   </t>
  </si>
  <si>
    <t>11.3.1</t>
  </si>
  <si>
    <t xml:space="preserve">09705.8.12.3  </t>
  </si>
  <si>
    <t xml:space="preserve">CHAPISCO em teto de concreto com argamassa pré-fabricada adesiva de cimento colante                                                                                                                     </t>
  </si>
  <si>
    <t>11.3.2</t>
  </si>
  <si>
    <t xml:space="preserve">09500.8.3.3   </t>
  </si>
  <si>
    <t xml:space="preserve">FORRO ACÚSTICO DE FIBRA MINERAL removível, modulação 625 x 1250 mm, apoiados em perfis metálicos tipo "T" suspensos por perfis rígidos, e=15 mm                                                         </t>
  </si>
  <si>
    <t>11.3.3</t>
  </si>
  <si>
    <t xml:space="preserve">09500.8.8.4   </t>
  </si>
  <si>
    <t xml:space="preserve">FORRO DE GESSO acartonado fixo, monolítico, aparafusado em perfis metálicos espaçados a 0,60m, suspensos por pendurais rígidos reguláveis, espaçados a cada 1,00 m (espessura: 12,5 mm)                 </t>
  </si>
  <si>
    <t>11.3.4</t>
  </si>
  <si>
    <t xml:space="preserve">000302        </t>
  </si>
  <si>
    <t xml:space="preserve">FORRO removível placas ecológicas e= 4 mm                                                                                                                                                               </t>
  </si>
  <si>
    <t>11.3.5</t>
  </si>
  <si>
    <t xml:space="preserve">01544.8.5.1   </t>
  </si>
  <si>
    <t xml:space="preserve">ANDAIME metálico de encaixe para trabalho em fachada de edifícios - locação                                                                                                                             </t>
  </si>
  <si>
    <t>12</t>
  </si>
  <si>
    <t xml:space="preserve">PINTURA DE PAREDES INTERNAS E EXTERNAS </t>
  </si>
  <si>
    <t>12.1</t>
  </si>
  <si>
    <t xml:space="preserve">09906.8.2.1   </t>
  </si>
  <si>
    <t xml:space="preserve">EMASSAMENTO de parede interna com massa acrílica com duas demãos, para pintura látex                                                                                                                    </t>
  </si>
  <si>
    <t>12.2</t>
  </si>
  <si>
    <t xml:space="preserve">09115.8.11.1  </t>
  </si>
  <si>
    <t xml:space="preserve">PINTURA COM TINTA LÁTEX ACRÍLICA em parede interna, com duas demãos, sem massa corrida                                                                                                                  </t>
  </si>
  <si>
    <t>12.3</t>
  </si>
  <si>
    <t xml:space="preserve">PINTURA COM TINTA LÁTEX ACRÍLICA em parede externa, com duas demãos, sem massa corrida                                                                                                                  </t>
  </si>
  <si>
    <t>12.4</t>
  </si>
  <si>
    <t xml:space="preserve">PINTURA COM TINTA LÁTEX ACRÍLICA emcom duas demãos, sem massa corrida   em forro                                                                                                                        </t>
  </si>
  <si>
    <t>12.5</t>
  </si>
  <si>
    <t xml:space="preserve">09115.8.14.1  </t>
  </si>
  <si>
    <t xml:space="preserve">PINTURA de parede interna com liquibrilho                                                                                                                                                               </t>
  </si>
  <si>
    <t>12.6</t>
  </si>
  <si>
    <t>12.7</t>
  </si>
  <si>
    <t xml:space="preserve">01544.8.1.3   </t>
  </si>
  <si>
    <t xml:space="preserve">BANDEJA salva-vidas secundária, de madeira - com forro em chapa compensada - largura 1,40 m                                                                                                             </t>
  </si>
  <si>
    <t>12.8</t>
  </si>
  <si>
    <t xml:space="preserve">09906.8.1.1   </t>
  </si>
  <si>
    <t xml:space="preserve">EMASSAMENTO de esquadria de madeira com massa corrida com duas demãos, para pintura a óleo ou esmalte                                                                                                   </t>
  </si>
  <si>
    <t>12.9</t>
  </si>
  <si>
    <t xml:space="preserve">09115.8.9.8   </t>
  </si>
  <si>
    <t xml:space="preserve">PINTURA COM TINTA ESMALTE em esquadria de madeira, com duas demãos, sem massa corrida                                                                                                                   </t>
  </si>
  <si>
    <t>12.10</t>
  </si>
  <si>
    <t xml:space="preserve">09115.8.9.12  </t>
  </si>
  <si>
    <t xml:space="preserve">PINTURA COM TINTA ESMALTE em esquadria de ferro, com duas demãos                                                                                                                                        </t>
  </si>
  <si>
    <t>13</t>
  </si>
  <si>
    <t xml:space="preserve">VIDROS                                                                                                                                                                                                  </t>
  </si>
  <si>
    <t>13.1</t>
  </si>
  <si>
    <t>08810.8.4.2</t>
  </si>
  <si>
    <t xml:space="preserve">VIDRO cristal comum liso, colocado em caixilho com ou sem baguetes, duas demãos de massa e =8 mm                                                                                                       </t>
  </si>
  <si>
    <t>13.2</t>
  </si>
  <si>
    <t xml:space="preserve">08810.8.4.3   </t>
  </si>
  <si>
    <t xml:space="preserve">VIDRO cristal laminado, colocado em caixilho com ou sem baguetes, com gaxeta de neoprene e =10 mm                                                                                                       </t>
  </si>
  <si>
    <t>14</t>
  </si>
  <si>
    <t xml:space="preserve">SERVIÇOS EXTERNOS                                                                                                                                                                                       </t>
  </si>
  <si>
    <t>14.1</t>
  </si>
  <si>
    <t>14.2</t>
  </si>
  <si>
    <t>14.3</t>
  </si>
  <si>
    <t xml:space="preserve">02315.8.7.2   </t>
  </si>
  <si>
    <t xml:space="preserve">REATERRO MANUAL de vala                                                                                                                                                                                 </t>
  </si>
  <si>
    <t>14.4</t>
  </si>
  <si>
    <t>14.5</t>
  </si>
  <si>
    <t>14.6</t>
  </si>
  <si>
    <t>14.7</t>
  </si>
  <si>
    <t>14.8</t>
  </si>
  <si>
    <t>14.9</t>
  </si>
  <si>
    <t xml:space="preserve">05-10-00      </t>
  </si>
  <si>
    <t xml:space="preserve">PREPARO  e abertura de caixa até 40 cm                                                                                                                                                                  </t>
  </si>
  <si>
    <t>14.10</t>
  </si>
  <si>
    <t xml:space="preserve">17-02-11      </t>
  </si>
  <si>
    <t xml:space="preserve">PISO intertravado de concreto E= 8 cm , assentado sobre lastro de areia de 10 cm                                                                                                                        </t>
  </si>
  <si>
    <t>14.11</t>
  </si>
  <si>
    <t>14.12</t>
  </si>
  <si>
    <t xml:space="preserve">02632.8.11.7  </t>
  </si>
  <si>
    <t xml:space="preserve">CANALETA para águas pluviais em concreto moldada in-loco, largura 30 cm                                                                                                                                 </t>
  </si>
  <si>
    <t>14.13</t>
  </si>
  <si>
    <t xml:space="preserve">02821.8.2.1     </t>
  </si>
  <si>
    <t xml:space="preserve">MURO divisório com bloco de concreto 14x19x39 cm, e=14 cm, altura 1,80 m, assentado sobre sapata corrida com argamassa mista de cimento , cal hidratada e areia sem peneirar traço 1:0,5:8                                                                     </t>
  </si>
  <si>
    <t>14.14</t>
  </si>
  <si>
    <t xml:space="preserve">MASTRO  para bandeira </t>
  </si>
  <si>
    <t>14.15</t>
  </si>
  <si>
    <t xml:space="preserve">17-03-81      </t>
  </si>
  <si>
    <t xml:space="preserve">ABRIGO  para lixo em alvenaria revestido internamente com azulejos e portão                                                                                                                             </t>
  </si>
  <si>
    <t>14.16</t>
  </si>
  <si>
    <t xml:space="preserve"> ABRIGO para gás em bloco de concreto aparente  para 6 cilindros                                                                                                                                        </t>
  </si>
  <si>
    <t>14.17</t>
  </si>
  <si>
    <t xml:space="preserve">0000377       </t>
  </si>
  <si>
    <t xml:space="preserve">FORNECIMENTO  e instalação de brise em troncos de eucalipto na fachada                                                                                                                                  </t>
  </si>
  <si>
    <t>14.18</t>
  </si>
  <si>
    <t>0000392</t>
  </si>
  <si>
    <t xml:space="preserve">MURO VERDE - fornecimento e instalação </t>
  </si>
  <si>
    <t>14.19</t>
  </si>
  <si>
    <t>16.04.016</t>
  </si>
  <si>
    <t xml:space="preserve">QUADRA  de esportes piso em concreto armado - fundação direta </t>
  </si>
  <si>
    <t>14.20</t>
  </si>
  <si>
    <t>16.04.001</t>
  </si>
  <si>
    <t xml:space="preserve">ACESSORIOS  para quadra de esportes </t>
  </si>
  <si>
    <t>14.21</t>
  </si>
  <si>
    <t>16.04.082</t>
  </si>
  <si>
    <t xml:space="preserve">TINTA  látex para pintura de piso </t>
  </si>
  <si>
    <t>14.22</t>
  </si>
  <si>
    <t>05125.8.1.1</t>
  </si>
  <si>
    <t>ACESSÓRIOS - montacarga e arquibancada</t>
  </si>
  <si>
    <t>15</t>
  </si>
  <si>
    <t xml:space="preserve">PAISAGISMO                                                                                                                                                                                              </t>
  </si>
  <si>
    <t>15.1</t>
  </si>
  <si>
    <t xml:space="preserve">02920.8.2.2   </t>
  </si>
  <si>
    <t xml:space="preserve">PLANTIO de grama tipo amendoim                                                                                                                                                                          </t>
  </si>
  <si>
    <t>15.2</t>
  </si>
  <si>
    <t xml:space="preserve">02920.8.2.1   </t>
  </si>
  <si>
    <t xml:space="preserve">PLANTIO DE GRAMA batatais em placas de 40 x 40 cm                                                                                                                                                       </t>
  </si>
  <si>
    <t>15.3</t>
  </si>
  <si>
    <t>02930.8.2.2</t>
  </si>
  <si>
    <t xml:space="preserve">PLANTIO DE ÁRVORE frutífera Acerola (Cereja das Antilhas) com altura 0,50 a 1,00 m; em cava de 80 x 80 x 80 cm                                                                                          </t>
  </si>
  <si>
    <t>15.4</t>
  </si>
  <si>
    <t>02930.8.2.10</t>
  </si>
  <si>
    <t xml:space="preserve">PLANTIO DE ÁRVORE frutífera Pitangueira com altura 0,50 a 1,00 m; em cava de 80 x 80 x 80 cm                                                                                                            </t>
  </si>
  <si>
    <t>15.5</t>
  </si>
  <si>
    <t>02930.8.3.18</t>
  </si>
  <si>
    <t xml:space="preserve">PLANTIO DE ÁRVORE ornamental Pau Ferro com altura 1,50 a 2,00 m; em cava de 80 x 80 x 80 cm                                                                                                             </t>
  </si>
  <si>
    <t>15.6</t>
  </si>
  <si>
    <t>02930.8.3.17</t>
  </si>
  <si>
    <t xml:space="preserve">PLANTIO DE ÁRVORE ornamental Pau Brasil com altura 1,50 a 2,00 m; em cava de 80 x 80 x 80 cm                                                                                                            </t>
  </si>
  <si>
    <t>15.7</t>
  </si>
  <si>
    <t>02930.8.3.20</t>
  </si>
  <si>
    <t xml:space="preserve">PLANTIO DE ÁRVORE ornamental Quaresmeira com altura 1,50 a 2,00 m; em cava de 80 x 80 x 80 cm                                                                                                           </t>
  </si>
  <si>
    <t>15.8</t>
  </si>
  <si>
    <t>02930.8.1.3</t>
  </si>
  <si>
    <t xml:space="preserve">PLANTIO DE ARBUSTO Bela Emília com altura 0,50 a 0,70 m; em cava de 60 x 60 x 60 cm                                                                                                                     </t>
  </si>
  <si>
    <t>15.9</t>
  </si>
  <si>
    <t>02930.8.3.23</t>
  </si>
  <si>
    <t xml:space="preserve">PLANTIO DE ÁRVORE ornamental Sibipiruna com altura 1,50 a 2,00 m; em cava de 80 x 80 x 80 cm                                                                                                            </t>
  </si>
  <si>
    <t>16</t>
  </si>
  <si>
    <t xml:space="preserve">LIMPEZA                                                                                                                                                                                                 </t>
  </si>
  <si>
    <t>16.1</t>
  </si>
  <si>
    <t xml:space="preserve">01740.8.1.1   </t>
  </si>
  <si>
    <t xml:space="preserve">LIMPEZA geral da edificação                                                                                                                                                                             </t>
  </si>
  <si>
    <t xml:space="preserve">TOTAL GERAL </t>
  </si>
  <si>
    <t xml:space="preserve">PLANILHA RESUMO POR ETAPA </t>
  </si>
  <si>
    <t>Item</t>
  </si>
  <si>
    <t>Descrição</t>
  </si>
  <si>
    <t>Total</t>
  </si>
  <si>
    <t>Incidência</t>
  </si>
  <si>
    <t xml:space="preserve">VALOR GLOBAL DA OBRA </t>
  </si>
  <si>
    <t>CRONOGRAMA FÍSICO-FINANCEIRO</t>
  </si>
  <si>
    <t xml:space="preserve">CONTRATANTE </t>
  </si>
  <si>
    <t xml:space="preserve">OBRA      </t>
  </si>
  <si>
    <t xml:space="preserve">END.       </t>
  </si>
  <si>
    <t>Servico</t>
  </si>
  <si>
    <t>R$    Total</t>
  </si>
  <si>
    <t>%</t>
  </si>
  <si>
    <t>1 ° Mês</t>
  </si>
  <si>
    <t>2 ° Mês</t>
  </si>
  <si>
    <t>3 ° Mês</t>
  </si>
  <si>
    <t>4 ° Mês</t>
  </si>
  <si>
    <t>5 ° Mês</t>
  </si>
  <si>
    <t>6 ° Mês</t>
  </si>
  <si>
    <t>7 ° Mês</t>
  </si>
  <si>
    <t>8 ° Mês</t>
  </si>
  <si>
    <t>9 ° Mês</t>
  </si>
  <si>
    <t>10 ° Mês</t>
  </si>
  <si>
    <t>11 ° Mês</t>
  </si>
  <si>
    <t>12 ° Mês</t>
  </si>
  <si>
    <t>R$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</si>
  <si>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</si>
  <si>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</si>
  <si>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</si>
  <si>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</si>
  <si>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</si>
  <si>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</si>
  <si>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</si>
  <si>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</si>
  <si>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</si>
  <si>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</si>
  <si>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TOTAL ACUMULADO</t>
  </si>
  <si>
    <t>TABELA DE VALORES</t>
  </si>
  <si>
    <t>Período</t>
  </si>
  <si>
    <t xml:space="preserve">Mensal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</si>
  <si>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</si>
  <si>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</si>
  <si>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</si>
  <si>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</si>
  <si>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</si>
  <si>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</si>
  <si>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</si>
  <si>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</si>
  <si>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</si>
  <si>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</si>
  <si>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</si>
  <si>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</si>
  <si>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 xml:space="preserve">DEMONSTRATIVO DE TAXA DE  BDI ( BENEFICIOS E DESPESAS INDIRETAS) </t>
  </si>
  <si>
    <t xml:space="preserve">Contratante </t>
  </si>
  <si>
    <t xml:space="preserve">Folha </t>
  </si>
  <si>
    <t xml:space="preserve">Objeto </t>
  </si>
  <si>
    <t xml:space="preserve">Local </t>
  </si>
  <si>
    <t>ITEM</t>
  </si>
  <si>
    <t>DISCRIMINAÇÃO</t>
  </si>
  <si>
    <t>PORCENTAGEM</t>
  </si>
  <si>
    <t xml:space="preserve">ISS ( Prefeitura de São Paulo ) </t>
  </si>
  <si>
    <t xml:space="preserve">PIS ( Lucro Presumido ) </t>
  </si>
  <si>
    <t xml:space="preserve">Cofins  ( Lucro Presumido ) </t>
  </si>
  <si>
    <t xml:space="preserve">IRPJ </t>
  </si>
  <si>
    <t xml:space="preserve">CSLL </t>
  </si>
  <si>
    <t xml:space="preserve">Bonificação E ADM CENTRAL </t>
  </si>
  <si>
    <t xml:space="preserve">TOTAL </t>
  </si>
  <si>
    <t xml:space="preserve">DEMONSTRATIVO DA TAXA DE ENCARGOS SOCIAIS </t>
  </si>
  <si>
    <t xml:space="preserve">Proponente </t>
  </si>
  <si>
    <t>1 DE 1</t>
  </si>
  <si>
    <t>A</t>
  </si>
  <si>
    <t>Encargos sociais básicos</t>
  </si>
  <si>
    <t>Porcentagem</t>
  </si>
  <si>
    <t>A1</t>
  </si>
  <si>
    <t>Previdência Social ..................................................................................................................................................</t>
  </si>
  <si>
    <t>A2</t>
  </si>
  <si>
    <t>Fundo de Garantia por Tempo de Serviço .........................................................................................................</t>
  </si>
  <si>
    <t>A3</t>
  </si>
  <si>
    <t>Salário-educação ..............................................................................................................................................</t>
  </si>
  <si>
    <t>A4</t>
  </si>
  <si>
    <t>Serviço Social da Indústria (SESI) ....................................................................................................................</t>
  </si>
  <si>
    <t>A5</t>
  </si>
  <si>
    <t>Serviço Nacional de Aprendizagem Industrial (SENAI) ....................................................................................</t>
  </si>
  <si>
    <t>A6</t>
  </si>
  <si>
    <t>Serviço de Apoio à Pequena e Média Empresa (SEBRAE) ...............................................................................</t>
  </si>
  <si>
    <t>A7</t>
  </si>
  <si>
    <t>Instituto Nacional de Colonização e Reforma Agrária (INCRA) ......................................................................</t>
  </si>
  <si>
    <t>A8</t>
  </si>
  <si>
    <t>Seguro contra acidentes do trabalho (INSS) ....................................................................................................</t>
  </si>
  <si>
    <t>A9</t>
  </si>
  <si>
    <t>Serviço Social da Indústria da Construção e do Mobiliário (SECONCI) .........................................................</t>
  </si>
  <si>
    <t>B</t>
  </si>
  <si>
    <t>Encargos sociais que recebem as incidências de A</t>
  </si>
  <si>
    <t>B1</t>
  </si>
  <si>
    <t>Repouso semanal e feriados .........................................................................................................................</t>
  </si>
  <si>
    <t>B2</t>
  </si>
  <si>
    <t>Auxílio enfermidade .........................................................................................................................................</t>
  </si>
  <si>
    <t>B3</t>
  </si>
  <si>
    <t>Licença paternidade .........................................................................................................................................</t>
  </si>
  <si>
    <t>B4</t>
  </si>
  <si>
    <t>13° salário ..........................................................................................................................................................</t>
  </si>
  <si>
    <t>B5</t>
  </si>
  <si>
    <t>Dias de chuva, faltas justificadas, acidentes do trabalho, etc. ........................................................................</t>
  </si>
  <si>
    <t>C</t>
  </si>
  <si>
    <t>Encargos sociais que não recebem incidências globais de A</t>
  </si>
  <si>
    <t>C1</t>
  </si>
  <si>
    <t>Depósito por despedida injusta: 50% sobre A2 + (A2 x B) ........................................................................</t>
  </si>
  <si>
    <t>C2</t>
  </si>
  <si>
    <t>Aviso prévio indenizado .................................................................................................................................</t>
  </si>
  <si>
    <t>C3</t>
  </si>
  <si>
    <t>Férias indenizadas ..........................................................................................................................................</t>
  </si>
  <si>
    <t>D</t>
  </si>
  <si>
    <t>Taxas das reincidências</t>
  </si>
  <si>
    <t>D1</t>
  </si>
  <si>
    <t>Reincidência de A sobre B: A x B .................................................................................................................</t>
  </si>
  <si>
    <t>D2</t>
  </si>
  <si>
    <t>Reincidência de A 2 sobre C 3.....................................................................................</t>
  </si>
  <si>
    <r>
      <t>Subtotal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(A+B+C+D)</t>
    </r>
  </si>
  <si>
    <t>TAXA ADOTADA DE LEIS SOCIAIS</t>
  </si>
  <si>
    <t>IO = __/13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</si>
</sst>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* #,##0_);_(* \(#,##0\);_(* &quot;-&quot;_);_(@_)"/>
    <numFmt numFmtId="170" formatCode="_(&quot;Cr$&quot;\ * #,##0.00_);_(&quot;Cr$&quot;\ * \(#,##0.00\);_(&quot;Cr$&quot;\ 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dd\-mmm\-yy_)"/>
    <numFmt numFmtId="180" formatCode="hh:mm:ss_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&quot;R$ &quot;#,##0.00"/>
    <numFmt numFmtId="184" formatCode="#,##0.00\ "/>
    <numFmt numFmtId="185" formatCode="#,##0.0000\ "/>
    <numFmt numFmtId="186" formatCode="\ @"/>
    <numFmt numFmtId="187" formatCode="0.0%"/>
    <numFmt numFmtId="188" formatCode="0.000%"/>
    <numFmt numFmtId="189" formatCode="#,##0.000;[Red]\-#,##0.000"/>
    <numFmt numFmtId="190" formatCode="#,##0.0000;[Red]\-#,##0.0000"/>
    <numFmt numFmtId="191" formatCode="_(\R\$* #,##0.00_);_(\R\$* \(#,##0.00\);_(\R\$* &quot;-&quot;??_);_(@_)"/>
    <numFmt numFmtId="192" formatCode="#,##0.00_ ;[Red]\-#,##0.00\ 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#,##0.000_ ;[Red]\-#,##0.000\ "/>
    <numFmt numFmtId="197" formatCode="#,##0.00000;[Red]\-#,##0.00000"/>
    <numFmt numFmtId="198" formatCode="#,##0.000\ "/>
    <numFmt numFmtId="199" formatCode="0.0000%"/>
    <numFmt numFmtId="200" formatCode="0.00000%"/>
    <numFmt numFmtId="201" formatCode="0.000000%"/>
    <numFmt numFmtId="202" formatCode="0.0000"/>
    <numFmt numFmtId="203" formatCode="_(* #,##0.0000_);_(* \(#,##0.0000\);_(* &quot;-&quot;??_);_(@_)"/>
  </numFmts>
  <fonts count="5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7.4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/>
      <right style="medium"/>
      <top/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</borders>
  <cellStyleXfs count="7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6" fillId="5" borderId="0" applyNumberFormat="0" applyBorder="0" applyAlignment="0" applyProtection="0"/>
    <xf numFmtId="0" fontId="32" fillId="12" borderId="1" applyNumberFormat="0" applyAlignment="0" applyProtection="0"/>
    <xf numFmtId="0" fontId="47" fillId="13" borderId="2" applyNumberFormat="0" applyAlignment="0" applyProtection="0"/>
    <xf numFmtId="0" fontId="11" fillId="0" borderId="3" applyNumberFormat="0" applyFill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8" fillId="17" borderId="1" applyNumberFormat="0" applyAlignment="0" applyProtection="0"/>
    <xf numFmtId="178" fontId="49" fillId="0" borderId="0" applyNumberFormat="0" applyFill="0" applyBorder="0" applyAlignment="0" applyProtection="0"/>
    <xf numFmtId="0" fontId="50" fillId="18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7" fillId="19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20" borderId="4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1" fillId="12" borderId="5" applyNumberFormat="0" applyAlignment="0" applyProtection="0"/>
    <xf numFmtId="38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54" fillId="0" borderId="9" applyNumberFormat="0" applyFill="0" applyAlignment="0" applyProtection="0"/>
    <xf numFmtId="40" fontId="4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241">
    <xf numFmtId="178" fontId="0" fillId="0" borderId="0" xfId="0" applyAlignment="1">
      <alignment/>
    </xf>
    <xf numFmtId="178" fontId="5" fillId="0" borderId="0" xfId="0" applyFont="1" applyAlignment="1">
      <alignment/>
    </xf>
    <xf numFmtId="178" fontId="5" fillId="0" borderId="0" xfId="0" applyFont="1" applyAlignment="1">
      <alignment horizontal="left"/>
    </xf>
    <xf numFmtId="178" fontId="6" fillId="0" borderId="0" xfId="0" applyFont="1" applyAlignment="1">
      <alignment horizontal="left"/>
    </xf>
    <xf numFmtId="178" fontId="6" fillId="0" borderId="0" xfId="0" applyFont="1" applyAlignment="1">
      <alignment/>
    </xf>
    <xf numFmtId="178" fontId="6" fillId="0" borderId="10" xfId="0" applyFont="1" applyBorder="1" applyAlignment="1">
      <alignment horizontal="left"/>
    </xf>
    <xf numFmtId="178" fontId="6" fillId="0" borderId="11" xfId="0" applyFont="1" applyBorder="1" applyAlignment="1">
      <alignment/>
    </xf>
    <xf numFmtId="40" fontId="6" fillId="0" borderId="11" xfId="69" applyFont="1" applyBorder="1" applyAlignment="1">
      <alignment/>
    </xf>
    <xf numFmtId="10" fontId="6" fillId="0" borderId="12" xfId="69" applyNumberFormat="1" applyFont="1" applyBorder="1" applyAlignment="1">
      <alignment/>
    </xf>
    <xf numFmtId="40" fontId="6" fillId="0" borderId="0" xfId="69" applyFont="1" applyAlignment="1">
      <alignment/>
    </xf>
    <xf numFmtId="178" fontId="6" fillId="0" borderId="13" xfId="0" applyFont="1" applyBorder="1" applyAlignment="1">
      <alignment horizontal="center"/>
    </xf>
    <xf numFmtId="178" fontId="10" fillId="2" borderId="14" xfId="0" applyFont="1" applyFill="1" applyBorder="1" applyAlignment="1">
      <alignment horizontal="left" vertical="center"/>
    </xf>
    <xf numFmtId="178" fontId="10" fillId="2" borderId="15" xfId="0" applyFont="1" applyFill="1" applyBorder="1" applyAlignment="1">
      <alignment horizontal="left" vertical="center"/>
    </xf>
    <xf numFmtId="178" fontId="5" fillId="0" borderId="16" xfId="0" applyFont="1" applyBorder="1" applyAlignment="1">
      <alignment horizontal="left"/>
    </xf>
    <xf numFmtId="178" fontId="5" fillId="0" borderId="17" xfId="0" applyFont="1" applyBorder="1" applyAlignment="1">
      <alignment/>
    </xf>
    <xf numFmtId="40" fontId="5" fillId="0" borderId="17" xfId="69" applyFont="1" applyBorder="1" applyAlignment="1">
      <alignment/>
    </xf>
    <xf numFmtId="10" fontId="5" fillId="0" borderId="18" xfId="57" applyNumberFormat="1" applyFont="1" applyBorder="1" applyAlignment="1">
      <alignment/>
    </xf>
    <xf numFmtId="40" fontId="17" fillId="0" borderId="0" xfId="69" applyFont="1" applyAlignment="1">
      <alignment/>
    </xf>
    <xf numFmtId="49" fontId="10" fillId="2" borderId="19" xfId="0" applyNumberFormat="1" applyFont="1" applyFill="1" applyBorder="1" applyAlignment="1">
      <alignment horizontal="center" vertical="center"/>
    </xf>
    <xf numFmtId="178" fontId="10" fillId="2" borderId="20" xfId="0" applyFont="1" applyFill="1" applyBorder="1" applyAlignment="1">
      <alignment horizontal="left" vertical="center"/>
    </xf>
    <xf numFmtId="49" fontId="10" fillId="2" borderId="21" xfId="0" applyNumberFormat="1" applyFont="1" applyFill="1" applyBorder="1" applyAlignment="1">
      <alignment horizontal="center" vertical="center"/>
    </xf>
    <xf numFmtId="178" fontId="10" fillId="2" borderId="22" xfId="0" applyFont="1" applyFill="1" applyBorder="1" applyAlignment="1">
      <alignment horizontal="left" vertical="center"/>
    </xf>
    <xf numFmtId="178" fontId="10" fillId="2" borderId="23" xfId="0" applyFont="1" applyFill="1" applyBorder="1" applyAlignment="1">
      <alignment horizontal="left" vertical="center"/>
    </xf>
    <xf numFmtId="178" fontId="10" fillId="2" borderId="24" xfId="0" applyFont="1" applyFill="1" applyBorder="1" applyAlignment="1">
      <alignment horizontal="left" vertical="center"/>
    </xf>
    <xf numFmtId="178" fontId="9" fillId="0" borderId="0" xfId="0" applyFont="1" applyAlignment="1">
      <alignment/>
    </xf>
    <xf numFmtId="10" fontId="9" fillId="0" borderId="0" xfId="55" applyNumberFormat="1" applyFont="1" applyAlignment="1">
      <alignment/>
    </xf>
    <xf numFmtId="178" fontId="9" fillId="0" borderId="0" xfId="0" applyFont="1" applyAlignment="1">
      <alignment horizontal="center"/>
    </xf>
    <xf numFmtId="178" fontId="18" fillId="21" borderId="10" xfId="0" applyFont="1" applyFill="1" applyBorder="1" applyAlignment="1" applyProtection="1">
      <alignment horizontal="centerContinuous" vertical="center"/>
      <protection/>
    </xf>
    <xf numFmtId="178" fontId="18" fillId="21" borderId="11" xfId="0" applyFont="1" applyFill="1" applyBorder="1" applyAlignment="1" applyProtection="1">
      <alignment horizontal="centerContinuous" vertical="center"/>
      <protection/>
    </xf>
    <xf numFmtId="178" fontId="18" fillId="21" borderId="12" xfId="0" applyFont="1" applyFill="1" applyBorder="1" applyAlignment="1" applyProtection="1">
      <alignment horizontal="centerContinuous" vertical="center"/>
      <protection/>
    </xf>
    <xf numFmtId="0" fontId="19" fillId="0" borderId="25" xfId="0" applyNumberFormat="1" applyFont="1" applyBorder="1" applyAlignment="1">
      <alignment/>
    </xf>
    <xf numFmtId="0" fontId="19" fillId="0" borderId="26" xfId="0" applyNumberFormat="1" applyFont="1" applyBorder="1" applyAlignment="1">
      <alignment horizontal="left"/>
    </xf>
    <xf numFmtId="0" fontId="19" fillId="0" borderId="27" xfId="0" applyNumberFormat="1" applyFont="1" applyBorder="1" applyAlignment="1">
      <alignment horizontal="center"/>
    </xf>
    <xf numFmtId="17" fontId="19" fillId="0" borderId="28" xfId="0" applyNumberFormat="1" applyFont="1" applyBorder="1" applyAlignment="1">
      <alignment horizontal="center"/>
    </xf>
    <xf numFmtId="0" fontId="19" fillId="0" borderId="29" xfId="0" applyNumberFormat="1" applyFont="1" applyBorder="1" applyAlignment="1" applyProtection="1">
      <alignment/>
      <protection/>
    </xf>
    <xf numFmtId="0" fontId="19" fillId="0" borderId="3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/>
    </xf>
    <xf numFmtId="178" fontId="10" fillId="21" borderId="10" xfId="0" applyFont="1" applyFill="1" applyBorder="1" applyAlignment="1">
      <alignment horizontal="center" vertical="center"/>
    </xf>
    <xf numFmtId="178" fontId="10" fillId="21" borderId="11" xfId="0" applyFont="1" applyFill="1" applyBorder="1" applyAlignment="1">
      <alignment horizontal="center" vertical="center"/>
    </xf>
    <xf numFmtId="178" fontId="10" fillId="21" borderId="11" xfId="0" applyFont="1" applyFill="1" applyBorder="1" applyAlignment="1">
      <alignment horizontal="centerContinuous" vertical="center"/>
    </xf>
    <xf numFmtId="178" fontId="10" fillId="21" borderId="12" xfId="0" applyFont="1" applyFill="1" applyBorder="1" applyAlignment="1">
      <alignment horizontal="centerContinuous" vertical="center"/>
    </xf>
    <xf numFmtId="178" fontId="9" fillId="0" borderId="0" xfId="0" applyFont="1" applyAlignment="1">
      <alignment horizontal="center" vertical="center"/>
    </xf>
    <xf numFmtId="178" fontId="9" fillId="0" borderId="31" xfId="0" applyFont="1" applyBorder="1" applyAlignment="1" applyProtection="1">
      <alignment horizontal="center" vertical="center"/>
      <protection locked="0"/>
    </xf>
    <xf numFmtId="0" fontId="9" fillId="0" borderId="31" xfId="53" applyFont="1" applyBorder="1">
      <alignment/>
      <protection/>
    </xf>
    <xf numFmtId="10" fontId="9" fillId="0" borderId="31" xfId="55" applyNumberFormat="1" applyFont="1" applyBorder="1" applyAlignment="1">
      <alignment horizontal="centerContinuous"/>
    </xf>
    <xf numFmtId="178" fontId="9" fillId="0" borderId="0" xfId="0" applyFont="1" applyAlignment="1">
      <alignment vertical="center"/>
    </xf>
    <xf numFmtId="178" fontId="9" fillId="0" borderId="32" xfId="0" applyFont="1" applyBorder="1" applyAlignment="1" applyProtection="1">
      <alignment horizontal="center" vertical="center"/>
      <protection locked="0"/>
    </xf>
    <xf numFmtId="0" fontId="9" fillId="0" borderId="32" xfId="53" applyFont="1" applyBorder="1">
      <alignment/>
      <protection/>
    </xf>
    <xf numFmtId="10" fontId="9" fillId="0" borderId="32" xfId="55" applyNumberFormat="1" applyFont="1" applyBorder="1" applyAlignment="1">
      <alignment horizontal="centerContinuous"/>
    </xf>
    <xf numFmtId="0" fontId="10" fillId="8" borderId="10" xfId="53" applyFont="1" applyFill="1" applyBorder="1" applyAlignment="1">
      <alignment horizontal="centerContinuous"/>
      <protection/>
    </xf>
    <xf numFmtId="0" fontId="10" fillId="8" borderId="12" xfId="53" applyFont="1" applyFill="1" applyBorder="1" applyAlignment="1">
      <alignment horizontal="centerContinuous"/>
      <protection/>
    </xf>
    <xf numFmtId="10" fontId="10" fillId="8" borderId="13" xfId="55" applyNumberFormat="1" applyFont="1" applyFill="1" applyBorder="1" applyAlignment="1">
      <alignment horizontal="centerContinuous"/>
    </xf>
    <xf numFmtId="178" fontId="9" fillId="0" borderId="0" xfId="0" applyFont="1" applyBorder="1" applyAlignment="1">
      <alignment/>
    </xf>
    <xf numFmtId="178" fontId="9" fillId="0" borderId="33" xfId="0" applyFont="1" applyBorder="1" applyAlignment="1">
      <alignment/>
    </xf>
    <xf numFmtId="178" fontId="21" fillId="0" borderId="0" xfId="0" applyFont="1" applyAlignment="1">
      <alignment/>
    </xf>
    <xf numFmtId="49" fontId="19" fillId="0" borderId="25" xfId="0" applyNumberFormat="1" applyFont="1" applyBorder="1" applyAlignment="1">
      <alignment horizontal="left"/>
    </xf>
    <xf numFmtId="0" fontId="19" fillId="0" borderId="28" xfId="0" applyNumberFormat="1" applyFont="1" applyBorder="1" applyAlignment="1">
      <alignment horizontal="center"/>
    </xf>
    <xf numFmtId="178" fontId="10" fillId="0" borderId="34" xfId="0" applyFont="1" applyBorder="1" applyAlignment="1">
      <alignment horizontal="center"/>
    </xf>
    <xf numFmtId="178" fontId="10" fillId="0" borderId="26" xfId="0" applyFont="1" applyBorder="1" applyAlignment="1">
      <alignment/>
    </xf>
    <xf numFmtId="171" fontId="9" fillId="0" borderId="26" xfId="70" applyFont="1" applyBorder="1" applyAlignment="1">
      <alignment/>
    </xf>
    <xf numFmtId="10" fontId="10" fillId="0" borderId="26" xfId="55" applyNumberFormat="1" applyFont="1" applyBorder="1" applyAlignment="1">
      <alignment horizontal="left"/>
    </xf>
    <xf numFmtId="178" fontId="9" fillId="0" borderId="35" xfId="0" applyFont="1" applyBorder="1" applyAlignment="1">
      <alignment/>
    </xf>
    <xf numFmtId="178" fontId="10" fillId="0" borderId="25" xfId="0" applyFont="1" applyBorder="1" applyAlignment="1">
      <alignment horizontal="center"/>
    </xf>
    <xf numFmtId="178" fontId="10" fillId="0" borderId="0" xfId="0" applyFont="1" applyBorder="1" applyAlignment="1">
      <alignment/>
    </xf>
    <xf numFmtId="171" fontId="9" fillId="0" borderId="0" xfId="70" applyFont="1" applyBorder="1" applyAlignment="1">
      <alignment/>
    </xf>
    <xf numFmtId="10" fontId="10" fillId="0" borderId="0" xfId="55" applyNumberFormat="1" applyFont="1" applyBorder="1" applyAlignment="1">
      <alignment horizontal="left"/>
    </xf>
    <xf numFmtId="178" fontId="9" fillId="0" borderId="36" xfId="0" applyFont="1" applyBorder="1" applyAlignment="1">
      <alignment/>
    </xf>
    <xf numFmtId="178" fontId="9" fillId="0" borderId="25" xfId="0" applyFont="1" applyBorder="1" applyAlignment="1">
      <alignment horizontal="center"/>
    </xf>
    <xf numFmtId="178" fontId="9" fillId="0" borderId="0" xfId="0" applyFont="1" applyBorder="1" applyAlignment="1">
      <alignment horizontal="center"/>
    </xf>
    <xf numFmtId="10" fontId="9" fillId="0" borderId="0" xfId="55" applyNumberFormat="1" applyFont="1" applyBorder="1" applyAlignment="1">
      <alignment horizontal="right"/>
    </xf>
    <xf numFmtId="178" fontId="9" fillId="0" borderId="36" xfId="0" applyFont="1" applyBorder="1" applyAlignment="1">
      <alignment horizontal="left"/>
    </xf>
    <xf numFmtId="10" fontId="9" fillId="0" borderId="0" xfId="55" applyNumberFormat="1" applyFont="1" applyBorder="1" applyAlignment="1">
      <alignment/>
    </xf>
    <xf numFmtId="10" fontId="10" fillId="0" borderId="36" xfId="55" applyNumberFormat="1" applyFont="1" applyBorder="1" applyAlignment="1">
      <alignment horizontal="right"/>
    </xf>
    <xf numFmtId="178" fontId="9" fillId="0" borderId="25" xfId="0" applyFont="1" applyBorder="1" applyAlignment="1">
      <alignment horizontal="right"/>
    </xf>
    <xf numFmtId="178" fontId="22" fillId="0" borderId="25" xfId="0" applyFont="1" applyBorder="1" applyAlignment="1">
      <alignment horizontal="center"/>
    </xf>
    <xf numFmtId="178" fontId="9" fillId="0" borderId="0" xfId="0" applyFont="1" applyBorder="1" applyAlignment="1">
      <alignment/>
    </xf>
    <xf numFmtId="178" fontId="10" fillId="0" borderId="0" xfId="0" applyFont="1" applyBorder="1" applyAlignment="1">
      <alignment/>
    </xf>
    <xf numFmtId="171" fontId="10" fillId="0" borderId="36" xfId="70" applyFont="1" applyBorder="1" applyAlignment="1">
      <alignment horizontal="right"/>
    </xf>
    <xf numFmtId="178" fontId="9" fillId="0" borderId="37" xfId="0" applyFont="1" applyBorder="1" applyAlignment="1">
      <alignment horizontal="center"/>
    </xf>
    <xf numFmtId="178" fontId="9" fillId="0" borderId="38" xfId="0" applyFont="1" applyBorder="1" applyAlignment="1">
      <alignment horizontal="center"/>
    </xf>
    <xf numFmtId="171" fontId="9" fillId="0" borderId="38" xfId="70" applyFont="1" applyBorder="1" applyAlignment="1">
      <alignment/>
    </xf>
    <xf numFmtId="10" fontId="9" fillId="0" borderId="38" xfId="55" applyNumberFormat="1" applyFont="1" applyBorder="1" applyAlignment="1">
      <alignment/>
    </xf>
    <xf numFmtId="171" fontId="10" fillId="0" borderId="39" xfId="70" applyFont="1" applyBorder="1" applyAlignment="1">
      <alignment horizontal="right"/>
    </xf>
    <xf numFmtId="178" fontId="18" fillId="0" borderId="0" xfId="0" applyFont="1" applyFill="1" applyBorder="1" applyAlignment="1" applyProtection="1">
      <alignment horizontal="left" vertical="center"/>
      <protection/>
    </xf>
    <xf numFmtId="178" fontId="9" fillId="0" borderId="40" xfId="0" applyFont="1" applyBorder="1" applyAlignment="1">
      <alignment horizontal="center"/>
    </xf>
    <xf numFmtId="178" fontId="9" fillId="0" borderId="41" xfId="0" applyFont="1" applyBorder="1" applyAlignment="1">
      <alignment horizontal="center"/>
    </xf>
    <xf numFmtId="171" fontId="9" fillId="0" borderId="41" xfId="70" applyFont="1" applyBorder="1" applyAlignment="1">
      <alignment/>
    </xf>
    <xf numFmtId="10" fontId="9" fillId="0" borderId="41" xfId="55" applyNumberFormat="1" applyFont="1" applyBorder="1" applyAlignment="1">
      <alignment/>
    </xf>
    <xf numFmtId="171" fontId="10" fillId="0" borderId="42" xfId="70" applyFont="1" applyBorder="1" applyAlignment="1">
      <alignment horizontal="right"/>
    </xf>
    <xf numFmtId="0" fontId="23" fillId="21" borderId="43" xfId="70" applyNumberFormat="1" applyFont="1" applyFill="1" applyBorder="1" applyAlignment="1">
      <alignment horizontal="centerContinuous" vertical="center"/>
    </xf>
    <xf numFmtId="0" fontId="23" fillId="21" borderId="44" xfId="70" applyNumberFormat="1" applyFont="1" applyFill="1" applyBorder="1" applyAlignment="1">
      <alignment horizontal="centerContinuous" vertical="center"/>
    </xf>
    <xf numFmtId="10" fontId="23" fillId="21" borderId="45" xfId="55" applyNumberFormat="1" applyFont="1" applyFill="1" applyBorder="1" applyAlignment="1">
      <alignment horizontal="right" vertical="center"/>
    </xf>
    <xf numFmtId="178" fontId="9" fillId="0" borderId="0" xfId="0" applyFont="1" applyAlignment="1">
      <alignment/>
    </xf>
    <xf numFmtId="178" fontId="10" fillId="0" borderId="0" xfId="0" applyFont="1" applyAlignment="1">
      <alignment horizontal="centerContinuous"/>
    </xf>
    <xf numFmtId="178" fontId="6" fillId="8" borderId="46" xfId="0" applyFont="1" applyFill="1" applyBorder="1" applyAlignment="1">
      <alignment horizontal="centerContinuous" vertical="center"/>
    </xf>
    <xf numFmtId="178" fontId="6" fillId="8" borderId="47" xfId="0" applyFont="1" applyFill="1" applyBorder="1" applyAlignment="1">
      <alignment horizontal="centerContinuous" vertical="center"/>
    </xf>
    <xf numFmtId="10" fontId="17" fillId="0" borderId="0" xfId="69" applyNumberFormat="1" applyFont="1" applyAlignment="1">
      <alignment/>
    </xf>
    <xf numFmtId="201" fontId="17" fillId="0" borderId="0" xfId="55" applyNumberFormat="1" applyFont="1" applyAlignment="1">
      <alignment/>
    </xf>
    <xf numFmtId="178" fontId="17" fillId="0" borderId="0" xfId="0" applyFont="1" applyAlignment="1">
      <alignment/>
    </xf>
    <xf numFmtId="178" fontId="24" fillId="7" borderId="48" xfId="0" applyFont="1" applyFill="1" applyBorder="1" applyAlignment="1">
      <alignment/>
    </xf>
    <xf numFmtId="40" fontId="24" fillId="7" borderId="49" xfId="69" applyFont="1" applyFill="1" applyBorder="1" applyAlignment="1">
      <alignment/>
    </xf>
    <xf numFmtId="4" fontId="24" fillId="7" borderId="50" xfId="0" applyNumberFormat="1" applyFont="1" applyFill="1" applyBorder="1" applyAlignment="1">
      <alignment/>
    </xf>
    <xf numFmtId="10" fontId="24" fillId="7" borderId="51" xfId="55" applyNumberFormat="1" applyFont="1" applyFill="1" applyBorder="1" applyAlignment="1">
      <alignment horizontal="right"/>
    </xf>
    <xf numFmtId="40" fontId="24" fillId="7" borderId="52" xfId="55" applyNumberFormat="1" applyFont="1" applyFill="1" applyBorder="1" applyAlignment="1">
      <alignment horizontal="right"/>
    </xf>
    <xf numFmtId="40" fontId="24" fillId="0" borderId="0" xfId="69" applyFont="1" applyAlignment="1">
      <alignment/>
    </xf>
    <xf numFmtId="10" fontId="24" fillId="0" borderId="0" xfId="69" applyNumberFormat="1" applyFont="1" applyAlignment="1">
      <alignment/>
    </xf>
    <xf numFmtId="178" fontId="24" fillId="0" borderId="0" xfId="0" applyFont="1" applyAlignment="1">
      <alignment/>
    </xf>
    <xf numFmtId="178" fontId="24" fillId="7" borderId="53" xfId="0" applyFont="1" applyFill="1" applyBorder="1" applyAlignment="1">
      <alignment/>
    </xf>
    <xf numFmtId="40" fontId="24" fillId="7" borderId="54" xfId="69" applyFont="1" applyFill="1" applyBorder="1" applyAlignment="1">
      <alignment/>
    </xf>
    <xf numFmtId="4" fontId="24" fillId="7" borderId="33" xfId="0" applyNumberFormat="1" applyFont="1" applyFill="1" applyBorder="1" applyAlignment="1">
      <alignment/>
    </xf>
    <xf numFmtId="9" fontId="24" fillId="7" borderId="55" xfId="55" applyNumberFormat="1" applyFont="1" applyFill="1" applyBorder="1" applyAlignment="1">
      <alignment horizontal="center"/>
    </xf>
    <xf numFmtId="40" fontId="24" fillId="7" borderId="56" xfId="55" applyNumberFormat="1" applyFont="1" applyFill="1" applyBorder="1" applyAlignment="1">
      <alignment horizontal="right"/>
    </xf>
    <xf numFmtId="10" fontId="24" fillId="7" borderId="55" xfId="55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178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178" fontId="24" fillId="0" borderId="0" xfId="0" applyFont="1" applyBorder="1" applyAlignment="1">
      <alignment/>
    </xf>
    <xf numFmtId="49" fontId="17" fillId="0" borderId="48" xfId="0" applyNumberFormat="1" applyFont="1" applyBorder="1" applyAlignment="1">
      <alignment horizontal="center"/>
    </xf>
    <xf numFmtId="178" fontId="17" fillId="0" borderId="57" xfId="0" applyFont="1" applyBorder="1" applyAlignment="1">
      <alignment vertical="center" wrapText="1"/>
    </xf>
    <xf numFmtId="40" fontId="17" fillId="0" borderId="31" xfId="69" applyFont="1" applyBorder="1" applyAlignment="1">
      <alignment/>
    </xf>
    <xf numFmtId="10" fontId="17" fillId="0" borderId="51" xfId="55" applyNumberFormat="1" applyFont="1" applyFill="1" applyBorder="1" applyAlignment="1">
      <alignment horizontal="right"/>
    </xf>
    <xf numFmtId="40" fontId="17" fillId="4" borderId="52" xfId="46" applyNumberFormat="1" applyFont="1" applyFill="1" applyBorder="1" applyAlignment="1">
      <alignment horizontal="right"/>
    </xf>
    <xf numFmtId="10" fontId="17" fillId="4" borderId="51" xfId="55" applyNumberFormat="1" applyFont="1" applyFill="1" applyBorder="1" applyAlignment="1">
      <alignment horizontal="right"/>
    </xf>
    <xf numFmtId="49" fontId="17" fillId="0" borderId="58" xfId="0" applyNumberFormat="1" applyFont="1" applyBorder="1" applyAlignment="1">
      <alignment horizontal="center"/>
    </xf>
    <xf numFmtId="178" fontId="17" fillId="0" borderId="59" xfId="0" applyFont="1" applyBorder="1" applyAlignment="1">
      <alignment vertical="center" wrapText="1"/>
    </xf>
    <xf numFmtId="40" fontId="17" fillId="0" borderId="32" xfId="69" applyFont="1" applyBorder="1" applyAlignment="1">
      <alignment/>
    </xf>
    <xf numFmtId="10" fontId="17" fillId="0" borderId="60" xfId="55" applyNumberFormat="1" applyFont="1" applyFill="1" applyBorder="1" applyAlignment="1">
      <alignment horizontal="right"/>
    </xf>
    <xf numFmtId="40" fontId="17" fillId="4" borderId="61" xfId="55" applyNumberFormat="1" applyFont="1" applyFill="1" applyBorder="1" applyAlignment="1">
      <alignment horizontal="right"/>
    </xf>
    <xf numFmtId="10" fontId="17" fillId="4" borderId="60" xfId="55" applyNumberFormat="1" applyFont="1" applyFill="1" applyBorder="1" applyAlignment="1">
      <alignment horizontal="right"/>
    </xf>
    <xf numFmtId="40" fontId="17" fillId="22" borderId="61" xfId="55" applyNumberFormat="1" applyFont="1" applyFill="1" applyBorder="1" applyAlignment="1">
      <alignment horizontal="right"/>
    </xf>
    <xf numFmtId="10" fontId="17" fillId="22" borderId="60" xfId="55" applyNumberFormat="1" applyFont="1" applyFill="1" applyBorder="1" applyAlignment="1">
      <alignment horizontal="right"/>
    </xf>
    <xf numFmtId="4" fontId="17" fillId="22" borderId="32" xfId="0" applyNumberFormat="1" applyFont="1" applyFill="1" applyBorder="1" applyAlignment="1">
      <alignment horizontal="right" vertical="center"/>
    </xf>
    <xf numFmtId="40" fontId="17" fillId="22" borderId="32" xfId="69" applyFont="1" applyFill="1" applyBorder="1" applyAlignment="1">
      <alignment/>
    </xf>
    <xf numFmtId="49" fontId="17" fillId="0" borderId="62" xfId="0" applyNumberFormat="1" applyFont="1" applyBorder="1" applyAlignment="1">
      <alignment horizontal="center"/>
    </xf>
    <xf numFmtId="178" fontId="17" fillId="0" borderId="63" xfId="0" applyFont="1" applyBorder="1" applyAlignment="1">
      <alignment vertical="center" wrapText="1"/>
    </xf>
    <xf numFmtId="40" fontId="17" fillId="22" borderId="64" xfId="69" applyFont="1" applyFill="1" applyBorder="1" applyAlignment="1">
      <alignment/>
    </xf>
    <xf numFmtId="10" fontId="17" fillId="0" borderId="65" xfId="55" applyNumberFormat="1" applyFont="1" applyFill="1" applyBorder="1" applyAlignment="1">
      <alignment horizontal="right"/>
    </xf>
    <xf numFmtId="40" fontId="17" fillId="22" borderId="66" xfId="55" applyNumberFormat="1" applyFont="1" applyFill="1" applyBorder="1" applyAlignment="1">
      <alignment horizontal="right"/>
    </xf>
    <xf numFmtId="10" fontId="17" fillId="22" borderId="65" xfId="55" applyNumberFormat="1" applyFont="1" applyFill="1" applyBorder="1" applyAlignment="1">
      <alignment horizontal="right"/>
    </xf>
    <xf numFmtId="40" fontId="17" fillId="4" borderId="66" xfId="55" applyNumberFormat="1" applyFont="1" applyFill="1" applyBorder="1" applyAlignment="1">
      <alignment horizontal="right"/>
    </xf>
    <xf numFmtId="10" fontId="17" fillId="4" borderId="65" xfId="55" applyNumberFormat="1" applyFont="1" applyFill="1" applyBorder="1" applyAlignment="1">
      <alignment horizontal="right"/>
    </xf>
    <xf numFmtId="178" fontId="24" fillId="8" borderId="13" xfId="0" applyFont="1" applyFill="1" applyBorder="1" applyAlignment="1">
      <alignment horizontal="centerContinuous"/>
    </xf>
    <xf numFmtId="178" fontId="24" fillId="7" borderId="13" xfId="0" applyFont="1" applyFill="1" applyBorder="1" applyAlignment="1">
      <alignment/>
    </xf>
    <xf numFmtId="49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9" fontId="24" fillId="7" borderId="67" xfId="0" applyNumberFormat="1" applyFont="1" applyFill="1" applyBorder="1" applyAlignment="1">
      <alignment horizontal="centerContinuous" vertical="center"/>
    </xf>
    <xf numFmtId="49" fontId="24" fillId="7" borderId="68" xfId="0" applyNumberFormat="1" applyFont="1" applyFill="1" applyBorder="1" applyAlignment="1">
      <alignment horizontal="centerContinuous" vertical="center"/>
    </xf>
    <xf numFmtId="4" fontId="24" fillId="7" borderId="27" xfId="0" applyNumberFormat="1" applyFont="1" applyFill="1" applyBorder="1" applyAlignment="1">
      <alignment horizontal="centerContinuous" vertical="center"/>
    </xf>
    <xf numFmtId="4" fontId="24" fillId="7" borderId="35" xfId="0" applyNumberFormat="1" applyFont="1" applyFill="1" applyBorder="1" applyAlignment="1">
      <alignment horizontal="centerContinuous" vertical="center"/>
    </xf>
    <xf numFmtId="4" fontId="24" fillId="7" borderId="13" xfId="0" applyNumberFormat="1" applyFont="1" applyFill="1" applyBorder="1" applyAlignment="1">
      <alignment horizontal="center" vertical="center"/>
    </xf>
    <xf numFmtId="178" fontId="17" fillId="7" borderId="13" xfId="0" applyFont="1" applyFill="1" applyBorder="1" applyAlignment="1">
      <alignment horizontal="center" vertical="center"/>
    </xf>
    <xf numFmtId="178" fontId="17" fillId="0" borderId="0" xfId="0" applyFont="1" applyBorder="1" applyAlignment="1">
      <alignment/>
    </xf>
    <xf numFmtId="178" fontId="17" fillId="7" borderId="53" xfId="0" applyFont="1" applyFill="1" applyBorder="1" applyAlignment="1">
      <alignment horizontal="centerContinuous" vertical="center"/>
    </xf>
    <xf numFmtId="178" fontId="17" fillId="7" borderId="69" xfId="0" applyFont="1" applyFill="1" applyBorder="1" applyAlignment="1">
      <alignment horizontal="centerContinuous" vertical="center"/>
    </xf>
    <xf numFmtId="178" fontId="17" fillId="7" borderId="30" xfId="0" applyFont="1" applyFill="1" applyBorder="1" applyAlignment="1">
      <alignment horizontal="centerContinuous" vertical="center"/>
    </xf>
    <xf numFmtId="178" fontId="17" fillId="7" borderId="55" xfId="0" applyFont="1" applyFill="1" applyBorder="1" applyAlignment="1">
      <alignment horizontal="centerContinuous" vertical="center"/>
    </xf>
    <xf numFmtId="40" fontId="24" fillId="0" borderId="70" xfId="69" applyFont="1" applyBorder="1" applyAlignment="1">
      <alignment/>
    </xf>
    <xf numFmtId="10" fontId="24" fillId="0" borderId="0" xfId="55" applyNumberFormat="1" applyFont="1" applyBorder="1" applyAlignment="1">
      <alignment horizontal="right"/>
    </xf>
    <xf numFmtId="40" fontId="17" fillId="0" borderId="71" xfId="69" applyFont="1" applyBorder="1" applyAlignment="1">
      <alignment/>
    </xf>
    <xf numFmtId="4" fontId="17" fillId="0" borderId="0" xfId="0" applyNumberFormat="1" applyFont="1" applyBorder="1" applyAlignment="1">
      <alignment/>
    </xf>
    <xf numFmtId="10" fontId="17" fillId="0" borderId="0" xfId="55" applyNumberFormat="1" applyFont="1" applyBorder="1" applyAlignment="1">
      <alignment horizontal="right"/>
    </xf>
    <xf numFmtId="10" fontId="17" fillId="0" borderId="0" xfId="0" applyNumberFormat="1" applyFont="1" applyAlignment="1">
      <alignment/>
    </xf>
    <xf numFmtId="4" fontId="24" fillId="0" borderId="52" xfId="0" applyNumberFormat="1" applyFont="1" applyBorder="1" applyAlignment="1">
      <alignment horizontal="centerContinuous" vertical="center" wrapText="1"/>
    </xf>
    <xf numFmtId="178" fontId="17" fillId="0" borderId="72" xfId="0" applyFont="1" applyBorder="1" applyAlignment="1">
      <alignment/>
    </xf>
    <xf numFmtId="178" fontId="24" fillId="0" borderId="72" xfId="0" applyFont="1" applyBorder="1" applyAlignment="1">
      <alignment horizontal="centerContinuous" vertical="center" wrapText="1"/>
    </xf>
    <xf numFmtId="178" fontId="24" fillId="0" borderId="73" xfId="0" applyFont="1" applyBorder="1" applyAlignment="1">
      <alignment horizontal="center" vertical="center" wrapText="1"/>
    </xf>
    <xf numFmtId="4" fontId="17" fillId="0" borderId="61" xfId="0" applyNumberFormat="1" applyFont="1" applyBorder="1" applyAlignment="1">
      <alignment/>
    </xf>
    <xf numFmtId="178" fontId="17" fillId="0" borderId="74" xfId="0" applyFont="1" applyBorder="1" applyAlignment="1">
      <alignment/>
    </xf>
    <xf numFmtId="40" fontId="17" fillId="0" borderId="74" xfId="69" applyFont="1" applyBorder="1" applyAlignment="1">
      <alignment horizontal="centerContinuous" vertical="center" wrapText="1"/>
    </xf>
    <xf numFmtId="40" fontId="17" fillId="0" borderId="75" xfId="69" applyFont="1" applyBorder="1" applyAlignment="1">
      <alignment horizontal="left"/>
    </xf>
    <xf numFmtId="9" fontId="17" fillId="0" borderId="0" xfId="55" applyFont="1" applyAlignment="1">
      <alignment/>
    </xf>
    <xf numFmtId="4" fontId="17" fillId="0" borderId="66" xfId="0" applyNumberFormat="1" applyFont="1" applyBorder="1" applyAlignment="1">
      <alignment/>
    </xf>
    <xf numFmtId="178" fontId="17" fillId="0" borderId="76" xfId="0" applyFont="1" applyBorder="1" applyAlignment="1">
      <alignment/>
    </xf>
    <xf numFmtId="40" fontId="17" fillId="0" borderId="76" xfId="69" applyFont="1" applyBorder="1" applyAlignment="1">
      <alignment horizontal="centerContinuous" vertical="center" wrapText="1"/>
    </xf>
    <xf numFmtId="40" fontId="17" fillId="0" borderId="77" xfId="69" applyFont="1" applyBorder="1" applyAlignment="1">
      <alignment horizontal="left"/>
    </xf>
    <xf numFmtId="40" fontId="17" fillId="0" borderId="0" xfId="69" applyFont="1" applyAlignment="1">
      <alignment horizontal="left"/>
    </xf>
    <xf numFmtId="49" fontId="25" fillId="8" borderId="14" xfId="0" applyNumberFormat="1" applyFont="1" applyFill="1" applyBorder="1" applyAlignment="1">
      <alignment horizontal="centerContinuous" vertical="center"/>
    </xf>
    <xf numFmtId="49" fontId="25" fillId="8" borderId="15" xfId="0" applyNumberFormat="1" applyFont="1" applyFill="1" applyBorder="1" applyAlignment="1">
      <alignment horizontal="centerContinuous" vertical="center"/>
    </xf>
    <xf numFmtId="49" fontId="25" fillId="8" borderId="78" xfId="0" applyNumberFormat="1" applyFont="1" applyFill="1" applyBorder="1" applyAlignment="1">
      <alignment horizontal="centerContinuous" vertical="center"/>
    </xf>
    <xf numFmtId="178" fontId="26" fillId="0" borderId="0" xfId="0" applyFont="1" applyAlignment="1">
      <alignment/>
    </xf>
    <xf numFmtId="49" fontId="25" fillId="2" borderId="79" xfId="0" applyNumberFormat="1" applyFont="1" applyFill="1" applyBorder="1" applyAlignment="1">
      <alignment horizontal="center"/>
    </xf>
    <xf numFmtId="40" fontId="25" fillId="2" borderId="17" xfId="69" applyFont="1" applyFill="1" applyBorder="1" applyAlignment="1">
      <alignment horizontal="centerContinuous" vertical="center"/>
    </xf>
    <xf numFmtId="40" fontId="25" fillId="2" borderId="80" xfId="69" applyFont="1" applyFill="1" applyBorder="1" applyAlignment="1">
      <alignment horizontal="centerContinuous" vertical="center"/>
    </xf>
    <xf numFmtId="40" fontId="25" fillId="2" borderId="81" xfId="69" applyFont="1" applyFill="1" applyBorder="1" applyAlignment="1">
      <alignment horizontal="centerContinuous" vertical="center"/>
    </xf>
    <xf numFmtId="49" fontId="26" fillId="0" borderId="0" xfId="0" applyNumberFormat="1" applyFont="1" applyAlignment="1">
      <alignment horizontal="center"/>
    </xf>
    <xf numFmtId="178" fontId="26" fillId="0" borderId="0" xfId="0" applyFont="1" applyAlignment="1">
      <alignment horizontal="left"/>
    </xf>
    <xf numFmtId="40" fontId="26" fillId="0" borderId="0" xfId="69" applyFont="1" applyAlignment="1">
      <alignment horizontal="left"/>
    </xf>
    <xf numFmtId="49" fontId="26" fillId="0" borderId="82" xfId="0" applyNumberFormat="1" applyFont="1" applyBorder="1" applyAlignment="1">
      <alignment horizontal="center"/>
    </xf>
    <xf numFmtId="49" fontId="26" fillId="0" borderId="82" xfId="0" applyNumberFormat="1" applyFont="1" applyBorder="1" applyAlignment="1">
      <alignment/>
    </xf>
    <xf numFmtId="178" fontId="26" fillId="0" borderId="82" xfId="0" applyFont="1" applyBorder="1" applyAlignment="1">
      <alignment vertical="justify"/>
    </xf>
    <xf numFmtId="178" fontId="26" fillId="0" borderId="82" xfId="0" applyFont="1" applyBorder="1" applyAlignment="1">
      <alignment/>
    </xf>
    <xf numFmtId="4" fontId="26" fillId="0" borderId="82" xfId="0" applyNumberFormat="1" applyFont="1" applyBorder="1" applyAlignment="1">
      <alignment/>
    </xf>
    <xf numFmtId="49" fontId="26" fillId="0" borderId="83" xfId="0" applyNumberFormat="1" applyFont="1" applyBorder="1" applyAlignment="1">
      <alignment horizontal="center"/>
    </xf>
    <xf numFmtId="49" fontId="26" fillId="0" borderId="83" xfId="0" applyNumberFormat="1" applyFont="1" applyBorder="1" applyAlignment="1">
      <alignment/>
    </xf>
    <xf numFmtId="178" fontId="26" fillId="0" borderId="83" xfId="0" applyFont="1" applyBorder="1" applyAlignment="1">
      <alignment vertical="justify"/>
    </xf>
    <xf numFmtId="178" fontId="26" fillId="0" borderId="83" xfId="0" applyFont="1" applyBorder="1" applyAlignment="1">
      <alignment/>
    </xf>
    <xf numFmtId="4" fontId="26" fillId="0" borderId="83" xfId="0" applyNumberFormat="1" applyFont="1" applyBorder="1" applyAlignment="1">
      <alignment/>
    </xf>
    <xf numFmtId="178" fontId="26" fillId="0" borderId="0" xfId="0" applyFont="1" applyAlignment="1">
      <alignment horizontal="center"/>
    </xf>
    <xf numFmtId="40" fontId="26" fillId="0" borderId="0" xfId="69" applyFont="1" applyAlignment="1">
      <alignment/>
    </xf>
    <xf numFmtId="178" fontId="25" fillId="2" borderId="14" xfId="0" applyFont="1" applyFill="1" applyBorder="1" applyAlignment="1">
      <alignment horizontal="left"/>
    </xf>
    <xf numFmtId="178" fontId="25" fillId="2" borderId="15" xfId="0" applyFont="1" applyFill="1" applyBorder="1" applyAlignment="1">
      <alignment horizontal="left"/>
    </xf>
    <xf numFmtId="178" fontId="25" fillId="2" borderId="78" xfId="0" applyFont="1" applyFill="1" applyBorder="1" applyAlignment="1">
      <alignment horizontal="left"/>
    </xf>
    <xf numFmtId="49" fontId="25" fillId="10" borderId="79" xfId="0" applyNumberFormat="1" applyFont="1" applyFill="1" applyBorder="1" applyAlignment="1">
      <alignment horizontal="center"/>
    </xf>
    <xf numFmtId="178" fontId="25" fillId="10" borderId="79" xfId="0" applyFont="1" applyFill="1" applyBorder="1" applyAlignment="1">
      <alignment horizontal="center"/>
    </xf>
    <xf numFmtId="4" fontId="25" fillId="10" borderId="79" xfId="0" applyNumberFormat="1" applyFont="1" applyFill="1" applyBorder="1" applyAlignment="1">
      <alignment horizontal="center"/>
    </xf>
    <xf numFmtId="49" fontId="25" fillId="23" borderId="79" xfId="0" applyNumberFormat="1" applyFont="1" applyFill="1" applyBorder="1" applyAlignment="1">
      <alignment horizontal="center"/>
    </xf>
    <xf numFmtId="49" fontId="25" fillId="23" borderId="79" xfId="0" applyNumberFormat="1" applyFont="1" applyFill="1" applyBorder="1" applyAlignment="1">
      <alignment/>
    </xf>
    <xf numFmtId="178" fontId="25" fillId="23" borderId="79" xfId="0" applyFont="1" applyFill="1" applyBorder="1" applyAlignment="1">
      <alignment/>
    </xf>
    <xf numFmtId="4" fontId="25" fillId="23" borderId="79" xfId="0" applyNumberFormat="1" applyFont="1" applyFill="1" applyBorder="1" applyAlignment="1">
      <alignment/>
    </xf>
    <xf numFmtId="49" fontId="25" fillId="7" borderId="79" xfId="0" applyNumberFormat="1" applyFont="1" applyFill="1" applyBorder="1" applyAlignment="1">
      <alignment horizontal="center"/>
    </xf>
    <xf numFmtId="49" fontId="25" fillId="7" borderId="79" xfId="0" applyNumberFormat="1" applyFont="1" applyFill="1" applyBorder="1" applyAlignment="1">
      <alignment/>
    </xf>
    <xf numFmtId="178" fontId="25" fillId="7" borderId="79" xfId="0" applyFont="1" applyFill="1" applyBorder="1" applyAlignment="1">
      <alignment/>
    </xf>
    <xf numFmtId="4" fontId="25" fillId="7" borderId="79" xfId="0" applyNumberFormat="1" applyFont="1" applyFill="1" applyBorder="1" applyAlignment="1">
      <alignment/>
    </xf>
    <xf numFmtId="49" fontId="25" fillId="0" borderId="82" xfId="0" applyNumberFormat="1" applyFont="1" applyBorder="1" applyAlignment="1">
      <alignment horizontal="center"/>
    </xf>
    <xf numFmtId="49" fontId="25" fillId="0" borderId="82" xfId="0" applyNumberFormat="1" applyFont="1" applyBorder="1" applyAlignment="1">
      <alignment/>
    </xf>
    <xf numFmtId="178" fontId="25" fillId="0" borderId="82" xfId="0" applyFont="1" applyBorder="1" applyAlignment="1">
      <alignment vertical="justify"/>
    </xf>
    <xf numFmtId="178" fontId="25" fillId="0" borderId="82" xfId="0" applyFont="1" applyBorder="1" applyAlignment="1">
      <alignment/>
    </xf>
    <xf numFmtId="4" fontId="25" fillId="0" borderId="82" xfId="0" applyNumberFormat="1" applyFont="1" applyBorder="1" applyAlignment="1">
      <alignment/>
    </xf>
    <xf numFmtId="178" fontId="25" fillId="0" borderId="0" xfId="0" applyFont="1" applyAlignment="1">
      <alignment/>
    </xf>
    <xf numFmtId="178" fontId="25" fillId="23" borderId="79" xfId="0" applyFont="1" applyFill="1" applyBorder="1" applyAlignment="1">
      <alignment vertical="justify"/>
    </xf>
    <xf numFmtId="49" fontId="27" fillId="24" borderId="14" xfId="0" applyNumberFormat="1" applyFont="1" applyFill="1" applyBorder="1" applyAlignment="1">
      <alignment horizontal="centerContinuous"/>
    </xf>
    <xf numFmtId="49" fontId="27" fillId="24" borderId="15" xfId="0" applyNumberFormat="1" applyFont="1" applyFill="1" applyBorder="1" applyAlignment="1">
      <alignment horizontal="centerContinuous"/>
    </xf>
    <xf numFmtId="49" fontId="27" fillId="24" borderId="78" xfId="0" applyNumberFormat="1" applyFont="1" applyFill="1" applyBorder="1" applyAlignment="1">
      <alignment horizontal="centerContinuous"/>
    </xf>
    <xf numFmtId="4" fontId="27" fillId="24" borderId="79" xfId="0" applyNumberFormat="1" applyFont="1" applyFill="1" applyBorder="1" applyAlignment="1">
      <alignment/>
    </xf>
    <xf numFmtId="178" fontId="5" fillId="0" borderId="17" xfId="0" applyFont="1" applyBorder="1" applyAlignment="1">
      <alignment vertical="justify"/>
    </xf>
    <xf numFmtId="178" fontId="24" fillId="7" borderId="10" xfId="0" applyFont="1" applyFill="1" applyBorder="1" applyAlignment="1">
      <alignment horizontal="left"/>
    </xf>
    <xf numFmtId="178" fontId="24" fillId="7" borderId="11" xfId="0" applyFont="1" applyFill="1" applyBorder="1" applyAlignment="1">
      <alignment horizontal="left"/>
    </xf>
    <xf numFmtId="178" fontId="24" fillId="7" borderId="12" xfId="0" applyFont="1" applyFill="1" applyBorder="1" applyAlignment="1">
      <alignment horizontal="left"/>
    </xf>
    <xf numFmtId="178" fontId="6" fillId="8" borderId="84" xfId="0" applyFont="1" applyFill="1" applyBorder="1" applyAlignment="1" quotePrefix="1">
      <alignment horizontal="centerContinuous" vertical="center"/>
    </xf>
    <xf numFmtId="49" fontId="26" fillId="0" borderId="80" xfId="0" applyNumberFormat="1" applyFont="1" applyBorder="1" applyAlignment="1">
      <alignment/>
    </xf>
    <xf numFmtId="178" fontId="26" fillId="0" borderId="80" xfId="0" applyFont="1" applyBorder="1" applyAlignment="1">
      <alignment vertical="justify"/>
    </xf>
    <xf numFmtId="4" fontId="26" fillId="0" borderId="80" xfId="0" applyNumberFormat="1" applyFont="1" applyBorder="1" applyAlignment="1">
      <alignment/>
    </xf>
    <xf numFmtId="49" fontId="19" fillId="0" borderId="33" xfId="0" applyNumberFormat="1" applyFont="1" applyBorder="1" applyAlignment="1">
      <alignment horizontal="left" vertical="justify"/>
    </xf>
    <xf numFmtId="49" fontId="19" fillId="0" borderId="55" xfId="0" applyNumberFormat="1" applyFont="1" applyBorder="1" applyAlignment="1">
      <alignment horizontal="left" vertical="justify"/>
    </xf>
    <xf numFmtId="0" fontId="19" fillId="0" borderId="34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19" fillId="0" borderId="36" xfId="0" applyNumberFormat="1" applyFont="1" applyBorder="1" applyAlignment="1">
      <alignment horizontal="left" vertical="justify"/>
    </xf>
    <xf numFmtId="49" fontId="19" fillId="0" borderId="0" xfId="0" applyNumberFormat="1" applyFont="1" applyBorder="1" applyAlignment="1">
      <alignment horizontal="centerContinuous" vertical="justify"/>
    </xf>
    <xf numFmtId="49" fontId="19" fillId="0" borderId="36" xfId="0" applyNumberFormat="1" applyFont="1" applyBorder="1" applyAlignment="1">
      <alignment horizontal="centerContinuous" vertical="justify"/>
    </xf>
    <xf numFmtId="49" fontId="26" fillId="0" borderId="80" xfId="0" applyNumberFormat="1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rmal 5" xfId="52"/>
    <cellStyle name="Normal_BDIBASE" xfId="53"/>
    <cellStyle name="Nota" xfId="54"/>
    <cellStyle name="Percent" xfId="55"/>
    <cellStyle name="Porcentagem 2" xfId="56"/>
    <cellStyle name="Porcentagem 3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_plan_LS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DESEMBOLSO  MENSAL  PREVISTO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1. BATALHÃO DA  POLICIA MILITAR AMBIENTAL </a:t>
            </a:r>
          </a:p>
        </c:rich>
      </c:tx>
      <c:layout>
        <c:manualLayout>
          <c:xMode val="factor"/>
          <c:yMode val="factor"/>
          <c:x val="-0.079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75"/>
          <c:w val="0.96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Plan_crono!$C$37:$C$48</c:f>
              <c:strCache/>
            </c:strRef>
          </c:cat>
          <c:val>
            <c:numRef>
              <c:f>Plan_crono!$D$37:$D$48</c:f>
              <c:numCache/>
            </c:numRef>
          </c:val>
        </c:ser>
        <c:ser>
          <c:idx val="1"/>
          <c:order val="1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Plan_crono!$C$37:$C$48</c:f>
              <c:strCache/>
            </c:strRef>
          </c:cat>
          <c:val>
            <c:numRef>
              <c:f>Plan_crono!$E$37:$E$48</c:f>
              <c:numCache/>
            </c:numRef>
          </c:val>
        </c:ser>
        <c:ser>
          <c:idx val="2"/>
          <c:order val="2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Plan_crono!$C$37:$C$48</c:f>
              <c:strCache/>
            </c:strRef>
          </c:cat>
          <c:val>
            <c:numRef>
              <c:f>Plan_crono!$F$37:$F$48</c:f>
              <c:numCache/>
            </c:numRef>
          </c:val>
        </c:ser>
        <c:axId val="33574859"/>
        <c:axId val="33738276"/>
      </c:bar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38276"/>
        <c:crosses val="autoZero"/>
        <c:auto val="0"/>
        <c:lblOffset val="100"/>
        <c:tickLblSkip val="1"/>
        <c:noMultiLvlLbl val="0"/>
      </c:catAx>
      <c:valAx>
        <c:axId val="337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Valores Mensais 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74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31</xdr:row>
      <xdr:rowOff>28575</xdr:rowOff>
    </xdr:from>
    <xdr:to>
      <xdr:col>19</xdr:col>
      <xdr:colOff>28575</xdr:colOff>
      <xdr:row>60</xdr:row>
      <xdr:rowOff>66675</xdr:rowOff>
    </xdr:to>
    <xdr:graphicFrame>
      <xdr:nvGraphicFramePr>
        <xdr:cNvPr id="1" name="Gráfico 2"/>
        <xdr:cNvGraphicFramePr/>
      </xdr:nvGraphicFramePr>
      <xdr:xfrm>
        <a:off x="12182475" y="9334500"/>
        <a:ext cx="118300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5.375" style="185" customWidth="1"/>
    <col min="2" max="2" width="13.00390625" style="186" customWidth="1"/>
    <col min="3" max="3" width="61.50390625" style="198" customWidth="1"/>
    <col min="4" max="4" width="6.50390625" style="199" customWidth="1"/>
    <col min="5" max="5" width="8.875" style="199" customWidth="1"/>
    <col min="6" max="6" width="11.625" style="199" customWidth="1"/>
    <col min="7" max="7" width="12.625" style="180" customWidth="1"/>
    <col min="8" max="16384" width="9.00390625" style="180" customWidth="1"/>
  </cols>
  <sheetData>
    <row r="1" spans="1:7" ht="24" customHeight="1">
      <c r="A1" s="177" t="s">
        <v>0</v>
      </c>
      <c r="B1" s="178"/>
      <c r="C1" s="178"/>
      <c r="D1" s="178"/>
      <c r="E1" s="178"/>
      <c r="F1" s="178"/>
      <c r="G1" s="179"/>
    </row>
    <row r="2" spans="1:7" ht="15">
      <c r="A2" s="181" t="s">
        <v>1</v>
      </c>
      <c r="B2" s="200" t="s">
        <v>2</v>
      </c>
      <c r="C2" s="201"/>
      <c r="D2" s="201"/>
      <c r="E2" s="201"/>
      <c r="F2" s="202"/>
      <c r="G2" s="182" t="s">
        <v>1101</v>
      </c>
    </row>
    <row r="3" spans="1:7" ht="15">
      <c r="A3" s="181" t="s">
        <v>3</v>
      </c>
      <c r="B3" s="200" t="s">
        <v>4</v>
      </c>
      <c r="C3" s="201"/>
      <c r="D3" s="201"/>
      <c r="E3" s="201"/>
      <c r="F3" s="202"/>
      <c r="G3" s="183"/>
    </row>
    <row r="4" spans="1:7" ht="15">
      <c r="A4" s="181" t="s">
        <v>5</v>
      </c>
      <c r="B4" s="200" t="s">
        <v>6</v>
      </c>
      <c r="C4" s="201"/>
      <c r="D4" s="201"/>
      <c r="E4" s="201"/>
      <c r="F4" s="202"/>
      <c r="G4" s="184"/>
    </row>
    <row r="5" spans="3:6" ht="14.25">
      <c r="C5" s="186"/>
      <c r="D5" s="187"/>
      <c r="E5" s="187"/>
      <c r="F5" s="187"/>
    </row>
    <row r="6" spans="1:7" ht="15">
      <c r="A6" s="203" t="s">
        <v>7</v>
      </c>
      <c r="B6" s="203" t="s">
        <v>8</v>
      </c>
      <c r="C6" s="204" t="s">
        <v>9</v>
      </c>
      <c r="D6" s="204" t="s">
        <v>10</v>
      </c>
      <c r="E6" s="205" t="s">
        <v>11</v>
      </c>
      <c r="F6" s="205" t="s">
        <v>12</v>
      </c>
      <c r="G6" s="205" t="s">
        <v>13</v>
      </c>
    </row>
    <row r="7" spans="1:7" ht="15">
      <c r="A7" s="206" t="s">
        <v>14</v>
      </c>
      <c r="B7" s="207" t="s">
        <v>15</v>
      </c>
      <c r="C7" s="208" t="s">
        <v>16</v>
      </c>
      <c r="D7" s="208" t="s">
        <v>17</v>
      </c>
      <c r="E7" s="209" t="s">
        <v>18</v>
      </c>
      <c r="F7" s="209" t="s">
        <v>18</v>
      </c>
      <c r="G7" s="209" t="s">
        <v>18</v>
      </c>
    </row>
    <row r="8" spans="1:7" ht="14.25">
      <c r="A8" s="188" t="s">
        <v>19</v>
      </c>
      <c r="B8" s="189" t="s">
        <v>20</v>
      </c>
      <c r="C8" s="190" t="s">
        <v>21</v>
      </c>
      <c r="D8" s="191" t="s">
        <v>22</v>
      </c>
      <c r="E8" s="192">
        <v>1</v>
      </c>
      <c r="F8" s="192"/>
      <c r="G8" s="192">
        <f aca="true" t="shared" si="0" ref="G8:G13">+ROUND(E8*F8,2)</f>
        <v>0</v>
      </c>
    </row>
    <row r="9" spans="1:7" ht="28.5">
      <c r="A9" s="188" t="s">
        <v>23</v>
      </c>
      <c r="B9" s="189" t="s">
        <v>24</v>
      </c>
      <c r="C9" s="190" t="s">
        <v>25</v>
      </c>
      <c r="D9" s="191" t="s">
        <v>26</v>
      </c>
      <c r="E9" s="192">
        <v>20</v>
      </c>
      <c r="F9" s="192"/>
      <c r="G9" s="192">
        <f t="shared" si="0"/>
        <v>0</v>
      </c>
    </row>
    <row r="10" spans="1:7" ht="42.75">
      <c r="A10" s="188" t="s">
        <v>27</v>
      </c>
      <c r="B10" s="189" t="s">
        <v>28</v>
      </c>
      <c r="C10" s="190" t="s">
        <v>29</v>
      </c>
      <c r="D10" s="191" t="s">
        <v>30</v>
      </c>
      <c r="E10" s="192">
        <v>24</v>
      </c>
      <c r="F10" s="192"/>
      <c r="G10" s="192">
        <f t="shared" si="0"/>
        <v>0</v>
      </c>
    </row>
    <row r="11" spans="1:7" ht="28.5">
      <c r="A11" s="188" t="s">
        <v>31</v>
      </c>
      <c r="B11" s="189" t="s">
        <v>32</v>
      </c>
      <c r="C11" s="190" t="s">
        <v>33</v>
      </c>
      <c r="D11" s="191" t="s">
        <v>34</v>
      </c>
      <c r="E11" s="192">
        <v>50</v>
      </c>
      <c r="F11" s="192"/>
      <c r="G11" s="192">
        <f t="shared" si="0"/>
        <v>0</v>
      </c>
    </row>
    <row r="12" spans="1:7" ht="14.25">
      <c r="A12" s="188" t="s">
        <v>35</v>
      </c>
      <c r="B12" s="189" t="s">
        <v>36</v>
      </c>
      <c r="C12" s="190" t="s">
        <v>37</v>
      </c>
      <c r="D12" s="191" t="s">
        <v>38</v>
      </c>
      <c r="E12" s="192">
        <v>12</v>
      </c>
      <c r="F12" s="192"/>
      <c r="G12" s="192">
        <f t="shared" si="0"/>
        <v>0</v>
      </c>
    </row>
    <row r="13" spans="1:7" ht="14.25">
      <c r="A13" s="188" t="s">
        <v>39</v>
      </c>
      <c r="B13" s="189" t="s">
        <v>40</v>
      </c>
      <c r="C13" s="190" t="s">
        <v>41</v>
      </c>
      <c r="D13" s="191" t="s">
        <v>26</v>
      </c>
      <c r="E13" s="192">
        <v>15</v>
      </c>
      <c r="F13" s="192"/>
      <c r="G13" s="192">
        <f t="shared" si="0"/>
        <v>0</v>
      </c>
    </row>
    <row r="14" spans="1:7" ht="15">
      <c r="A14" s="210" t="s">
        <v>15</v>
      </c>
      <c r="B14" s="211" t="s">
        <v>15</v>
      </c>
      <c r="C14" s="212"/>
      <c r="D14" s="212" t="s">
        <v>17</v>
      </c>
      <c r="E14" s="213" t="s">
        <v>18</v>
      </c>
      <c r="F14" s="213" t="s">
        <v>42</v>
      </c>
      <c r="G14" s="213">
        <f>SUM(G8:G13)</f>
        <v>0</v>
      </c>
    </row>
    <row r="15" spans="1:7" ht="15">
      <c r="A15" s="206" t="s">
        <v>43</v>
      </c>
      <c r="B15" s="207" t="s">
        <v>15</v>
      </c>
      <c r="C15" s="208" t="s">
        <v>44</v>
      </c>
      <c r="D15" s="208" t="s">
        <v>17</v>
      </c>
      <c r="E15" s="209" t="s">
        <v>18</v>
      </c>
      <c r="F15" s="209" t="s">
        <v>18</v>
      </c>
      <c r="G15" s="209" t="s">
        <v>18</v>
      </c>
    </row>
    <row r="16" spans="1:7" ht="14.25">
      <c r="A16" s="188" t="s">
        <v>45</v>
      </c>
      <c r="B16" s="189" t="s">
        <v>46</v>
      </c>
      <c r="C16" s="190" t="s">
        <v>47</v>
      </c>
      <c r="D16" s="191" t="s">
        <v>26</v>
      </c>
      <c r="E16" s="192">
        <v>66</v>
      </c>
      <c r="F16" s="192"/>
      <c r="G16" s="192">
        <f aca="true" t="shared" si="1" ref="G16:G25">+ROUND(E16*F16,2)</f>
        <v>0</v>
      </c>
    </row>
    <row r="17" spans="1:7" ht="28.5">
      <c r="A17" s="188" t="s">
        <v>48</v>
      </c>
      <c r="B17" s="189" t="s">
        <v>49</v>
      </c>
      <c r="C17" s="190" t="s">
        <v>50</v>
      </c>
      <c r="D17" s="191" t="s">
        <v>26</v>
      </c>
      <c r="E17" s="192">
        <v>3763.1</v>
      </c>
      <c r="F17" s="192"/>
      <c r="G17" s="192">
        <f t="shared" si="1"/>
        <v>0</v>
      </c>
    </row>
    <row r="18" spans="1:7" ht="14.25">
      <c r="A18" s="188" t="s">
        <v>51</v>
      </c>
      <c r="B18" s="189" t="s">
        <v>52</v>
      </c>
      <c r="C18" s="190" t="s">
        <v>53</v>
      </c>
      <c r="D18" s="191" t="s">
        <v>26</v>
      </c>
      <c r="E18" s="192">
        <v>1430.8</v>
      </c>
      <c r="F18" s="192"/>
      <c r="G18" s="192">
        <f t="shared" si="1"/>
        <v>0</v>
      </c>
    </row>
    <row r="19" spans="1:7" ht="28.5">
      <c r="A19" s="188" t="s">
        <v>54</v>
      </c>
      <c r="B19" s="189" t="s">
        <v>55</v>
      </c>
      <c r="C19" s="190" t="s">
        <v>56</v>
      </c>
      <c r="D19" s="191" t="s">
        <v>57</v>
      </c>
      <c r="E19" s="192">
        <v>940.8</v>
      </c>
      <c r="F19" s="192"/>
      <c r="G19" s="192">
        <f t="shared" si="1"/>
        <v>0</v>
      </c>
    </row>
    <row r="20" spans="1:7" ht="28.5">
      <c r="A20" s="188" t="s">
        <v>58</v>
      </c>
      <c r="B20" s="189" t="s">
        <v>59</v>
      </c>
      <c r="C20" s="190" t="s">
        <v>60</v>
      </c>
      <c r="D20" s="191" t="s">
        <v>57</v>
      </c>
      <c r="E20" s="192">
        <v>940.8</v>
      </c>
      <c r="F20" s="192"/>
      <c r="G20" s="192">
        <f t="shared" si="1"/>
        <v>0</v>
      </c>
    </row>
    <row r="21" spans="1:7" ht="28.5">
      <c r="A21" s="188" t="s">
        <v>61</v>
      </c>
      <c r="B21" s="189" t="s">
        <v>62</v>
      </c>
      <c r="C21" s="190" t="s">
        <v>63</v>
      </c>
      <c r="D21" s="191" t="s">
        <v>64</v>
      </c>
      <c r="E21" s="192">
        <v>5</v>
      </c>
      <c r="F21" s="192"/>
      <c r="G21" s="192">
        <f t="shared" si="1"/>
        <v>0</v>
      </c>
    </row>
    <row r="22" spans="1:7" ht="14.25">
      <c r="A22" s="188" t="s">
        <v>65</v>
      </c>
      <c r="B22" s="189" t="s">
        <v>66</v>
      </c>
      <c r="C22" s="190" t="s">
        <v>67</v>
      </c>
      <c r="D22" s="191" t="s">
        <v>26</v>
      </c>
      <c r="E22" s="192">
        <v>2649.6</v>
      </c>
      <c r="F22" s="192"/>
      <c r="G22" s="192">
        <f t="shared" si="1"/>
        <v>0</v>
      </c>
    </row>
    <row r="23" spans="1:7" ht="28.5">
      <c r="A23" s="188"/>
      <c r="B23" s="189" t="s">
        <v>68</v>
      </c>
      <c r="C23" s="190" t="s">
        <v>69</v>
      </c>
      <c r="D23" s="191" t="s">
        <v>26</v>
      </c>
      <c r="E23" s="192">
        <v>1430.8</v>
      </c>
      <c r="F23" s="192"/>
      <c r="G23" s="192">
        <f t="shared" si="1"/>
        <v>0</v>
      </c>
    </row>
    <row r="24" spans="1:7" ht="14.25">
      <c r="A24" s="188" t="s">
        <v>70</v>
      </c>
      <c r="B24" s="189" t="s">
        <v>71</v>
      </c>
      <c r="C24" s="190" t="s">
        <v>72</v>
      </c>
      <c r="D24" s="191" t="s">
        <v>26</v>
      </c>
      <c r="E24" s="192">
        <v>282</v>
      </c>
      <c r="F24" s="192"/>
      <c r="G24" s="192">
        <f t="shared" si="1"/>
        <v>0</v>
      </c>
    </row>
    <row r="25" spans="1:7" ht="14.25">
      <c r="A25" s="188" t="s">
        <v>73</v>
      </c>
      <c r="B25" s="189" t="s">
        <v>74</v>
      </c>
      <c r="C25" s="190" t="s">
        <v>75</v>
      </c>
      <c r="D25" s="191" t="s">
        <v>26</v>
      </c>
      <c r="E25" s="192">
        <v>187.2</v>
      </c>
      <c r="F25" s="192"/>
      <c r="G25" s="192">
        <f t="shared" si="1"/>
        <v>0</v>
      </c>
    </row>
    <row r="26" spans="1:7" ht="15">
      <c r="A26" s="210" t="s">
        <v>15</v>
      </c>
      <c r="B26" s="211" t="s">
        <v>15</v>
      </c>
      <c r="C26" s="212"/>
      <c r="D26" s="212" t="s">
        <v>17</v>
      </c>
      <c r="E26" s="213" t="s">
        <v>18</v>
      </c>
      <c r="F26" s="213" t="s">
        <v>42</v>
      </c>
      <c r="G26" s="213">
        <f>SUM(G16:G25)</f>
        <v>0</v>
      </c>
    </row>
    <row r="27" spans="1:7" ht="15">
      <c r="A27" s="206" t="s">
        <v>76</v>
      </c>
      <c r="B27" s="207" t="s">
        <v>15</v>
      </c>
      <c r="C27" s="208" t="s">
        <v>77</v>
      </c>
      <c r="D27" s="208" t="s">
        <v>17</v>
      </c>
      <c r="E27" s="209" t="s">
        <v>18</v>
      </c>
      <c r="F27" s="209" t="s">
        <v>18</v>
      </c>
      <c r="G27" s="209" t="s">
        <v>18</v>
      </c>
    </row>
    <row r="28" spans="1:7" ht="28.5">
      <c r="A28" s="188" t="s">
        <v>78</v>
      </c>
      <c r="B28" s="189" t="s">
        <v>79</v>
      </c>
      <c r="C28" s="190" t="s">
        <v>80</v>
      </c>
      <c r="D28" s="191" t="s">
        <v>57</v>
      </c>
      <c r="E28" s="192">
        <v>612.5</v>
      </c>
      <c r="F28" s="192"/>
      <c r="G28" s="192">
        <f aca="true" t="shared" si="2" ref="G28:G33">+ROUND(E28*F28,2)</f>
        <v>0</v>
      </c>
    </row>
    <row r="29" spans="1:7" ht="28.5">
      <c r="A29" s="188" t="s">
        <v>81</v>
      </c>
      <c r="B29" s="189" t="s">
        <v>82</v>
      </c>
      <c r="C29" s="190" t="s">
        <v>83</v>
      </c>
      <c r="D29" s="191" t="s">
        <v>57</v>
      </c>
      <c r="E29" s="192">
        <v>943.75</v>
      </c>
      <c r="F29" s="192"/>
      <c r="G29" s="192">
        <f t="shared" si="2"/>
        <v>0</v>
      </c>
    </row>
    <row r="30" spans="1:7" ht="28.5">
      <c r="A30" s="188" t="s">
        <v>84</v>
      </c>
      <c r="B30" s="189" t="s">
        <v>59</v>
      </c>
      <c r="C30" s="190" t="s">
        <v>60</v>
      </c>
      <c r="D30" s="191" t="s">
        <v>57</v>
      </c>
      <c r="E30" s="192">
        <v>734.6</v>
      </c>
      <c r="F30" s="192"/>
      <c r="G30" s="192">
        <f t="shared" si="2"/>
        <v>0</v>
      </c>
    </row>
    <row r="31" spans="1:7" ht="28.5">
      <c r="A31" s="188" t="s">
        <v>85</v>
      </c>
      <c r="B31" s="189" t="s">
        <v>86</v>
      </c>
      <c r="C31" s="190" t="s">
        <v>87</v>
      </c>
      <c r="D31" s="191" t="s">
        <v>57</v>
      </c>
      <c r="E31" s="192">
        <v>943.75</v>
      </c>
      <c r="F31" s="192"/>
      <c r="G31" s="192">
        <f t="shared" si="2"/>
        <v>0</v>
      </c>
    </row>
    <row r="32" spans="1:7" ht="14.25">
      <c r="A32" s="188" t="s">
        <v>88</v>
      </c>
      <c r="B32" s="189" t="s">
        <v>89</v>
      </c>
      <c r="C32" s="190" t="s">
        <v>90</v>
      </c>
      <c r="D32" s="191" t="s">
        <v>57</v>
      </c>
      <c r="E32" s="192">
        <v>943.75</v>
      </c>
      <c r="F32" s="192"/>
      <c r="G32" s="192">
        <f t="shared" si="2"/>
        <v>0</v>
      </c>
    </row>
    <row r="33" spans="1:7" ht="14.25">
      <c r="A33" s="188" t="s">
        <v>91</v>
      </c>
      <c r="B33" s="189" t="s">
        <v>92</v>
      </c>
      <c r="C33" s="190" t="s">
        <v>93</v>
      </c>
      <c r="D33" s="191" t="s">
        <v>94</v>
      </c>
      <c r="E33" s="192">
        <v>1</v>
      </c>
      <c r="F33" s="192"/>
      <c r="G33" s="192">
        <f t="shared" si="2"/>
        <v>0</v>
      </c>
    </row>
    <row r="34" spans="1:7" ht="15">
      <c r="A34" s="210" t="s">
        <v>15</v>
      </c>
      <c r="B34" s="211" t="s">
        <v>15</v>
      </c>
      <c r="C34" s="212"/>
      <c r="D34" s="212" t="s">
        <v>17</v>
      </c>
      <c r="E34" s="213" t="s">
        <v>18</v>
      </c>
      <c r="F34" s="213" t="s">
        <v>42</v>
      </c>
      <c r="G34" s="213">
        <f>SUM(G28:G33)</f>
        <v>0</v>
      </c>
    </row>
    <row r="35" spans="1:7" ht="15">
      <c r="A35" s="206" t="s">
        <v>95</v>
      </c>
      <c r="B35" s="207" t="s">
        <v>15</v>
      </c>
      <c r="C35" s="208" t="s">
        <v>96</v>
      </c>
      <c r="D35" s="208" t="s">
        <v>17</v>
      </c>
      <c r="E35" s="209" t="s">
        <v>18</v>
      </c>
      <c r="F35" s="209" t="s">
        <v>18</v>
      </c>
      <c r="G35" s="209" t="s">
        <v>18</v>
      </c>
    </row>
    <row r="36" spans="1:7" ht="14.25">
      <c r="A36" s="188" t="s">
        <v>97</v>
      </c>
      <c r="B36" s="189" t="s">
        <v>98</v>
      </c>
      <c r="C36" s="190" t="s">
        <v>99</v>
      </c>
      <c r="D36" s="191" t="s">
        <v>94</v>
      </c>
      <c r="E36" s="192">
        <v>1</v>
      </c>
      <c r="F36" s="192"/>
      <c r="G36" s="192">
        <f aca="true" t="shared" si="3" ref="G36:G53">+ROUND(E36*F36,2)</f>
        <v>0</v>
      </c>
    </row>
    <row r="37" spans="1:7" ht="14.25">
      <c r="A37" s="188" t="s">
        <v>100</v>
      </c>
      <c r="B37" s="189" t="s">
        <v>101</v>
      </c>
      <c r="C37" s="190" t="s">
        <v>102</v>
      </c>
      <c r="D37" s="191" t="s">
        <v>34</v>
      </c>
      <c r="E37" s="192">
        <v>640</v>
      </c>
      <c r="F37" s="192"/>
      <c r="G37" s="192">
        <f t="shared" si="3"/>
        <v>0</v>
      </c>
    </row>
    <row r="38" spans="1:7" ht="28.5">
      <c r="A38" s="188" t="s">
        <v>103</v>
      </c>
      <c r="B38" s="189" t="s">
        <v>104</v>
      </c>
      <c r="C38" s="190" t="s">
        <v>105</v>
      </c>
      <c r="D38" s="191" t="s">
        <v>57</v>
      </c>
      <c r="E38" s="192">
        <v>15.3</v>
      </c>
      <c r="F38" s="192"/>
      <c r="G38" s="192">
        <f t="shared" si="3"/>
        <v>0</v>
      </c>
    </row>
    <row r="39" spans="1:7" ht="28.5">
      <c r="A39" s="188" t="s">
        <v>106</v>
      </c>
      <c r="B39" s="189" t="s">
        <v>107</v>
      </c>
      <c r="C39" s="190" t="s">
        <v>108</v>
      </c>
      <c r="D39" s="191" t="s">
        <v>57</v>
      </c>
      <c r="E39" s="192">
        <v>437.04</v>
      </c>
      <c r="F39" s="192"/>
      <c r="G39" s="192">
        <f t="shared" si="3"/>
        <v>0</v>
      </c>
    </row>
    <row r="40" spans="1:7" ht="28.5">
      <c r="A40" s="188" t="s">
        <v>109</v>
      </c>
      <c r="B40" s="189" t="s">
        <v>110</v>
      </c>
      <c r="C40" s="190" t="s">
        <v>111</v>
      </c>
      <c r="D40" s="191" t="s">
        <v>26</v>
      </c>
      <c r="E40" s="192">
        <v>188.8</v>
      </c>
      <c r="F40" s="192"/>
      <c r="G40" s="192">
        <f t="shared" si="3"/>
        <v>0</v>
      </c>
    </row>
    <row r="41" spans="1:7" ht="28.5">
      <c r="A41" s="188" t="s">
        <v>112</v>
      </c>
      <c r="B41" s="189" t="s">
        <v>113</v>
      </c>
      <c r="C41" s="190" t="s">
        <v>114</v>
      </c>
      <c r="D41" s="191" t="s">
        <v>57</v>
      </c>
      <c r="E41" s="192">
        <v>2.9</v>
      </c>
      <c r="F41" s="192"/>
      <c r="G41" s="192">
        <f t="shared" si="3"/>
        <v>0</v>
      </c>
    </row>
    <row r="42" spans="1:7" ht="14.25">
      <c r="A42" s="188" t="s">
        <v>115</v>
      </c>
      <c r="B42" s="189" t="s">
        <v>116</v>
      </c>
      <c r="C42" s="190" t="s">
        <v>117</v>
      </c>
      <c r="D42" s="191" t="s">
        <v>57</v>
      </c>
      <c r="E42" s="192">
        <v>2.9</v>
      </c>
      <c r="F42" s="192"/>
      <c r="G42" s="192">
        <f t="shared" si="3"/>
        <v>0</v>
      </c>
    </row>
    <row r="43" spans="1:7" ht="14.25">
      <c r="A43" s="188" t="s">
        <v>118</v>
      </c>
      <c r="B43" s="189" t="s">
        <v>119</v>
      </c>
      <c r="C43" s="190" t="s">
        <v>120</v>
      </c>
      <c r="D43" s="191" t="s">
        <v>94</v>
      </c>
      <c r="E43" s="192">
        <v>1</v>
      </c>
      <c r="F43" s="192"/>
      <c r="G43" s="192">
        <f t="shared" si="3"/>
        <v>0</v>
      </c>
    </row>
    <row r="44" spans="1:7" ht="28.5">
      <c r="A44" s="188" t="s">
        <v>121</v>
      </c>
      <c r="B44" s="189" t="s">
        <v>122</v>
      </c>
      <c r="C44" s="190" t="s">
        <v>123</v>
      </c>
      <c r="D44" s="191" t="s">
        <v>26</v>
      </c>
      <c r="E44" s="192">
        <v>566.36</v>
      </c>
      <c r="F44" s="192"/>
      <c r="G44" s="192">
        <f t="shared" si="3"/>
        <v>0</v>
      </c>
    </row>
    <row r="45" spans="1:7" ht="14.25">
      <c r="A45" s="188" t="s">
        <v>124</v>
      </c>
      <c r="B45" s="189" t="s">
        <v>125</v>
      </c>
      <c r="C45" s="190" t="s">
        <v>126</v>
      </c>
      <c r="D45" s="191" t="s">
        <v>127</v>
      </c>
      <c r="E45" s="192">
        <v>2475</v>
      </c>
      <c r="F45" s="192"/>
      <c r="G45" s="192">
        <f t="shared" si="3"/>
        <v>0</v>
      </c>
    </row>
    <row r="46" spans="1:7" ht="14.25">
      <c r="A46" s="188" t="s">
        <v>128</v>
      </c>
      <c r="B46" s="189" t="s">
        <v>129</v>
      </c>
      <c r="C46" s="190" t="s">
        <v>130</v>
      </c>
      <c r="D46" s="191" t="s">
        <v>127</v>
      </c>
      <c r="E46" s="192">
        <v>12145.5</v>
      </c>
      <c r="F46" s="192"/>
      <c r="G46" s="192">
        <f t="shared" si="3"/>
        <v>0</v>
      </c>
    </row>
    <row r="47" spans="1:7" ht="14.25">
      <c r="A47" s="188" t="s">
        <v>131</v>
      </c>
      <c r="B47" s="189" t="s">
        <v>132</v>
      </c>
      <c r="C47" s="190" t="s">
        <v>133</v>
      </c>
      <c r="D47" s="191" t="s">
        <v>57</v>
      </c>
      <c r="E47" s="192">
        <v>203.37</v>
      </c>
      <c r="F47" s="192"/>
      <c r="G47" s="192">
        <f t="shared" si="3"/>
        <v>0</v>
      </c>
    </row>
    <row r="48" spans="1:7" ht="28.5">
      <c r="A48" s="188" t="s">
        <v>134</v>
      </c>
      <c r="B48" s="189" t="s">
        <v>135</v>
      </c>
      <c r="C48" s="190" t="s">
        <v>136</v>
      </c>
      <c r="D48" s="191" t="s">
        <v>57</v>
      </c>
      <c r="E48" s="192">
        <v>203.37</v>
      </c>
      <c r="F48" s="192"/>
      <c r="G48" s="192">
        <f t="shared" si="3"/>
        <v>0</v>
      </c>
    </row>
    <row r="49" spans="1:7" ht="42.75">
      <c r="A49" s="188" t="s">
        <v>137</v>
      </c>
      <c r="B49" s="189" t="s">
        <v>138</v>
      </c>
      <c r="C49" s="190" t="s">
        <v>139</v>
      </c>
      <c r="D49" s="191" t="s">
        <v>26</v>
      </c>
      <c r="E49" s="192">
        <v>28.8</v>
      </c>
      <c r="F49" s="192"/>
      <c r="G49" s="192">
        <f t="shared" si="3"/>
        <v>0</v>
      </c>
    </row>
    <row r="50" spans="1:7" ht="28.5">
      <c r="A50" s="188" t="s">
        <v>140</v>
      </c>
      <c r="B50" s="189" t="s">
        <v>141</v>
      </c>
      <c r="C50" s="190" t="s">
        <v>142</v>
      </c>
      <c r="D50" s="191" t="s">
        <v>57</v>
      </c>
      <c r="E50" s="192">
        <v>233.7</v>
      </c>
      <c r="F50" s="192"/>
      <c r="G50" s="192">
        <f t="shared" si="3"/>
        <v>0</v>
      </c>
    </row>
    <row r="51" spans="1:7" ht="14.25">
      <c r="A51" s="188" t="s">
        <v>143</v>
      </c>
      <c r="B51" s="189" t="s">
        <v>55</v>
      </c>
      <c r="C51" s="190" t="s">
        <v>144</v>
      </c>
      <c r="D51" s="191" t="s">
        <v>57</v>
      </c>
      <c r="E51" s="192">
        <v>244</v>
      </c>
      <c r="F51" s="192"/>
      <c r="G51" s="192">
        <f t="shared" si="3"/>
        <v>0</v>
      </c>
    </row>
    <row r="52" spans="1:7" ht="28.5">
      <c r="A52" s="188" t="s">
        <v>145</v>
      </c>
      <c r="B52" s="189" t="s">
        <v>59</v>
      </c>
      <c r="C52" s="190" t="s">
        <v>60</v>
      </c>
      <c r="D52" s="191" t="s">
        <v>57</v>
      </c>
      <c r="E52" s="192">
        <v>244</v>
      </c>
      <c r="F52" s="192"/>
      <c r="G52" s="192">
        <f t="shared" si="3"/>
        <v>0</v>
      </c>
    </row>
    <row r="53" spans="1:7" ht="28.5">
      <c r="A53" s="188" t="s">
        <v>146</v>
      </c>
      <c r="B53" s="189" t="s">
        <v>147</v>
      </c>
      <c r="C53" s="190" t="s">
        <v>148</v>
      </c>
      <c r="D53" s="191" t="s">
        <v>34</v>
      </c>
      <c r="E53" s="192">
        <v>336.8</v>
      </c>
      <c r="F53" s="192"/>
      <c r="G53" s="192">
        <f t="shared" si="3"/>
        <v>0</v>
      </c>
    </row>
    <row r="54" spans="1:7" ht="15">
      <c r="A54" s="210" t="s">
        <v>15</v>
      </c>
      <c r="B54" s="211" t="s">
        <v>15</v>
      </c>
      <c r="C54" s="212"/>
      <c r="D54" s="212" t="s">
        <v>17</v>
      </c>
      <c r="E54" s="213" t="s">
        <v>18</v>
      </c>
      <c r="F54" s="213" t="s">
        <v>42</v>
      </c>
      <c r="G54" s="213">
        <f>SUM(G36:G53)</f>
        <v>0</v>
      </c>
    </row>
    <row r="55" spans="1:7" ht="15">
      <c r="A55" s="206" t="s">
        <v>149</v>
      </c>
      <c r="B55" s="207" t="s">
        <v>15</v>
      </c>
      <c r="C55" s="208" t="s">
        <v>150</v>
      </c>
      <c r="D55" s="208" t="s">
        <v>17</v>
      </c>
      <c r="E55" s="209" t="s">
        <v>18</v>
      </c>
      <c r="F55" s="209" t="s">
        <v>18</v>
      </c>
      <c r="G55" s="209" t="s">
        <v>18</v>
      </c>
    </row>
    <row r="56" spans="1:7" s="219" customFormat="1" ht="15">
      <c r="A56" s="214" t="s">
        <v>151</v>
      </c>
      <c r="B56" s="215" t="s">
        <v>15</v>
      </c>
      <c r="C56" s="216" t="s">
        <v>152</v>
      </c>
      <c r="D56" s="217" t="s">
        <v>17</v>
      </c>
      <c r="E56" s="218" t="s">
        <v>18</v>
      </c>
      <c r="F56" s="218" t="s">
        <v>18</v>
      </c>
      <c r="G56" s="218" t="s">
        <v>18</v>
      </c>
    </row>
    <row r="57" spans="1:7" ht="28.5">
      <c r="A57" s="188" t="s">
        <v>153</v>
      </c>
      <c r="B57" s="189" t="s">
        <v>154</v>
      </c>
      <c r="C57" s="190" t="s">
        <v>155</v>
      </c>
      <c r="D57" s="191" t="s">
        <v>57</v>
      </c>
      <c r="E57" s="192">
        <v>92.37</v>
      </c>
      <c r="F57" s="192"/>
      <c r="G57" s="192">
        <f aca="true" t="shared" si="4" ref="G57:G68">+ROUND(E57*F57,2)</f>
        <v>0</v>
      </c>
    </row>
    <row r="58" spans="1:7" ht="28.5">
      <c r="A58" s="188" t="s">
        <v>156</v>
      </c>
      <c r="B58" s="189" t="s">
        <v>157</v>
      </c>
      <c r="C58" s="190" t="s">
        <v>158</v>
      </c>
      <c r="D58" s="191" t="s">
        <v>57</v>
      </c>
      <c r="E58" s="192">
        <v>211.41</v>
      </c>
      <c r="F58" s="192"/>
      <c r="G58" s="192">
        <f t="shared" si="4"/>
        <v>0</v>
      </c>
    </row>
    <row r="59" spans="1:7" ht="14.25">
      <c r="A59" s="188" t="s">
        <v>159</v>
      </c>
      <c r="B59" s="189" t="s">
        <v>160</v>
      </c>
      <c r="C59" s="190" t="s">
        <v>161</v>
      </c>
      <c r="D59" s="191" t="s">
        <v>26</v>
      </c>
      <c r="E59" s="192">
        <v>4042.48</v>
      </c>
      <c r="F59" s="192"/>
      <c r="G59" s="192">
        <f>+ROUND(E59*F59,2)</f>
        <v>0</v>
      </c>
    </row>
    <row r="60" spans="1:7" ht="14.25">
      <c r="A60" s="188" t="s">
        <v>162</v>
      </c>
      <c r="B60" s="189" t="s">
        <v>163</v>
      </c>
      <c r="C60" s="190" t="s">
        <v>164</v>
      </c>
      <c r="D60" s="191" t="s">
        <v>57</v>
      </c>
      <c r="E60" s="192">
        <v>69.87</v>
      </c>
      <c r="F60" s="192"/>
      <c r="G60" s="192">
        <f>+ROUND(E60*F60,2)</f>
        <v>0</v>
      </c>
    </row>
    <row r="61" spans="1:7" ht="14.25">
      <c r="A61" s="188" t="s">
        <v>165</v>
      </c>
      <c r="B61" s="189" t="s">
        <v>166</v>
      </c>
      <c r="C61" s="190" t="s">
        <v>167</v>
      </c>
      <c r="D61" s="191" t="s">
        <v>38</v>
      </c>
      <c r="E61" s="192">
        <v>2</v>
      </c>
      <c r="F61" s="192"/>
      <c r="G61" s="192">
        <f t="shared" si="4"/>
        <v>0</v>
      </c>
    </row>
    <row r="62" spans="1:7" ht="14.25">
      <c r="A62" s="188" t="s">
        <v>168</v>
      </c>
      <c r="B62" s="189" t="s">
        <v>125</v>
      </c>
      <c r="C62" s="190" t="s">
        <v>126</v>
      </c>
      <c r="D62" s="191" t="s">
        <v>127</v>
      </c>
      <c r="E62" s="192">
        <v>9904.1</v>
      </c>
      <c r="F62" s="192"/>
      <c r="G62" s="192">
        <f t="shared" si="4"/>
        <v>0</v>
      </c>
    </row>
    <row r="63" spans="1:7" ht="28.5">
      <c r="A63" s="188" t="s">
        <v>169</v>
      </c>
      <c r="B63" s="189" t="s">
        <v>170</v>
      </c>
      <c r="C63" s="190" t="s">
        <v>171</v>
      </c>
      <c r="D63" s="191" t="s">
        <v>57</v>
      </c>
      <c r="E63" s="192">
        <v>6</v>
      </c>
      <c r="F63" s="192"/>
      <c r="G63" s="192">
        <f t="shared" si="4"/>
        <v>0</v>
      </c>
    </row>
    <row r="64" spans="1:7" ht="14.25">
      <c r="A64" s="188" t="s">
        <v>172</v>
      </c>
      <c r="B64" s="189" t="s">
        <v>173</v>
      </c>
      <c r="C64" s="190" t="s">
        <v>174</v>
      </c>
      <c r="D64" s="191" t="s">
        <v>57</v>
      </c>
      <c r="E64" s="192">
        <v>293.08</v>
      </c>
      <c r="F64" s="192"/>
      <c r="G64" s="192">
        <f t="shared" si="4"/>
        <v>0</v>
      </c>
    </row>
    <row r="65" spans="1:7" ht="28.5">
      <c r="A65" s="188" t="s">
        <v>175</v>
      </c>
      <c r="B65" s="189" t="s">
        <v>176</v>
      </c>
      <c r="C65" s="190" t="s">
        <v>177</v>
      </c>
      <c r="D65" s="191" t="s">
        <v>57</v>
      </c>
      <c r="E65" s="192">
        <v>293.08</v>
      </c>
      <c r="F65" s="192"/>
      <c r="G65" s="192">
        <f t="shared" si="4"/>
        <v>0</v>
      </c>
    </row>
    <row r="66" spans="1:7" ht="14.25">
      <c r="A66" s="188" t="s">
        <v>178</v>
      </c>
      <c r="B66" s="189" t="s">
        <v>119</v>
      </c>
      <c r="C66" s="190" t="s">
        <v>179</v>
      </c>
      <c r="D66" s="191" t="s">
        <v>94</v>
      </c>
      <c r="E66" s="192">
        <v>1</v>
      </c>
      <c r="F66" s="192"/>
      <c r="G66" s="192">
        <f t="shared" si="4"/>
        <v>0</v>
      </c>
    </row>
    <row r="67" spans="1:7" ht="42.75">
      <c r="A67" s="188" t="s">
        <v>180</v>
      </c>
      <c r="B67" s="189" t="s">
        <v>181</v>
      </c>
      <c r="C67" s="190" t="s">
        <v>182</v>
      </c>
      <c r="D67" s="191" t="s">
        <v>26</v>
      </c>
      <c r="E67" s="192">
        <v>405.7</v>
      </c>
      <c r="F67" s="192"/>
      <c r="G67" s="192">
        <f t="shared" si="4"/>
        <v>0</v>
      </c>
    </row>
    <row r="68" spans="1:7" ht="14.25">
      <c r="A68" s="188" t="s">
        <v>183</v>
      </c>
      <c r="B68" s="189" t="s">
        <v>129</v>
      </c>
      <c r="C68" s="190" t="s">
        <v>184</v>
      </c>
      <c r="D68" s="191" t="s">
        <v>127</v>
      </c>
      <c r="E68" s="192">
        <v>5680</v>
      </c>
      <c r="F68" s="192"/>
      <c r="G68" s="192">
        <f t="shared" si="4"/>
        <v>0</v>
      </c>
    </row>
    <row r="69" spans="1:7" ht="15">
      <c r="A69" s="210" t="s">
        <v>15</v>
      </c>
      <c r="B69" s="211" t="s">
        <v>15</v>
      </c>
      <c r="C69" s="212"/>
      <c r="D69" s="212" t="s">
        <v>17</v>
      </c>
      <c r="E69" s="213" t="s">
        <v>18</v>
      </c>
      <c r="F69" s="213" t="s">
        <v>42</v>
      </c>
      <c r="G69" s="213">
        <f>SUM(G57:G68)</f>
        <v>0</v>
      </c>
    </row>
    <row r="70" spans="1:7" ht="15">
      <c r="A70" s="206" t="s">
        <v>185</v>
      </c>
      <c r="B70" s="207" t="s">
        <v>15</v>
      </c>
      <c r="C70" s="208" t="s">
        <v>186</v>
      </c>
      <c r="D70" s="208" t="s">
        <v>17</v>
      </c>
      <c r="E70" s="209" t="s">
        <v>18</v>
      </c>
      <c r="F70" s="209" t="s">
        <v>18</v>
      </c>
      <c r="G70" s="209" t="s">
        <v>18</v>
      </c>
    </row>
    <row r="71" spans="1:7" ht="42.75">
      <c r="A71" s="188" t="s">
        <v>187</v>
      </c>
      <c r="B71" s="189" t="s">
        <v>188</v>
      </c>
      <c r="C71" s="190" t="s">
        <v>189</v>
      </c>
      <c r="D71" s="191" t="s">
        <v>26</v>
      </c>
      <c r="E71" s="192">
        <v>2209.77</v>
      </c>
      <c r="F71" s="192"/>
      <c r="G71" s="192">
        <f aca="true" t="shared" si="5" ref="G71:G81">+ROUND(E71*F71,2)</f>
        <v>0</v>
      </c>
    </row>
    <row r="72" spans="1:7" ht="28.5">
      <c r="A72" s="188" t="s">
        <v>190</v>
      </c>
      <c r="B72" s="189" t="s">
        <v>191</v>
      </c>
      <c r="C72" s="190" t="s">
        <v>192</v>
      </c>
      <c r="D72" s="191" t="s">
        <v>57</v>
      </c>
      <c r="E72" s="192">
        <v>5.26</v>
      </c>
      <c r="F72" s="192"/>
      <c r="G72" s="192">
        <f t="shared" si="5"/>
        <v>0</v>
      </c>
    </row>
    <row r="73" spans="1:7" ht="28.5">
      <c r="A73" s="188" t="s">
        <v>193</v>
      </c>
      <c r="B73" s="189" t="s">
        <v>194</v>
      </c>
      <c r="C73" s="190" t="s">
        <v>195</v>
      </c>
      <c r="D73" s="191" t="s">
        <v>26</v>
      </c>
      <c r="E73" s="192">
        <v>1235.16</v>
      </c>
      <c r="F73" s="192"/>
      <c r="G73" s="192">
        <f t="shared" si="5"/>
        <v>0</v>
      </c>
    </row>
    <row r="74" spans="1:7" ht="28.5">
      <c r="A74" s="188" t="s">
        <v>196</v>
      </c>
      <c r="B74" s="189" t="s">
        <v>197</v>
      </c>
      <c r="C74" s="190" t="s">
        <v>198</v>
      </c>
      <c r="D74" s="191" t="s">
        <v>26</v>
      </c>
      <c r="E74" s="192">
        <v>2209.77</v>
      </c>
      <c r="F74" s="192"/>
      <c r="G74" s="192">
        <f t="shared" si="5"/>
        <v>0</v>
      </c>
    </row>
    <row r="75" spans="1:7" ht="42.75">
      <c r="A75" s="188" t="s">
        <v>199</v>
      </c>
      <c r="B75" s="189" t="s">
        <v>200</v>
      </c>
      <c r="C75" s="190" t="s">
        <v>201</v>
      </c>
      <c r="D75" s="191" t="s">
        <v>202</v>
      </c>
      <c r="E75" s="192">
        <v>5</v>
      </c>
      <c r="F75" s="192"/>
      <c r="G75" s="192">
        <f t="shared" si="5"/>
        <v>0</v>
      </c>
    </row>
    <row r="76" spans="1:7" ht="42.75">
      <c r="A76" s="188" t="s">
        <v>203</v>
      </c>
      <c r="B76" s="189" t="s">
        <v>204</v>
      </c>
      <c r="C76" s="190" t="s">
        <v>205</v>
      </c>
      <c r="D76" s="191" t="s">
        <v>202</v>
      </c>
      <c r="E76" s="192">
        <v>1</v>
      </c>
      <c r="F76" s="192"/>
      <c r="G76" s="192">
        <f t="shared" si="5"/>
        <v>0</v>
      </c>
    </row>
    <row r="77" spans="1:7" ht="28.5">
      <c r="A77" s="188" t="s">
        <v>206</v>
      </c>
      <c r="B77" s="189" t="s">
        <v>207</v>
      </c>
      <c r="C77" s="190" t="s">
        <v>208</v>
      </c>
      <c r="D77" s="191" t="s">
        <v>202</v>
      </c>
      <c r="E77" s="192">
        <v>2</v>
      </c>
      <c r="F77" s="192"/>
      <c r="G77" s="192">
        <f t="shared" si="5"/>
        <v>0</v>
      </c>
    </row>
    <row r="78" spans="1:7" ht="28.5">
      <c r="A78" s="188" t="s">
        <v>209</v>
      </c>
      <c r="B78" s="189" t="s">
        <v>210</v>
      </c>
      <c r="C78" s="190" t="s">
        <v>211</v>
      </c>
      <c r="D78" s="191" t="s">
        <v>34</v>
      </c>
      <c r="E78" s="192">
        <v>6.15</v>
      </c>
      <c r="F78" s="192"/>
      <c r="G78" s="192">
        <f t="shared" si="5"/>
        <v>0</v>
      </c>
    </row>
    <row r="79" spans="1:7" ht="28.5">
      <c r="A79" s="188" t="s">
        <v>212</v>
      </c>
      <c r="B79" s="189" t="s">
        <v>213</v>
      </c>
      <c r="C79" s="190" t="s">
        <v>214</v>
      </c>
      <c r="D79" s="191" t="s">
        <v>34</v>
      </c>
      <c r="E79" s="192">
        <v>6.15</v>
      </c>
      <c r="F79" s="192"/>
      <c r="G79" s="192">
        <f t="shared" si="5"/>
        <v>0</v>
      </c>
    </row>
    <row r="80" spans="1:7" ht="42.75">
      <c r="A80" s="188" t="s">
        <v>215</v>
      </c>
      <c r="B80" s="189" t="s">
        <v>216</v>
      </c>
      <c r="C80" s="190" t="s">
        <v>217</v>
      </c>
      <c r="D80" s="191" t="s">
        <v>26</v>
      </c>
      <c r="E80" s="192">
        <v>191.3</v>
      </c>
      <c r="F80" s="192"/>
      <c r="G80" s="192">
        <f t="shared" si="5"/>
        <v>0</v>
      </c>
    </row>
    <row r="81" spans="1:7" ht="42.75">
      <c r="A81" s="188" t="s">
        <v>218</v>
      </c>
      <c r="B81" s="189" t="s">
        <v>219</v>
      </c>
      <c r="C81" s="190" t="s">
        <v>220</v>
      </c>
      <c r="D81" s="191" t="s">
        <v>26</v>
      </c>
      <c r="E81" s="192">
        <v>43.8</v>
      </c>
      <c r="F81" s="192"/>
      <c r="G81" s="192">
        <f t="shared" si="5"/>
        <v>0</v>
      </c>
    </row>
    <row r="82" spans="1:7" ht="15">
      <c r="A82" s="210" t="s">
        <v>15</v>
      </c>
      <c r="B82" s="211" t="s">
        <v>15</v>
      </c>
      <c r="C82" s="212"/>
      <c r="D82" s="212" t="s">
        <v>17</v>
      </c>
      <c r="E82" s="213" t="s">
        <v>18</v>
      </c>
      <c r="F82" s="213" t="s">
        <v>42</v>
      </c>
      <c r="G82" s="213">
        <f>SUM(G71:G81)</f>
        <v>0</v>
      </c>
    </row>
    <row r="83" spans="1:7" ht="15">
      <c r="A83" s="206" t="s">
        <v>221</v>
      </c>
      <c r="B83" s="207" t="s">
        <v>15</v>
      </c>
      <c r="C83" s="208" t="s">
        <v>222</v>
      </c>
      <c r="D83" s="208" t="s">
        <v>17</v>
      </c>
      <c r="E83" s="209" t="s">
        <v>18</v>
      </c>
      <c r="F83" s="209" t="s">
        <v>18</v>
      </c>
      <c r="G83" s="209" t="s">
        <v>18</v>
      </c>
    </row>
    <row r="84" spans="1:7" ht="42.75">
      <c r="A84" s="188" t="s">
        <v>223</v>
      </c>
      <c r="B84" s="189" t="s">
        <v>181</v>
      </c>
      <c r="C84" s="190" t="s">
        <v>182</v>
      </c>
      <c r="D84" s="191" t="s">
        <v>26</v>
      </c>
      <c r="E84" s="192">
        <v>433.9</v>
      </c>
      <c r="F84" s="192"/>
      <c r="G84" s="192">
        <f aca="true" t="shared" si="6" ref="G84:G94">+ROUND(E84*F84,2)</f>
        <v>0</v>
      </c>
    </row>
    <row r="85" spans="1:7" ht="14.25">
      <c r="A85" s="188" t="s">
        <v>224</v>
      </c>
      <c r="B85" s="189" t="s">
        <v>129</v>
      </c>
      <c r="C85" s="190" t="s">
        <v>130</v>
      </c>
      <c r="D85" s="191" t="s">
        <v>127</v>
      </c>
      <c r="E85" s="192">
        <v>8984</v>
      </c>
      <c r="F85" s="192"/>
      <c r="G85" s="192">
        <f t="shared" si="6"/>
        <v>0</v>
      </c>
    </row>
    <row r="86" spans="1:7" ht="14.25">
      <c r="A86" s="188" t="s">
        <v>225</v>
      </c>
      <c r="B86" s="189" t="s">
        <v>173</v>
      </c>
      <c r="C86" s="190" t="s">
        <v>174</v>
      </c>
      <c r="D86" s="191" t="s">
        <v>57</v>
      </c>
      <c r="E86" s="192">
        <v>112.3</v>
      </c>
      <c r="F86" s="192"/>
      <c r="G86" s="192">
        <f t="shared" si="6"/>
        <v>0</v>
      </c>
    </row>
    <row r="87" spans="1:7" ht="28.5">
      <c r="A87" s="188" t="s">
        <v>226</v>
      </c>
      <c r="B87" s="189" t="s">
        <v>176</v>
      </c>
      <c r="C87" s="190" t="s">
        <v>177</v>
      </c>
      <c r="D87" s="191" t="s">
        <v>57</v>
      </c>
      <c r="E87" s="192">
        <v>112.3</v>
      </c>
      <c r="F87" s="192"/>
      <c r="G87" s="192">
        <f t="shared" si="6"/>
        <v>0</v>
      </c>
    </row>
    <row r="88" spans="1:7" ht="28.5">
      <c r="A88" s="188" t="s">
        <v>227</v>
      </c>
      <c r="B88" s="189" t="s">
        <v>228</v>
      </c>
      <c r="C88" s="190" t="s">
        <v>229</v>
      </c>
      <c r="D88" s="191" t="s">
        <v>26</v>
      </c>
      <c r="E88" s="192">
        <v>1224</v>
      </c>
      <c r="F88" s="192"/>
      <c r="G88" s="192">
        <f t="shared" si="6"/>
        <v>0</v>
      </c>
    </row>
    <row r="89" spans="1:7" ht="14.25">
      <c r="A89" s="188" t="s">
        <v>230</v>
      </c>
      <c r="B89" s="189" t="s">
        <v>231</v>
      </c>
      <c r="C89" s="190" t="s">
        <v>232</v>
      </c>
      <c r="D89" s="191" t="s">
        <v>26</v>
      </c>
      <c r="E89" s="192">
        <v>1224</v>
      </c>
      <c r="F89" s="192"/>
      <c r="G89" s="192">
        <f t="shared" si="6"/>
        <v>0</v>
      </c>
    </row>
    <row r="90" spans="1:7" ht="14.25">
      <c r="A90" s="188" t="s">
        <v>233</v>
      </c>
      <c r="B90" s="189" t="s">
        <v>234</v>
      </c>
      <c r="C90" s="190" t="s">
        <v>235</v>
      </c>
      <c r="D90" s="191" t="s">
        <v>26</v>
      </c>
      <c r="E90" s="192">
        <v>535.3</v>
      </c>
      <c r="F90" s="192"/>
      <c r="G90" s="192">
        <f t="shared" si="6"/>
        <v>0</v>
      </c>
    </row>
    <row r="91" spans="1:7" ht="14.25">
      <c r="A91" s="188" t="s">
        <v>236</v>
      </c>
      <c r="B91" s="189" t="s">
        <v>237</v>
      </c>
      <c r="C91" s="190" t="s">
        <v>238</v>
      </c>
      <c r="D91" s="191" t="s">
        <v>34</v>
      </c>
      <c r="E91" s="192">
        <v>276</v>
      </c>
      <c r="F91" s="192"/>
      <c r="G91" s="192">
        <f t="shared" si="6"/>
        <v>0</v>
      </c>
    </row>
    <row r="92" spans="1:7" ht="14.25">
      <c r="A92" s="188" t="s">
        <v>239</v>
      </c>
      <c r="B92" s="189" t="s">
        <v>240</v>
      </c>
      <c r="C92" s="190" t="s">
        <v>241</v>
      </c>
      <c r="D92" s="191" t="s">
        <v>34</v>
      </c>
      <c r="E92" s="192">
        <v>276</v>
      </c>
      <c r="F92" s="192"/>
      <c r="G92" s="192">
        <f t="shared" si="6"/>
        <v>0</v>
      </c>
    </row>
    <row r="93" spans="1:7" ht="28.5">
      <c r="A93" s="188" t="s">
        <v>242</v>
      </c>
      <c r="B93" s="189" t="s">
        <v>243</v>
      </c>
      <c r="C93" s="190" t="s">
        <v>244</v>
      </c>
      <c r="D93" s="191" t="s">
        <v>245</v>
      </c>
      <c r="E93" s="192">
        <v>20</v>
      </c>
      <c r="F93" s="192"/>
      <c r="G93" s="192">
        <f t="shared" si="6"/>
        <v>0</v>
      </c>
    </row>
    <row r="94" spans="1:7" ht="28.5">
      <c r="A94" s="188" t="s">
        <v>246</v>
      </c>
      <c r="B94" s="189" t="s">
        <v>247</v>
      </c>
      <c r="C94" s="190" t="s">
        <v>248</v>
      </c>
      <c r="D94" s="191" t="s">
        <v>202</v>
      </c>
      <c r="E94" s="192">
        <v>1</v>
      </c>
      <c r="F94" s="192"/>
      <c r="G94" s="192">
        <f t="shared" si="6"/>
        <v>0</v>
      </c>
    </row>
    <row r="95" spans="1:7" ht="15">
      <c r="A95" s="210" t="s">
        <v>15</v>
      </c>
      <c r="B95" s="211" t="s">
        <v>15</v>
      </c>
      <c r="C95" s="212"/>
      <c r="D95" s="212" t="s">
        <v>17</v>
      </c>
      <c r="E95" s="213" t="s">
        <v>18</v>
      </c>
      <c r="F95" s="213" t="s">
        <v>42</v>
      </c>
      <c r="G95" s="213">
        <f>SUM(G84:G94)</f>
        <v>0</v>
      </c>
    </row>
    <row r="96" spans="1:7" ht="45">
      <c r="A96" s="206" t="s">
        <v>249</v>
      </c>
      <c r="B96" s="207" t="s">
        <v>15</v>
      </c>
      <c r="C96" s="220" t="s">
        <v>250</v>
      </c>
      <c r="D96" s="208" t="s">
        <v>17</v>
      </c>
      <c r="E96" s="209" t="s">
        <v>18</v>
      </c>
      <c r="F96" s="209" t="s">
        <v>18</v>
      </c>
      <c r="G96" s="209" t="s">
        <v>18</v>
      </c>
    </row>
    <row r="97" spans="1:7" s="219" customFormat="1" ht="30">
      <c r="A97" s="214" t="s">
        <v>251</v>
      </c>
      <c r="B97" s="215" t="s">
        <v>15</v>
      </c>
      <c r="C97" s="216" t="s">
        <v>252</v>
      </c>
      <c r="D97" s="217" t="s">
        <v>17</v>
      </c>
      <c r="E97" s="218" t="s">
        <v>18</v>
      </c>
      <c r="F97" s="218" t="s">
        <v>18</v>
      </c>
      <c r="G97" s="218" t="s">
        <v>18</v>
      </c>
    </row>
    <row r="98" spans="1:7" ht="14.25">
      <c r="A98" s="188" t="s">
        <v>253</v>
      </c>
      <c r="B98" s="189" t="s">
        <v>254</v>
      </c>
      <c r="C98" s="190" t="s">
        <v>255</v>
      </c>
      <c r="D98" s="191" t="s">
        <v>30</v>
      </c>
      <c r="E98" s="192">
        <v>1</v>
      </c>
      <c r="F98" s="192"/>
      <c r="G98" s="192">
        <f aca="true" t="shared" si="7" ref="G98:G106">+ROUND(E98*F98,2)</f>
        <v>0</v>
      </c>
    </row>
    <row r="99" spans="1:7" ht="14.25">
      <c r="A99" s="188" t="s">
        <v>256</v>
      </c>
      <c r="B99" s="189" t="s">
        <v>257</v>
      </c>
      <c r="C99" s="190" t="s">
        <v>258</v>
      </c>
      <c r="D99" s="191" t="s">
        <v>30</v>
      </c>
      <c r="E99" s="192">
        <v>1</v>
      </c>
      <c r="F99" s="192"/>
      <c r="G99" s="192">
        <f t="shared" si="7"/>
        <v>0</v>
      </c>
    </row>
    <row r="100" spans="1:7" ht="14.25">
      <c r="A100" s="188" t="s">
        <v>259</v>
      </c>
      <c r="B100" s="189" t="s">
        <v>260</v>
      </c>
      <c r="C100" s="190" t="s">
        <v>261</v>
      </c>
      <c r="D100" s="191" t="s">
        <v>34</v>
      </c>
      <c r="E100" s="192">
        <v>542.7</v>
      </c>
      <c r="F100" s="192"/>
      <c r="G100" s="192">
        <f t="shared" si="7"/>
        <v>0</v>
      </c>
    </row>
    <row r="101" spans="1:7" ht="14.25">
      <c r="A101" s="188" t="s">
        <v>262</v>
      </c>
      <c r="B101" s="189" t="s">
        <v>263</v>
      </c>
      <c r="C101" s="190" t="s">
        <v>264</v>
      </c>
      <c r="D101" s="191" t="s">
        <v>34</v>
      </c>
      <c r="E101" s="192">
        <v>227</v>
      </c>
      <c r="F101" s="192"/>
      <c r="G101" s="192">
        <f t="shared" si="7"/>
        <v>0</v>
      </c>
    </row>
    <row r="102" spans="1:7" ht="14.25">
      <c r="A102" s="188" t="s">
        <v>265</v>
      </c>
      <c r="B102" s="189" t="s">
        <v>266</v>
      </c>
      <c r="C102" s="190" t="s">
        <v>267</v>
      </c>
      <c r="D102" s="191" t="s">
        <v>30</v>
      </c>
      <c r="E102" s="192">
        <v>8</v>
      </c>
      <c r="F102" s="192"/>
      <c r="G102" s="192">
        <f t="shared" si="7"/>
        <v>0</v>
      </c>
    </row>
    <row r="103" spans="1:7" ht="14.25">
      <c r="A103" s="188" t="s">
        <v>268</v>
      </c>
      <c r="B103" s="189" t="s">
        <v>269</v>
      </c>
      <c r="C103" s="190" t="s">
        <v>270</v>
      </c>
      <c r="D103" s="191" t="s">
        <v>30</v>
      </c>
      <c r="E103" s="192">
        <v>8</v>
      </c>
      <c r="F103" s="192"/>
      <c r="G103" s="192">
        <f t="shared" si="7"/>
        <v>0</v>
      </c>
    </row>
    <row r="104" spans="1:7" ht="14.25">
      <c r="A104" s="188" t="s">
        <v>271</v>
      </c>
      <c r="B104" s="189" t="s">
        <v>272</v>
      </c>
      <c r="C104" s="190" t="s">
        <v>273</v>
      </c>
      <c r="D104" s="191" t="s">
        <v>30</v>
      </c>
      <c r="E104" s="192">
        <v>4</v>
      </c>
      <c r="F104" s="192"/>
      <c r="G104" s="192">
        <f t="shared" si="7"/>
        <v>0</v>
      </c>
    </row>
    <row r="105" spans="1:7" ht="14.25">
      <c r="A105" s="188" t="s">
        <v>274</v>
      </c>
      <c r="B105" s="189" t="s">
        <v>275</v>
      </c>
      <c r="C105" s="190" t="s">
        <v>276</v>
      </c>
      <c r="D105" s="191" t="s">
        <v>30</v>
      </c>
      <c r="E105" s="192">
        <v>4</v>
      </c>
      <c r="F105" s="192"/>
      <c r="G105" s="192">
        <f t="shared" si="7"/>
        <v>0</v>
      </c>
    </row>
    <row r="106" spans="1:7" ht="14.25">
      <c r="A106" s="188" t="s">
        <v>277</v>
      </c>
      <c r="B106" s="189" t="s">
        <v>278</v>
      </c>
      <c r="C106" s="190" t="s">
        <v>279</v>
      </c>
      <c r="D106" s="191" t="s">
        <v>30</v>
      </c>
      <c r="E106" s="192">
        <v>2</v>
      </c>
      <c r="F106" s="192"/>
      <c r="G106" s="192">
        <f t="shared" si="7"/>
        <v>0</v>
      </c>
    </row>
    <row r="107" spans="1:7" s="219" customFormat="1" ht="30">
      <c r="A107" s="214" t="s">
        <v>280</v>
      </c>
      <c r="B107" s="215" t="s">
        <v>15</v>
      </c>
      <c r="C107" s="216" t="s">
        <v>281</v>
      </c>
      <c r="D107" s="217" t="s">
        <v>17</v>
      </c>
      <c r="E107" s="218" t="s">
        <v>18</v>
      </c>
      <c r="F107" s="218"/>
      <c r="G107" s="218" t="s">
        <v>18</v>
      </c>
    </row>
    <row r="108" spans="1:7" ht="14.25">
      <c r="A108" s="188" t="s">
        <v>282</v>
      </c>
      <c r="B108" s="189" t="s">
        <v>283</v>
      </c>
      <c r="C108" s="190" t="s">
        <v>284</v>
      </c>
      <c r="D108" s="191" t="s">
        <v>30</v>
      </c>
      <c r="E108" s="192">
        <v>202</v>
      </c>
      <c r="F108" s="192"/>
      <c r="G108" s="192">
        <f aca="true" t="shared" si="8" ref="G108:G121">+ROUND(E108*F108,2)</f>
        <v>0</v>
      </c>
    </row>
    <row r="109" spans="1:7" ht="14.25">
      <c r="A109" s="188" t="s">
        <v>285</v>
      </c>
      <c r="B109" s="189" t="s">
        <v>286</v>
      </c>
      <c r="C109" s="190" t="s">
        <v>287</v>
      </c>
      <c r="D109" s="191" t="s">
        <v>34</v>
      </c>
      <c r="E109" s="192">
        <v>839</v>
      </c>
      <c r="F109" s="192"/>
      <c r="G109" s="192">
        <f t="shared" si="8"/>
        <v>0</v>
      </c>
    </row>
    <row r="110" spans="1:7" ht="14.25">
      <c r="A110" s="188" t="s">
        <v>288</v>
      </c>
      <c r="B110" s="189" t="s">
        <v>289</v>
      </c>
      <c r="C110" s="190" t="s">
        <v>290</v>
      </c>
      <c r="D110" s="191" t="s">
        <v>30</v>
      </c>
      <c r="E110" s="192">
        <v>20</v>
      </c>
      <c r="F110" s="192"/>
      <c r="G110" s="192">
        <f t="shared" si="8"/>
        <v>0</v>
      </c>
    </row>
    <row r="111" spans="1:7" ht="14.25">
      <c r="A111" s="188" t="s">
        <v>291</v>
      </c>
      <c r="B111" s="189" t="s">
        <v>292</v>
      </c>
      <c r="C111" s="190" t="s">
        <v>293</v>
      </c>
      <c r="D111" s="191" t="s">
        <v>30</v>
      </c>
      <c r="E111" s="192">
        <v>11</v>
      </c>
      <c r="F111" s="192"/>
      <c r="G111" s="192">
        <f t="shared" si="8"/>
        <v>0</v>
      </c>
    </row>
    <row r="112" spans="1:7" ht="14.25">
      <c r="A112" s="188" t="s">
        <v>294</v>
      </c>
      <c r="B112" s="189" t="s">
        <v>295</v>
      </c>
      <c r="C112" s="190" t="s">
        <v>296</v>
      </c>
      <c r="D112" s="191" t="s">
        <v>30</v>
      </c>
      <c r="E112" s="192">
        <v>20</v>
      </c>
      <c r="F112" s="192"/>
      <c r="G112" s="192">
        <f t="shared" si="8"/>
        <v>0</v>
      </c>
    </row>
    <row r="113" spans="1:7" ht="14.25">
      <c r="A113" s="188" t="s">
        <v>297</v>
      </c>
      <c r="B113" s="189" t="s">
        <v>298</v>
      </c>
      <c r="C113" s="190" t="s">
        <v>299</v>
      </c>
      <c r="D113" s="191" t="s">
        <v>30</v>
      </c>
      <c r="E113" s="192">
        <v>93</v>
      </c>
      <c r="F113" s="192"/>
      <c r="G113" s="192">
        <f t="shared" si="8"/>
        <v>0</v>
      </c>
    </row>
    <row r="114" spans="1:7" ht="14.25">
      <c r="A114" s="188" t="s">
        <v>300</v>
      </c>
      <c r="B114" s="189" t="s">
        <v>301</v>
      </c>
      <c r="C114" s="190" t="s">
        <v>302</v>
      </c>
      <c r="D114" s="191" t="s">
        <v>30</v>
      </c>
      <c r="E114" s="192">
        <v>28</v>
      </c>
      <c r="F114" s="192"/>
      <c r="G114" s="192">
        <f t="shared" si="8"/>
        <v>0</v>
      </c>
    </row>
    <row r="115" spans="1:7" ht="14.25">
      <c r="A115" s="188" t="s">
        <v>303</v>
      </c>
      <c r="B115" s="189" t="s">
        <v>304</v>
      </c>
      <c r="C115" s="190" t="s">
        <v>305</v>
      </c>
      <c r="D115" s="191" t="s">
        <v>30</v>
      </c>
      <c r="E115" s="192">
        <v>32</v>
      </c>
      <c r="F115" s="192"/>
      <c r="G115" s="192">
        <f t="shared" si="8"/>
        <v>0</v>
      </c>
    </row>
    <row r="116" spans="1:7" ht="14.25">
      <c r="A116" s="188" t="s">
        <v>306</v>
      </c>
      <c r="B116" s="189" t="s">
        <v>307</v>
      </c>
      <c r="C116" s="190" t="s">
        <v>308</v>
      </c>
      <c r="D116" s="191" t="s">
        <v>30</v>
      </c>
      <c r="E116" s="192">
        <v>39</v>
      </c>
      <c r="F116" s="192"/>
      <c r="G116" s="192">
        <f t="shared" si="8"/>
        <v>0</v>
      </c>
    </row>
    <row r="117" spans="1:7" ht="14.25">
      <c r="A117" s="188" t="s">
        <v>309</v>
      </c>
      <c r="B117" s="189" t="s">
        <v>310</v>
      </c>
      <c r="C117" s="190" t="s">
        <v>311</v>
      </c>
      <c r="D117" s="191" t="s">
        <v>30</v>
      </c>
      <c r="E117" s="192">
        <v>58</v>
      </c>
      <c r="F117" s="192"/>
      <c r="G117" s="192">
        <f t="shared" si="8"/>
        <v>0</v>
      </c>
    </row>
    <row r="118" spans="1:7" ht="14.25">
      <c r="A118" s="188" t="s">
        <v>312</v>
      </c>
      <c r="B118" s="189" t="s">
        <v>313</v>
      </c>
      <c r="C118" s="190" t="s">
        <v>314</v>
      </c>
      <c r="D118" s="191" t="s">
        <v>57</v>
      </c>
      <c r="E118" s="192">
        <v>0.36</v>
      </c>
      <c r="F118" s="192"/>
      <c r="G118" s="192">
        <f t="shared" si="8"/>
        <v>0</v>
      </c>
    </row>
    <row r="119" spans="1:7" ht="28.5">
      <c r="A119" s="188" t="s">
        <v>315</v>
      </c>
      <c r="B119" s="189" t="s">
        <v>316</v>
      </c>
      <c r="C119" s="190" t="s">
        <v>317</v>
      </c>
      <c r="D119" s="191" t="s">
        <v>57</v>
      </c>
      <c r="E119" s="192">
        <v>6.86</v>
      </c>
      <c r="F119" s="192"/>
      <c r="G119" s="192">
        <f t="shared" si="8"/>
        <v>0</v>
      </c>
    </row>
    <row r="120" spans="1:7" ht="42.75">
      <c r="A120" s="188" t="s">
        <v>318</v>
      </c>
      <c r="B120" s="189" t="s">
        <v>319</v>
      </c>
      <c r="C120" s="190" t="s">
        <v>320</v>
      </c>
      <c r="D120" s="191" t="s">
        <v>26</v>
      </c>
      <c r="E120" s="192">
        <v>28.8</v>
      </c>
      <c r="F120" s="192"/>
      <c r="G120" s="192">
        <f t="shared" si="8"/>
        <v>0</v>
      </c>
    </row>
    <row r="121" spans="1:7" ht="14.25">
      <c r="A121" s="188" t="s">
        <v>321</v>
      </c>
      <c r="B121" s="189" t="s">
        <v>322</v>
      </c>
      <c r="C121" s="190" t="s">
        <v>323</v>
      </c>
      <c r="D121" s="191" t="s">
        <v>26</v>
      </c>
      <c r="E121" s="192">
        <v>7.2</v>
      </c>
      <c r="F121" s="192"/>
      <c r="G121" s="192">
        <f t="shared" si="8"/>
        <v>0</v>
      </c>
    </row>
    <row r="122" spans="1:7" s="219" customFormat="1" ht="15">
      <c r="A122" s="214" t="s">
        <v>324</v>
      </c>
      <c r="B122" s="215" t="s">
        <v>15</v>
      </c>
      <c r="C122" s="216" t="s">
        <v>325</v>
      </c>
      <c r="D122" s="217" t="s">
        <v>17</v>
      </c>
      <c r="E122" s="218" t="s">
        <v>18</v>
      </c>
      <c r="F122" s="218"/>
      <c r="G122" s="218" t="s">
        <v>18</v>
      </c>
    </row>
    <row r="123" spans="1:7" ht="14.25">
      <c r="A123" s="188" t="s">
        <v>326</v>
      </c>
      <c r="B123" s="189" t="s">
        <v>327</v>
      </c>
      <c r="C123" s="190" t="s">
        <v>328</v>
      </c>
      <c r="D123" s="191" t="s">
        <v>34</v>
      </c>
      <c r="E123" s="192">
        <v>196</v>
      </c>
      <c r="F123" s="192"/>
      <c r="G123" s="192">
        <f>+ROUND(E123*F123,2)</f>
        <v>0</v>
      </c>
    </row>
    <row r="124" spans="1:7" s="219" customFormat="1" ht="15">
      <c r="A124" s="214" t="s">
        <v>329</v>
      </c>
      <c r="B124" s="215" t="s">
        <v>15</v>
      </c>
      <c r="C124" s="216" t="s">
        <v>330</v>
      </c>
      <c r="D124" s="217" t="s">
        <v>17</v>
      </c>
      <c r="E124" s="218" t="s">
        <v>18</v>
      </c>
      <c r="F124" s="218"/>
      <c r="G124" s="218" t="s">
        <v>18</v>
      </c>
    </row>
    <row r="125" spans="1:7" ht="14.25">
      <c r="A125" s="188" t="s">
        <v>331</v>
      </c>
      <c r="B125" s="189" t="s">
        <v>286</v>
      </c>
      <c r="C125" s="190" t="s">
        <v>287</v>
      </c>
      <c r="D125" s="191" t="s">
        <v>34</v>
      </c>
      <c r="E125" s="192">
        <v>98.5</v>
      </c>
      <c r="F125" s="192"/>
      <c r="G125" s="192">
        <f aca="true" t="shared" si="9" ref="G125:G150">+ROUND(E125*F125,2)</f>
        <v>0</v>
      </c>
    </row>
    <row r="126" spans="1:7" ht="14.25">
      <c r="A126" s="188" t="s">
        <v>332</v>
      </c>
      <c r="B126" s="189" t="s">
        <v>283</v>
      </c>
      <c r="C126" s="190" t="s">
        <v>284</v>
      </c>
      <c r="D126" s="191" t="s">
        <v>34</v>
      </c>
      <c r="E126" s="192">
        <v>75</v>
      </c>
      <c r="F126" s="192"/>
      <c r="G126" s="192">
        <f t="shared" si="9"/>
        <v>0</v>
      </c>
    </row>
    <row r="127" spans="1:7" ht="14.25">
      <c r="A127" s="188" t="s">
        <v>333</v>
      </c>
      <c r="B127" s="189" t="s">
        <v>301</v>
      </c>
      <c r="C127" s="190" t="s">
        <v>302</v>
      </c>
      <c r="D127" s="191" t="s">
        <v>30</v>
      </c>
      <c r="E127" s="192">
        <v>15</v>
      </c>
      <c r="F127" s="192"/>
      <c r="G127" s="192">
        <f t="shared" si="9"/>
        <v>0</v>
      </c>
    </row>
    <row r="128" spans="1:7" ht="14.25">
      <c r="A128" s="188" t="s">
        <v>334</v>
      </c>
      <c r="B128" s="189" t="s">
        <v>304</v>
      </c>
      <c r="C128" s="190" t="s">
        <v>305</v>
      </c>
      <c r="D128" s="191" t="s">
        <v>30</v>
      </c>
      <c r="E128" s="192">
        <v>25</v>
      </c>
      <c r="F128" s="192"/>
      <c r="G128" s="192">
        <f t="shared" si="9"/>
        <v>0</v>
      </c>
    </row>
    <row r="129" spans="1:7" ht="14.25">
      <c r="A129" s="188" t="s">
        <v>335</v>
      </c>
      <c r="B129" s="189" t="s">
        <v>313</v>
      </c>
      <c r="C129" s="190" t="s">
        <v>314</v>
      </c>
      <c r="D129" s="191" t="s">
        <v>57</v>
      </c>
      <c r="E129" s="192">
        <v>0.36</v>
      </c>
      <c r="F129" s="192"/>
      <c r="G129" s="192">
        <f t="shared" si="9"/>
        <v>0</v>
      </c>
    </row>
    <row r="130" spans="1:7" ht="28.5">
      <c r="A130" s="188" t="s">
        <v>336</v>
      </c>
      <c r="B130" s="189" t="s">
        <v>316</v>
      </c>
      <c r="C130" s="190" t="s">
        <v>317</v>
      </c>
      <c r="D130" s="191" t="s">
        <v>57</v>
      </c>
      <c r="E130" s="192">
        <v>6.86</v>
      </c>
      <c r="F130" s="192"/>
      <c r="G130" s="192">
        <f t="shared" si="9"/>
        <v>0</v>
      </c>
    </row>
    <row r="131" spans="1:7" ht="42.75">
      <c r="A131" s="188" t="s">
        <v>337</v>
      </c>
      <c r="B131" s="189" t="s">
        <v>319</v>
      </c>
      <c r="C131" s="190" t="s">
        <v>320</v>
      </c>
      <c r="D131" s="191" t="s">
        <v>26</v>
      </c>
      <c r="E131" s="192">
        <v>28.8</v>
      </c>
      <c r="F131" s="192"/>
      <c r="G131" s="192">
        <f t="shared" si="9"/>
        <v>0</v>
      </c>
    </row>
    <row r="132" spans="1:7" ht="14.25">
      <c r="A132" s="188" t="s">
        <v>338</v>
      </c>
      <c r="B132" s="189" t="s">
        <v>322</v>
      </c>
      <c r="C132" s="190" t="s">
        <v>323</v>
      </c>
      <c r="D132" s="191" t="s">
        <v>26</v>
      </c>
      <c r="E132" s="192">
        <v>7.2</v>
      </c>
      <c r="F132" s="192"/>
      <c r="G132" s="192">
        <f t="shared" si="9"/>
        <v>0</v>
      </c>
    </row>
    <row r="133" spans="1:7" ht="14.25">
      <c r="A133" s="188" t="s">
        <v>339</v>
      </c>
      <c r="B133" s="189" t="s">
        <v>340</v>
      </c>
      <c r="C133" s="190" t="s">
        <v>341</v>
      </c>
      <c r="D133" s="191" t="s">
        <v>202</v>
      </c>
      <c r="E133" s="192">
        <v>7</v>
      </c>
      <c r="F133" s="192"/>
      <c r="G133" s="192">
        <f t="shared" si="9"/>
        <v>0</v>
      </c>
    </row>
    <row r="134" spans="1:7" ht="14.25">
      <c r="A134" s="188" t="s">
        <v>342</v>
      </c>
      <c r="B134" s="189" t="s">
        <v>343</v>
      </c>
      <c r="C134" s="190" t="s">
        <v>344</v>
      </c>
      <c r="D134" s="191" t="s">
        <v>30</v>
      </c>
      <c r="E134" s="192">
        <v>7</v>
      </c>
      <c r="F134" s="192"/>
      <c r="G134" s="192">
        <f t="shared" si="9"/>
        <v>0</v>
      </c>
    </row>
    <row r="135" spans="1:7" ht="14.25">
      <c r="A135" s="188" t="s">
        <v>345</v>
      </c>
      <c r="B135" s="189" t="s">
        <v>346</v>
      </c>
      <c r="C135" s="190" t="s">
        <v>347</v>
      </c>
      <c r="D135" s="191" t="s">
        <v>30</v>
      </c>
      <c r="E135" s="192">
        <v>4</v>
      </c>
      <c r="F135" s="192"/>
      <c r="G135" s="192">
        <f t="shared" si="9"/>
        <v>0</v>
      </c>
    </row>
    <row r="136" spans="1:7" ht="14.25">
      <c r="A136" s="188" t="s">
        <v>348</v>
      </c>
      <c r="B136" s="189" t="s">
        <v>349</v>
      </c>
      <c r="C136" s="190" t="s">
        <v>350</v>
      </c>
      <c r="D136" s="191" t="s">
        <v>30</v>
      </c>
      <c r="E136" s="192">
        <v>5</v>
      </c>
      <c r="F136" s="192"/>
      <c r="G136" s="192">
        <f t="shared" si="9"/>
        <v>0</v>
      </c>
    </row>
    <row r="137" spans="1:7" ht="14.25">
      <c r="A137" s="188" t="s">
        <v>351</v>
      </c>
      <c r="B137" s="189" t="s">
        <v>352</v>
      </c>
      <c r="C137" s="190" t="s">
        <v>353</v>
      </c>
      <c r="D137" s="191" t="s">
        <v>30</v>
      </c>
      <c r="E137" s="192">
        <v>18</v>
      </c>
      <c r="F137" s="192"/>
      <c r="G137" s="192">
        <f t="shared" si="9"/>
        <v>0</v>
      </c>
    </row>
    <row r="138" spans="1:7" ht="14.25">
      <c r="A138" s="188" t="s">
        <v>354</v>
      </c>
      <c r="B138" s="189" t="s">
        <v>355</v>
      </c>
      <c r="C138" s="190" t="s">
        <v>356</v>
      </c>
      <c r="D138" s="191" t="s">
        <v>30</v>
      </c>
      <c r="E138" s="192">
        <v>13</v>
      </c>
      <c r="F138" s="192"/>
      <c r="G138" s="192">
        <f t="shared" si="9"/>
        <v>0</v>
      </c>
    </row>
    <row r="139" spans="1:7" ht="14.25">
      <c r="A139" s="188" t="s">
        <v>357</v>
      </c>
      <c r="B139" s="189" t="s">
        <v>358</v>
      </c>
      <c r="C139" s="190" t="s">
        <v>359</v>
      </c>
      <c r="D139" s="191" t="s">
        <v>30</v>
      </c>
      <c r="E139" s="192">
        <v>13</v>
      </c>
      <c r="F139" s="192"/>
      <c r="G139" s="192">
        <f t="shared" si="9"/>
        <v>0</v>
      </c>
    </row>
    <row r="140" spans="1:7" ht="14.25">
      <c r="A140" s="188" t="s">
        <v>360</v>
      </c>
      <c r="B140" s="189" t="s">
        <v>361</v>
      </c>
      <c r="C140" s="190" t="s">
        <v>362</v>
      </c>
      <c r="D140" s="191" t="s">
        <v>30</v>
      </c>
      <c r="E140" s="192">
        <v>2</v>
      </c>
      <c r="F140" s="192"/>
      <c r="G140" s="192">
        <f t="shared" si="9"/>
        <v>0</v>
      </c>
    </row>
    <row r="141" spans="1:7" ht="28.5">
      <c r="A141" s="188" t="s">
        <v>363</v>
      </c>
      <c r="B141" s="189" t="s">
        <v>364</v>
      </c>
      <c r="C141" s="190" t="s">
        <v>365</v>
      </c>
      <c r="D141" s="191" t="s">
        <v>30</v>
      </c>
      <c r="E141" s="192">
        <v>5</v>
      </c>
      <c r="F141" s="192"/>
      <c r="G141" s="192">
        <f t="shared" si="9"/>
        <v>0</v>
      </c>
    </row>
    <row r="142" spans="1:7" ht="28.5">
      <c r="A142" s="188" t="s">
        <v>366</v>
      </c>
      <c r="B142" s="189" t="s">
        <v>367</v>
      </c>
      <c r="C142" s="190" t="s">
        <v>368</v>
      </c>
      <c r="D142" s="191" t="s">
        <v>30</v>
      </c>
      <c r="E142" s="192">
        <v>1</v>
      </c>
      <c r="F142" s="192"/>
      <c r="G142" s="192">
        <f t="shared" si="9"/>
        <v>0</v>
      </c>
    </row>
    <row r="143" spans="1:7" ht="14.25">
      <c r="A143" s="188" t="s">
        <v>369</v>
      </c>
      <c r="B143" s="189" t="s">
        <v>370</v>
      </c>
      <c r="C143" s="190" t="s">
        <v>371</v>
      </c>
      <c r="D143" s="191" t="s">
        <v>30</v>
      </c>
      <c r="E143" s="192">
        <v>1</v>
      </c>
      <c r="F143" s="192"/>
      <c r="G143" s="192">
        <f t="shared" si="9"/>
        <v>0</v>
      </c>
    </row>
    <row r="144" spans="1:7" ht="14.25">
      <c r="A144" s="188" t="s">
        <v>372</v>
      </c>
      <c r="B144" s="189" t="s">
        <v>373</v>
      </c>
      <c r="C144" s="190" t="s">
        <v>374</v>
      </c>
      <c r="D144" s="191" t="s">
        <v>30</v>
      </c>
      <c r="E144" s="192">
        <v>2</v>
      </c>
      <c r="F144" s="192"/>
      <c r="G144" s="192">
        <f t="shared" si="9"/>
        <v>0</v>
      </c>
    </row>
    <row r="145" spans="1:7" ht="14.25">
      <c r="A145" s="188" t="s">
        <v>375</v>
      </c>
      <c r="B145" s="189" t="s">
        <v>376</v>
      </c>
      <c r="C145" s="190" t="s">
        <v>377</v>
      </c>
      <c r="D145" s="191" t="s">
        <v>30</v>
      </c>
      <c r="E145" s="192">
        <v>1</v>
      </c>
      <c r="F145" s="192"/>
      <c r="G145" s="192">
        <f t="shared" si="9"/>
        <v>0</v>
      </c>
    </row>
    <row r="146" spans="1:7" ht="14.25">
      <c r="A146" s="188" t="s">
        <v>378</v>
      </c>
      <c r="B146" s="189" t="s">
        <v>379</v>
      </c>
      <c r="C146" s="190" t="s">
        <v>380</v>
      </c>
      <c r="D146" s="191" t="s">
        <v>30</v>
      </c>
      <c r="E146" s="192">
        <v>2</v>
      </c>
      <c r="F146" s="192"/>
      <c r="G146" s="192">
        <f t="shared" si="9"/>
        <v>0</v>
      </c>
    </row>
    <row r="147" spans="1:7" ht="14.25">
      <c r="A147" s="188" t="s">
        <v>381</v>
      </c>
      <c r="B147" s="189" t="s">
        <v>382</v>
      </c>
      <c r="C147" s="190" t="s">
        <v>383</v>
      </c>
      <c r="D147" s="191" t="s">
        <v>30</v>
      </c>
      <c r="E147" s="192">
        <v>11</v>
      </c>
      <c r="F147" s="192"/>
      <c r="G147" s="192">
        <f t="shared" si="9"/>
        <v>0</v>
      </c>
    </row>
    <row r="148" spans="1:7" ht="14.25">
      <c r="A148" s="188" t="s">
        <v>384</v>
      </c>
      <c r="B148" s="189" t="s">
        <v>385</v>
      </c>
      <c r="C148" s="190" t="s">
        <v>386</v>
      </c>
      <c r="D148" s="191" t="s">
        <v>30</v>
      </c>
      <c r="E148" s="192">
        <v>120</v>
      </c>
      <c r="F148" s="192"/>
      <c r="G148" s="192">
        <f t="shared" si="9"/>
        <v>0</v>
      </c>
    </row>
    <row r="149" spans="1:7" ht="14.25">
      <c r="A149" s="188" t="s">
        <v>387</v>
      </c>
      <c r="B149" s="189" t="s">
        <v>388</v>
      </c>
      <c r="C149" s="190" t="s">
        <v>389</v>
      </c>
      <c r="D149" s="191" t="s">
        <v>30</v>
      </c>
      <c r="E149" s="192">
        <v>58</v>
      </c>
      <c r="F149" s="192"/>
      <c r="G149" s="192">
        <f t="shared" si="9"/>
        <v>0</v>
      </c>
    </row>
    <row r="150" spans="1:7" ht="14.25">
      <c r="A150" s="188" t="s">
        <v>390</v>
      </c>
      <c r="B150" s="189" t="s">
        <v>391</v>
      </c>
      <c r="C150" s="190" t="s">
        <v>392</v>
      </c>
      <c r="D150" s="191" t="s">
        <v>30</v>
      </c>
      <c r="E150" s="192">
        <v>8</v>
      </c>
      <c r="F150" s="192"/>
      <c r="G150" s="192">
        <f t="shared" si="9"/>
        <v>0</v>
      </c>
    </row>
    <row r="151" spans="1:7" s="219" customFormat="1" ht="30">
      <c r="A151" s="214" t="s">
        <v>393</v>
      </c>
      <c r="B151" s="215" t="s">
        <v>15</v>
      </c>
      <c r="C151" s="216" t="s">
        <v>394</v>
      </c>
      <c r="D151" s="217" t="s">
        <v>17</v>
      </c>
      <c r="E151" s="218" t="s">
        <v>18</v>
      </c>
      <c r="F151" s="218"/>
      <c r="G151" s="218" t="s">
        <v>18</v>
      </c>
    </row>
    <row r="152" spans="1:7" ht="14.25">
      <c r="A152" s="188" t="s">
        <v>395</v>
      </c>
      <c r="B152" s="189" t="s">
        <v>396</v>
      </c>
      <c r="C152" s="190" t="s">
        <v>397</v>
      </c>
      <c r="D152" s="191" t="s">
        <v>30</v>
      </c>
      <c r="E152" s="192">
        <v>1</v>
      </c>
      <c r="F152" s="192"/>
      <c r="G152" s="192">
        <f aca="true" t="shared" si="10" ref="G152:G163">+ROUND(E152*F152,2)</f>
        <v>0</v>
      </c>
    </row>
    <row r="153" spans="1:7" ht="14.25">
      <c r="A153" s="188" t="s">
        <v>398</v>
      </c>
      <c r="B153" s="189" t="s">
        <v>399</v>
      </c>
      <c r="C153" s="190" t="s">
        <v>400</v>
      </c>
      <c r="D153" s="191" t="s">
        <v>30</v>
      </c>
      <c r="E153" s="192">
        <v>1</v>
      </c>
      <c r="F153" s="192"/>
      <c r="G153" s="192">
        <f t="shared" si="10"/>
        <v>0</v>
      </c>
    </row>
    <row r="154" spans="1:7" ht="14.25">
      <c r="A154" s="188" t="s">
        <v>401</v>
      </c>
      <c r="B154" s="189" t="s">
        <v>402</v>
      </c>
      <c r="C154" s="190" t="s">
        <v>403</v>
      </c>
      <c r="D154" s="191" t="s">
        <v>30</v>
      </c>
      <c r="E154" s="192">
        <v>1</v>
      </c>
      <c r="F154" s="192"/>
      <c r="G154" s="192">
        <f t="shared" si="10"/>
        <v>0</v>
      </c>
    </row>
    <row r="155" spans="1:7" ht="14.25">
      <c r="A155" s="188" t="s">
        <v>404</v>
      </c>
      <c r="B155" s="189" t="s">
        <v>405</v>
      </c>
      <c r="C155" s="190" t="s">
        <v>406</v>
      </c>
      <c r="D155" s="191" t="s">
        <v>30</v>
      </c>
      <c r="E155" s="192">
        <v>1</v>
      </c>
      <c r="F155" s="192"/>
      <c r="G155" s="192">
        <f t="shared" si="10"/>
        <v>0</v>
      </c>
    </row>
    <row r="156" spans="1:7" ht="28.5">
      <c r="A156" s="188" t="s">
        <v>407</v>
      </c>
      <c r="B156" s="189" t="s">
        <v>408</v>
      </c>
      <c r="C156" s="190" t="s">
        <v>409</v>
      </c>
      <c r="D156" s="191" t="s">
        <v>34</v>
      </c>
      <c r="E156" s="192">
        <v>264</v>
      </c>
      <c r="F156" s="192"/>
      <c r="G156" s="192">
        <f t="shared" si="10"/>
        <v>0</v>
      </c>
    </row>
    <row r="157" spans="1:7" ht="28.5">
      <c r="A157" s="188" t="s">
        <v>410</v>
      </c>
      <c r="B157" s="189" t="s">
        <v>411</v>
      </c>
      <c r="C157" s="190" t="s">
        <v>412</v>
      </c>
      <c r="D157" s="191" t="s">
        <v>30</v>
      </c>
      <c r="E157" s="192">
        <v>40</v>
      </c>
      <c r="F157" s="192"/>
      <c r="G157" s="192">
        <f t="shared" si="10"/>
        <v>0</v>
      </c>
    </row>
    <row r="158" spans="1:7" ht="14.25">
      <c r="A158" s="188" t="s">
        <v>413</v>
      </c>
      <c r="B158" s="189" t="s">
        <v>414</v>
      </c>
      <c r="C158" s="190" t="s">
        <v>415</v>
      </c>
      <c r="D158" s="191" t="s">
        <v>30</v>
      </c>
      <c r="E158" s="192">
        <v>20</v>
      </c>
      <c r="F158" s="192"/>
      <c r="G158" s="192">
        <f t="shared" si="10"/>
        <v>0</v>
      </c>
    </row>
    <row r="159" spans="1:7" ht="14.25">
      <c r="A159" s="188" t="s">
        <v>416</v>
      </c>
      <c r="B159" s="189" t="s">
        <v>417</v>
      </c>
      <c r="C159" s="190" t="s">
        <v>418</v>
      </c>
      <c r="D159" s="191" t="s">
        <v>30</v>
      </c>
      <c r="E159" s="192">
        <v>50</v>
      </c>
      <c r="F159" s="192"/>
      <c r="G159" s="192">
        <f t="shared" si="10"/>
        <v>0</v>
      </c>
    </row>
    <row r="160" spans="1:7" ht="14.25">
      <c r="A160" s="188" t="s">
        <v>419</v>
      </c>
      <c r="B160" s="189" t="s">
        <v>420</v>
      </c>
      <c r="C160" s="190" t="s">
        <v>421</v>
      </c>
      <c r="D160" s="191" t="s">
        <v>30</v>
      </c>
      <c r="E160" s="192">
        <v>35</v>
      </c>
      <c r="F160" s="192"/>
      <c r="G160" s="192">
        <f t="shared" si="10"/>
        <v>0</v>
      </c>
    </row>
    <row r="161" spans="1:7" ht="14.25">
      <c r="A161" s="188" t="s">
        <v>422</v>
      </c>
      <c r="B161" s="189" t="s">
        <v>423</v>
      </c>
      <c r="C161" s="190" t="s">
        <v>424</v>
      </c>
      <c r="D161" s="191" t="s">
        <v>30</v>
      </c>
      <c r="E161" s="192">
        <v>2</v>
      </c>
      <c r="F161" s="192"/>
      <c r="G161" s="192">
        <f t="shared" si="10"/>
        <v>0</v>
      </c>
    </row>
    <row r="162" spans="1:7" ht="14.25">
      <c r="A162" s="188" t="s">
        <v>425</v>
      </c>
      <c r="B162" s="189" t="s">
        <v>426</v>
      </c>
      <c r="C162" s="190" t="s">
        <v>427</v>
      </c>
      <c r="D162" s="191" t="s">
        <v>30</v>
      </c>
      <c r="E162" s="192">
        <v>2</v>
      </c>
      <c r="F162" s="192"/>
      <c r="G162" s="192">
        <f t="shared" si="10"/>
        <v>0</v>
      </c>
    </row>
    <row r="163" spans="1:7" ht="14.25">
      <c r="A163" s="188" t="s">
        <v>428</v>
      </c>
      <c r="B163" s="189" t="s">
        <v>429</v>
      </c>
      <c r="C163" s="190" t="s">
        <v>430</v>
      </c>
      <c r="D163" s="191" t="s">
        <v>30</v>
      </c>
      <c r="E163" s="192">
        <v>2</v>
      </c>
      <c r="F163" s="192"/>
      <c r="G163" s="192">
        <f t="shared" si="10"/>
        <v>0</v>
      </c>
    </row>
    <row r="164" spans="1:7" s="219" customFormat="1" ht="30">
      <c r="A164" s="214" t="s">
        <v>431</v>
      </c>
      <c r="B164" s="215" t="s">
        <v>15</v>
      </c>
      <c r="C164" s="216" t="s">
        <v>432</v>
      </c>
      <c r="D164" s="217" t="s">
        <v>17</v>
      </c>
      <c r="E164" s="218" t="s">
        <v>18</v>
      </c>
      <c r="F164" s="218"/>
      <c r="G164" s="218" t="s">
        <v>18</v>
      </c>
    </row>
    <row r="165" spans="1:7" ht="28.5">
      <c r="A165" s="188" t="s">
        <v>433</v>
      </c>
      <c r="B165" s="189" t="s">
        <v>434</v>
      </c>
      <c r="C165" s="190" t="s">
        <v>435</v>
      </c>
      <c r="D165" s="191" t="s">
        <v>30</v>
      </c>
      <c r="E165" s="192">
        <v>4</v>
      </c>
      <c r="F165" s="192"/>
      <c r="G165" s="192">
        <f aca="true" t="shared" si="11" ref="G165:G176">+ROUND(E165*F165,2)</f>
        <v>0</v>
      </c>
    </row>
    <row r="166" spans="1:7" ht="28.5">
      <c r="A166" s="188" t="s">
        <v>436</v>
      </c>
      <c r="B166" s="189" t="s">
        <v>437</v>
      </c>
      <c r="C166" s="190" t="s">
        <v>438</v>
      </c>
      <c r="D166" s="191" t="s">
        <v>30</v>
      </c>
      <c r="E166" s="192">
        <v>39</v>
      </c>
      <c r="F166" s="192"/>
      <c r="G166" s="192">
        <f t="shared" si="11"/>
        <v>0</v>
      </c>
    </row>
    <row r="167" spans="1:7" ht="42.75">
      <c r="A167" s="188" t="s">
        <v>439</v>
      </c>
      <c r="B167" s="189" t="s">
        <v>440</v>
      </c>
      <c r="C167" s="190" t="s">
        <v>441</v>
      </c>
      <c r="D167" s="191" t="s">
        <v>30</v>
      </c>
      <c r="E167" s="192">
        <v>4</v>
      </c>
      <c r="F167" s="192"/>
      <c r="G167" s="192">
        <f t="shared" si="11"/>
        <v>0</v>
      </c>
    </row>
    <row r="168" spans="1:7" ht="28.5">
      <c r="A168" s="188" t="s">
        <v>442</v>
      </c>
      <c r="B168" s="189" t="s">
        <v>443</v>
      </c>
      <c r="C168" s="190" t="s">
        <v>444</v>
      </c>
      <c r="D168" s="191" t="s">
        <v>30</v>
      </c>
      <c r="E168" s="192">
        <v>41</v>
      </c>
      <c r="F168" s="192"/>
      <c r="G168" s="192">
        <f t="shared" si="11"/>
        <v>0</v>
      </c>
    </row>
    <row r="169" spans="1:7" ht="28.5">
      <c r="A169" s="188" t="s">
        <v>445</v>
      </c>
      <c r="B169" s="189" t="s">
        <v>446</v>
      </c>
      <c r="C169" s="190" t="s">
        <v>447</v>
      </c>
      <c r="D169" s="191" t="s">
        <v>30</v>
      </c>
      <c r="E169" s="192">
        <v>5</v>
      </c>
      <c r="F169" s="192"/>
      <c r="G169" s="192">
        <f t="shared" si="11"/>
        <v>0</v>
      </c>
    </row>
    <row r="170" spans="1:7" ht="14.25">
      <c r="A170" s="188" t="s">
        <v>448</v>
      </c>
      <c r="B170" s="189" t="s">
        <v>449</v>
      </c>
      <c r="C170" s="190" t="s">
        <v>450</v>
      </c>
      <c r="D170" s="191" t="s">
        <v>30</v>
      </c>
      <c r="E170" s="192">
        <v>4</v>
      </c>
      <c r="F170" s="192"/>
      <c r="G170" s="192">
        <f t="shared" si="11"/>
        <v>0</v>
      </c>
    </row>
    <row r="171" spans="1:7" ht="14.25">
      <c r="A171" s="188" t="s">
        <v>451</v>
      </c>
      <c r="B171" s="189" t="s">
        <v>452</v>
      </c>
      <c r="C171" s="190" t="s">
        <v>453</v>
      </c>
      <c r="D171" s="191" t="s">
        <v>30</v>
      </c>
      <c r="E171" s="192">
        <v>19</v>
      </c>
      <c r="F171" s="192"/>
      <c r="G171" s="192">
        <f t="shared" si="11"/>
        <v>0</v>
      </c>
    </row>
    <row r="172" spans="1:7" ht="14.25">
      <c r="A172" s="188" t="s">
        <v>454</v>
      </c>
      <c r="B172" s="189" t="s">
        <v>455</v>
      </c>
      <c r="C172" s="190" t="s">
        <v>456</v>
      </c>
      <c r="D172" s="191" t="s">
        <v>30</v>
      </c>
      <c r="E172" s="192">
        <v>43</v>
      </c>
      <c r="F172" s="192"/>
      <c r="G172" s="192">
        <f t="shared" si="11"/>
        <v>0</v>
      </c>
    </row>
    <row r="173" spans="1:7" ht="14.25">
      <c r="A173" s="188" t="s">
        <v>457</v>
      </c>
      <c r="B173" s="189" t="s">
        <v>458</v>
      </c>
      <c r="C173" s="190" t="s">
        <v>459</v>
      </c>
      <c r="D173" s="191" t="s">
        <v>30</v>
      </c>
      <c r="E173" s="192">
        <v>39</v>
      </c>
      <c r="F173" s="192"/>
      <c r="G173" s="192">
        <f t="shared" si="11"/>
        <v>0</v>
      </c>
    </row>
    <row r="174" spans="1:7" ht="14.25">
      <c r="A174" s="188" t="s">
        <v>460</v>
      </c>
      <c r="B174" s="189" t="s">
        <v>461</v>
      </c>
      <c r="C174" s="190" t="s">
        <v>462</v>
      </c>
      <c r="D174" s="191" t="s">
        <v>30</v>
      </c>
      <c r="E174" s="192">
        <v>2</v>
      </c>
      <c r="F174" s="192"/>
      <c r="G174" s="192">
        <f t="shared" si="11"/>
        <v>0</v>
      </c>
    </row>
    <row r="175" spans="1:7" ht="18.75" customHeight="1">
      <c r="A175" s="188"/>
      <c r="B175" s="189" t="s">
        <v>463</v>
      </c>
      <c r="C175" s="190" t="s">
        <v>464</v>
      </c>
      <c r="D175" s="191" t="s">
        <v>30</v>
      </c>
      <c r="E175" s="192">
        <v>1</v>
      </c>
      <c r="F175" s="192"/>
      <c r="G175" s="192">
        <f t="shared" si="11"/>
        <v>0</v>
      </c>
    </row>
    <row r="176" spans="1:7" ht="14.25">
      <c r="A176" s="188" t="s">
        <v>465</v>
      </c>
      <c r="B176" s="189" t="s">
        <v>466</v>
      </c>
      <c r="C176" s="190" t="s">
        <v>467</v>
      </c>
      <c r="D176" s="191" t="s">
        <v>34</v>
      </c>
      <c r="E176" s="192">
        <v>90</v>
      </c>
      <c r="F176" s="192"/>
      <c r="G176" s="192">
        <f t="shared" si="11"/>
        <v>0</v>
      </c>
    </row>
    <row r="177" spans="1:7" s="219" customFormat="1" ht="15">
      <c r="A177" s="214" t="s">
        <v>468</v>
      </c>
      <c r="B177" s="215" t="s">
        <v>15</v>
      </c>
      <c r="C177" s="216" t="s">
        <v>469</v>
      </c>
      <c r="D177" s="217" t="s">
        <v>17</v>
      </c>
      <c r="E177" s="218" t="s">
        <v>18</v>
      </c>
      <c r="F177" s="218"/>
      <c r="G177" s="218" t="s">
        <v>18</v>
      </c>
    </row>
    <row r="178" spans="1:7" ht="14.25">
      <c r="A178" s="188" t="s">
        <v>470</v>
      </c>
      <c r="B178" s="189" t="s">
        <v>471</v>
      </c>
      <c r="C178" s="190" t="s">
        <v>472</v>
      </c>
      <c r="D178" s="191" t="s">
        <v>30</v>
      </c>
      <c r="E178" s="192">
        <v>1</v>
      </c>
      <c r="F178" s="192"/>
      <c r="G178" s="192">
        <f aca="true" t="shared" si="12" ref="G178:G184">+ROUND(E178*F178,2)</f>
        <v>0</v>
      </c>
    </row>
    <row r="179" spans="1:7" ht="14.25">
      <c r="A179" s="188" t="s">
        <v>473</v>
      </c>
      <c r="B179" s="189" t="s">
        <v>474</v>
      </c>
      <c r="C179" s="190" t="s">
        <v>475</v>
      </c>
      <c r="D179" s="191" t="s">
        <v>30</v>
      </c>
      <c r="E179" s="192">
        <v>3</v>
      </c>
      <c r="F179" s="192"/>
      <c r="G179" s="192">
        <f t="shared" si="12"/>
        <v>0</v>
      </c>
    </row>
    <row r="180" spans="1:7" ht="20.25" customHeight="1">
      <c r="A180" s="188" t="s">
        <v>476</v>
      </c>
      <c r="B180" s="189" t="s">
        <v>477</v>
      </c>
      <c r="C180" s="190" t="s">
        <v>478</v>
      </c>
      <c r="D180" s="191" t="s">
        <v>34</v>
      </c>
      <c r="E180" s="192">
        <v>78</v>
      </c>
      <c r="F180" s="192"/>
      <c r="G180" s="192">
        <f t="shared" si="12"/>
        <v>0</v>
      </c>
    </row>
    <row r="181" spans="1:7" ht="14.25">
      <c r="A181" s="188" t="s">
        <v>479</v>
      </c>
      <c r="B181" s="189" t="s">
        <v>480</v>
      </c>
      <c r="C181" s="190" t="s">
        <v>481</v>
      </c>
      <c r="D181" s="191" t="s">
        <v>34</v>
      </c>
      <c r="E181" s="192">
        <v>15</v>
      </c>
      <c r="F181" s="192"/>
      <c r="G181" s="192">
        <f t="shared" si="12"/>
        <v>0</v>
      </c>
    </row>
    <row r="182" spans="1:7" ht="14.25">
      <c r="A182" s="188" t="s">
        <v>482</v>
      </c>
      <c r="B182" s="189" t="s">
        <v>483</v>
      </c>
      <c r="C182" s="190" t="s">
        <v>484</v>
      </c>
      <c r="D182" s="191" t="s">
        <v>34</v>
      </c>
      <c r="E182" s="192">
        <v>346</v>
      </c>
      <c r="F182" s="192"/>
      <c r="G182" s="192">
        <f t="shared" si="12"/>
        <v>0</v>
      </c>
    </row>
    <row r="183" spans="1:7" ht="14.25">
      <c r="A183" s="188" t="s">
        <v>485</v>
      </c>
      <c r="B183" s="189" t="s">
        <v>486</v>
      </c>
      <c r="C183" s="190" t="s">
        <v>487</v>
      </c>
      <c r="D183" s="191" t="s">
        <v>34</v>
      </c>
      <c r="E183" s="192">
        <v>40</v>
      </c>
      <c r="F183" s="192"/>
      <c r="G183" s="192">
        <f t="shared" si="12"/>
        <v>0</v>
      </c>
    </row>
    <row r="184" spans="1:7" ht="14.25">
      <c r="A184" s="188" t="s">
        <v>488</v>
      </c>
      <c r="B184" s="189" t="s">
        <v>489</v>
      </c>
      <c r="C184" s="190" t="s">
        <v>490</v>
      </c>
      <c r="D184" s="191" t="s">
        <v>34</v>
      </c>
      <c r="E184" s="192">
        <v>136</v>
      </c>
      <c r="F184" s="192"/>
      <c r="G184" s="192">
        <f t="shared" si="12"/>
        <v>0</v>
      </c>
    </row>
    <row r="185" spans="1:7" s="219" customFormat="1" ht="15">
      <c r="A185" s="214" t="s">
        <v>491</v>
      </c>
      <c r="B185" s="215" t="s">
        <v>15</v>
      </c>
      <c r="C185" s="216" t="s">
        <v>492</v>
      </c>
      <c r="D185" s="217" t="s">
        <v>17</v>
      </c>
      <c r="E185" s="218" t="s">
        <v>18</v>
      </c>
      <c r="F185" s="218"/>
      <c r="G185" s="218" t="s">
        <v>18</v>
      </c>
    </row>
    <row r="186" spans="1:7" ht="14.25">
      <c r="A186" s="188" t="s">
        <v>493</v>
      </c>
      <c r="B186" s="189" t="s">
        <v>494</v>
      </c>
      <c r="C186" s="190" t="s">
        <v>495</v>
      </c>
      <c r="D186" s="191" t="s">
        <v>30</v>
      </c>
      <c r="E186" s="192">
        <v>2</v>
      </c>
      <c r="F186" s="192"/>
      <c r="G186" s="192">
        <f aca="true" t="shared" si="13" ref="G186:G195">+ROUND(E186*F186,2)</f>
        <v>0</v>
      </c>
    </row>
    <row r="187" spans="1:7" ht="14.25">
      <c r="A187" s="188" t="s">
        <v>496</v>
      </c>
      <c r="B187" s="189" t="s">
        <v>497</v>
      </c>
      <c r="C187" s="190" t="s">
        <v>498</v>
      </c>
      <c r="D187" s="191" t="s">
        <v>30</v>
      </c>
      <c r="E187" s="192">
        <v>1</v>
      </c>
      <c r="F187" s="192"/>
      <c r="G187" s="192">
        <f t="shared" si="13"/>
        <v>0</v>
      </c>
    </row>
    <row r="188" spans="1:7" ht="14.25">
      <c r="A188" s="188" t="s">
        <v>499</v>
      </c>
      <c r="B188" s="189" t="s">
        <v>399</v>
      </c>
      <c r="C188" s="190" t="s">
        <v>400</v>
      </c>
      <c r="D188" s="191" t="s">
        <v>30</v>
      </c>
      <c r="E188" s="192">
        <v>1</v>
      </c>
      <c r="F188" s="192"/>
      <c r="G188" s="192">
        <f t="shared" si="13"/>
        <v>0</v>
      </c>
    </row>
    <row r="189" spans="1:7" ht="14.25">
      <c r="A189" s="188" t="s">
        <v>500</v>
      </c>
      <c r="B189" s="189" t="s">
        <v>501</v>
      </c>
      <c r="C189" s="190" t="s">
        <v>502</v>
      </c>
      <c r="D189" s="191" t="s">
        <v>30</v>
      </c>
      <c r="E189" s="192">
        <v>1</v>
      </c>
      <c r="F189" s="192"/>
      <c r="G189" s="192">
        <f t="shared" si="13"/>
        <v>0</v>
      </c>
    </row>
    <row r="190" spans="1:7" ht="14.25">
      <c r="A190" s="188" t="s">
        <v>503</v>
      </c>
      <c r="B190" s="189" t="s">
        <v>504</v>
      </c>
      <c r="C190" s="190" t="s">
        <v>505</v>
      </c>
      <c r="D190" s="191" t="s">
        <v>30</v>
      </c>
      <c r="E190" s="192">
        <v>1</v>
      </c>
      <c r="F190" s="192"/>
      <c r="G190" s="192">
        <f t="shared" si="13"/>
        <v>0</v>
      </c>
    </row>
    <row r="191" spans="1:7" ht="14.25">
      <c r="A191" s="188" t="s">
        <v>506</v>
      </c>
      <c r="B191" s="189" t="s">
        <v>507</v>
      </c>
      <c r="C191" s="190" t="s">
        <v>508</v>
      </c>
      <c r="D191" s="191" t="s">
        <v>30</v>
      </c>
      <c r="E191" s="192">
        <v>1</v>
      </c>
      <c r="F191" s="192"/>
      <c r="G191" s="192">
        <f t="shared" si="13"/>
        <v>0</v>
      </c>
    </row>
    <row r="192" spans="1:7" ht="14.25">
      <c r="A192" s="188" t="s">
        <v>509</v>
      </c>
      <c r="B192" s="189" t="s">
        <v>510</v>
      </c>
      <c r="C192" s="190" t="s">
        <v>511</v>
      </c>
      <c r="D192" s="191" t="s">
        <v>30</v>
      </c>
      <c r="E192" s="192">
        <v>1</v>
      </c>
      <c r="F192" s="192"/>
      <c r="G192" s="192">
        <f t="shared" si="13"/>
        <v>0</v>
      </c>
    </row>
    <row r="193" spans="1:7" ht="14.25">
      <c r="A193" s="188" t="s">
        <v>512</v>
      </c>
      <c r="B193" s="189" t="s">
        <v>423</v>
      </c>
      <c r="C193" s="190" t="s">
        <v>424</v>
      </c>
      <c r="D193" s="191" t="s">
        <v>30</v>
      </c>
      <c r="E193" s="192">
        <v>1</v>
      </c>
      <c r="F193" s="192"/>
      <c r="G193" s="192">
        <f t="shared" si="13"/>
        <v>0</v>
      </c>
    </row>
    <row r="194" spans="1:7" ht="14.25">
      <c r="A194" s="188" t="s">
        <v>513</v>
      </c>
      <c r="B194" s="189" t="s">
        <v>426</v>
      </c>
      <c r="C194" s="190" t="s">
        <v>427</v>
      </c>
      <c r="D194" s="191" t="s">
        <v>30</v>
      </c>
      <c r="E194" s="192">
        <v>1</v>
      </c>
      <c r="F194" s="192"/>
      <c r="G194" s="192">
        <f t="shared" si="13"/>
        <v>0</v>
      </c>
    </row>
    <row r="195" spans="1:7" ht="28.5">
      <c r="A195" s="240"/>
      <c r="B195" s="230" t="s">
        <v>514</v>
      </c>
      <c r="C195" s="231" t="s">
        <v>515</v>
      </c>
      <c r="D195" s="191" t="s">
        <v>30</v>
      </c>
      <c r="E195" s="232">
        <v>6</v>
      </c>
      <c r="F195" s="232"/>
      <c r="G195" s="232">
        <f t="shared" si="13"/>
        <v>0</v>
      </c>
    </row>
    <row r="196" spans="1:7" ht="15">
      <c r="A196" s="210" t="s">
        <v>15</v>
      </c>
      <c r="B196" s="211" t="s">
        <v>15</v>
      </c>
      <c r="C196" s="212"/>
      <c r="D196" s="212" t="s">
        <v>17</v>
      </c>
      <c r="E196" s="213" t="s">
        <v>18</v>
      </c>
      <c r="F196" s="213" t="s">
        <v>42</v>
      </c>
      <c r="G196" s="213">
        <f>SUM(G98:G195)</f>
        <v>0</v>
      </c>
    </row>
    <row r="197" spans="1:7" ht="15">
      <c r="A197" s="206" t="s">
        <v>249</v>
      </c>
      <c r="B197" s="207" t="s">
        <v>15</v>
      </c>
      <c r="C197" s="208" t="s">
        <v>516</v>
      </c>
      <c r="D197" s="208" t="s">
        <v>17</v>
      </c>
      <c r="E197" s="209" t="s">
        <v>18</v>
      </c>
      <c r="F197" s="209" t="s">
        <v>18</v>
      </c>
      <c r="G197" s="209" t="s">
        <v>18</v>
      </c>
    </row>
    <row r="198" spans="1:7" s="219" customFormat="1" ht="30">
      <c r="A198" s="214" t="s">
        <v>517</v>
      </c>
      <c r="B198" s="215" t="s">
        <v>15</v>
      </c>
      <c r="C198" s="216" t="s">
        <v>518</v>
      </c>
      <c r="D198" s="217" t="s">
        <v>17</v>
      </c>
      <c r="E198" s="218" t="s">
        <v>18</v>
      </c>
      <c r="F198" s="218"/>
      <c r="G198" s="218" t="s">
        <v>18</v>
      </c>
    </row>
    <row r="199" spans="1:7" ht="14.25">
      <c r="A199" s="188" t="s">
        <v>519</v>
      </c>
      <c r="B199" s="189" t="s">
        <v>520</v>
      </c>
      <c r="C199" s="190" t="s">
        <v>521</v>
      </c>
      <c r="D199" s="191" t="s">
        <v>202</v>
      </c>
      <c r="E199" s="192">
        <v>1</v>
      </c>
      <c r="F199" s="192"/>
      <c r="G199" s="192">
        <f>+ROUND(E199*F199,2)</f>
        <v>0</v>
      </c>
    </row>
    <row r="200" spans="1:7" ht="28.5">
      <c r="A200" s="188" t="s">
        <v>522</v>
      </c>
      <c r="B200" s="189" t="s">
        <v>523</v>
      </c>
      <c r="C200" s="190" t="s">
        <v>524</v>
      </c>
      <c r="D200" s="191" t="s">
        <v>30</v>
      </c>
      <c r="E200" s="192">
        <v>1</v>
      </c>
      <c r="F200" s="192"/>
      <c r="G200" s="192">
        <f>+ROUND(E200*F200,2)</f>
        <v>0</v>
      </c>
    </row>
    <row r="201" spans="1:7" ht="28.5">
      <c r="A201" s="188" t="s">
        <v>525</v>
      </c>
      <c r="B201" s="189" t="s">
        <v>526</v>
      </c>
      <c r="C201" s="190" t="s">
        <v>527</v>
      </c>
      <c r="D201" s="191" t="s">
        <v>30</v>
      </c>
      <c r="E201" s="192">
        <v>1</v>
      </c>
      <c r="F201" s="192"/>
      <c r="G201" s="192">
        <f>+ROUND(E201*F201,2)</f>
        <v>0</v>
      </c>
    </row>
    <row r="202" spans="1:7" s="219" customFormat="1" ht="15">
      <c r="A202" s="214" t="s">
        <v>528</v>
      </c>
      <c r="B202" s="215" t="s">
        <v>15</v>
      </c>
      <c r="C202" s="216" t="s">
        <v>529</v>
      </c>
      <c r="D202" s="217" t="s">
        <v>17</v>
      </c>
      <c r="E202" s="218" t="s">
        <v>18</v>
      </c>
      <c r="F202" s="218"/>
      <c r="G202" s="218" t="s">
        <v>18</v>
      </c>
    </row>
    <row r="203" spans="1:7" ht="14.25">
      <c r="A203" s="188" t="s">
        <v>530</v>
      </c>
      <c r="B203" s="189" t="s">
        <v>531</v>
      </c>
      <c r="C203" s="190" t="s">
        <v>532</v>
      </c>
      <c r="D203" s="191" t="s">
        <v>34</v>
      </c>
      <c r="E203" s="192">
        <v>28000</v>
      </c>
      <c r="F203" s="192"/>
      <c r="G203" s="192">
        <f>+ROUND(E203*F203,2)</f>
        <v>0</v>
      </c>
    </row>
    <row r="204" spans="1:7" ht="14.25">
      <c r="A204" s="188" t="s">
        <v>533</v>
      </c>
      <c r="B204" s="189" t="s">
        <v>534</v>
      </c>
      <c r="C204" s="190" t="s">
        <v>535</v>
      </c>
      <c r="D204" s="191" t="s">
        <v>34</v>
      </c>
      <c r="E204" s="192">
        <v>7000</v>
      </c>
      <c r="F204" s="192"/>
      <c r="G204" s="192">
        <f>+ROUND(E204*F204,2)</f>
        <v>0</v>
      </c>
    </row>
    <row r="205" spans="1:7" s="219" customFormat="1" ht="15">
      <c r="A205" s="214" t="s">
        <v>536</v>
      </c>
      <c r="B205" s="215" t="s">
        <v>15</v>
      </c>
      <c r="C205" s="216" t="s">
        <v>537</v>
      </c>
      <c r="D205" s="217" t="s">
        <v>17</v>
      </c>
      <c r="E205" s="218" t="s">
        <v>18</v>
      </c>
      <c r="F205" s="218"/>
      <c r="G205" s="218" t="s">
        <v>18</v>
      </c>
    </row>
    <row r="206" spans="1:7" ht="28.5">
      <c r="A206" s="188" t="s">
        <v>538</v>
      </c>
      <c r="B206" s="189" t="s">
        <v>539</v>
      </c>
      <c r="C206" s="190" t="s">
        <v>540</v>
      </c>
      <c r="D206" s="191" t="s">
        <v>30</v>
      </c>
      <c r="E206" s="192">
        <v>730</v>
      </c>
      <c r="F206" s="192"/>
      <c r="G206" s="192">
        <f aca="true" t="shared" si="14" ref="G206:G214">+ROUND(E206*F206,2)</f>
        <v>0</v>
      </c>
    </row>
    <row r="207" spans="1:7" ht="28.5">
      <c r="A207" s="188" t="s">
        <v>541</v>
      </c>
      <c r="B207" s="189" t="s">
        <v>542</v>
      </c>
      <c r="C207" s="190" t="s">
        <v>543</v>
      </c>
      <c r="D207" s="191" t="s">
        <v>30</v>
      </c>
      <c r="E207" s="192">
        <v>48</v>
      </c>
      <c r="F207" s="192"/>
      <c r="G207" s="192">
        <f t="shared" si="14"/>
        <v>0</v>
      </c>
    </row>
    <row r="208" spans="1:7" ht="28.5">
      <c r="A208" s="188" t="s">
        <v>544</v>
      </c>
      <c r="B208" s="189" t="s">
        <v>545</v>
      </c>
      <c r="C208" s="190" t="s">
        <v>546</v>
      </c>
      <c r="D208" s="191" t="s">
        <v>30</v>
      </c>
      <c r="E208" s="192">
        <v>1</v>
      </c>
      <c r="F208" s="192"/>
      <c r="G208" s="192">
        <f t="shared" si="14"/>
        <v>0</v>
      </c>
    </row>
    <row r="209" spans="1:7" ht="28.5">
      <c r="A209" s="188" t="s">
        <v>547</v>
      </c>
      <c r="B209" s="189" t="s">
        <v>548</v>
      </c>
      <c r="C209" s="190" t="s">
        <v>549</v>
      </c>
      <c r="D209" s="191" t="s">
        <v>30</v>
      </c>
      <c r="E209" s="192">
        <v>13</v>
      </c>
      <c r="F209" s="192"/>
      <c r="G209" s="192">
        <f t="shared" si="14"/>
        <v>0</v>
      </c>
    </row>
    <row r="210" spans="1:7" ht="28.5">
      <c r="A210" s="188" t="s">
        <v>550</v>
      </c>
      <c r="B210" s="189" t="s">
        <v>551</v>
      </c>
      <c r="C210" s="190" t="s">
        <v>552</v>
      </c>
      <c r="D210" s="191" t="s">
        <v>30</v>
      </c>
      <c r="E210" s="192">
        <v>4</v>
      </c>
      <c r="F210" s="192"/>
      <c r="G210" s="192">
        <f t="shared" si="14"/>
        <v>0</v>
      </c>
    </row>
    <row r="211" spans="1:7" ht="28.5">
      <c r="A211" s="188" t="s">
        <v>553</v>
      </c>
      <c r="B211" s="189" t="s">
        <v>554</v>
      </c>
      <c r="C211" s="190" t="s">
        <v>555</v>
      </c>
      <c r="D211" s="191" t="s">
        <v>30</v>
      </c>
      <c r="E211" s="192">
        <v>1</v>
      </c>
      <c r="F211" s="192"/>
      <c r="G211" s="192">
        <f t="shared" si="14"/>
        <v>0</v>
      </c>
    </row>
    <row r="212" spans="1:7" ht="28.5">
      <c r="A212" s="188" t="s">
        <v>556</v>
      </c>
      <c r="B212" s="189" t="s">
        <v>557</v>
      </c>
      <c r="C212" s="190" t="s">
        <v>558</v>
      </c>
      <c r="D212" s="191" t="s">
        <v>30</v>
      </c>
      <c r="E212" s="192">
        <v>16</v>
      </c>
      <c r="F212" s="192"/>
      <c r="G212" s="192">
        <f t="shared" si="14"/>
        <v>0</v>
      </c>
    </row>
    <row r="213" spans="1:7" ht="28.5">
      <c r="A213" s="188" t="s">
        <v>559</v>
      </c>
      <c r="B213" s="189" t="s">
        <v>560</v>
      </c>
      <c r="C213" s="190" t="s">
        <v>561</v>
      </c>
      <c r="D213" s="191" t="s">
        <v>562</v>
      </c>
      <c r="E213" s="192">
        <v>900</v>
      </c>
      <c r="F213" s="192"/>
      <c r="G213" s="192">
        <f t="shared" si="14"/>
        <v>0</v>
      </c>
    </row>
    <row r="214" spans="1:7" ht="28.5">
      <c r="A214" s="188" t="s">
        <v>563</v>
      </c>
      <c r="B214" s="189" t="s">
        <v>564</v>
      </c>
      <c r="C214" s="190" t="s">
        <v>565</v>
      </c>
      <c r="D214" s="191" t="s">
        <v>562</v>
      </c>
      <c r="E214" s="192">
        <v>230</v>
      </c>
      <c r="F214" s="192"/>
      <c r="G214" s="192">
        <f t="shared" si="14"/>
        <v>0</v>
      </c>
    </row>
    <row r="215" spans="1:7" s="219" customFormat="1" ht="15">
      <c r="A215" s="214" t="s">
        <v>566</v>
      </c>
      <c r="B215" s="215" t="s">
        <v>15</v>
      </c>
      <c r="C215" s="216" t="s">
        <v>567</v>
      </c>
      <c r="D215" s="217" t="s">
        <v>17</v>
      </c>
      <c r="E215" s="218" t="s">
        <v>18</v>
      </c>
      <c r="F215" s="218"/>
      <c r="G215" s="218" t="s">
        <v>18</v>
      </c>
    </row>
    <row r="216" spans="1:7" ht="14.25">
      <c r="A216" s="188" t="s">
        <v>568</v>
      </c>
      <c r="B216" s="189" t="s">
        <v>569</v>
      </c>
      <c r="C216" s="190" t="s">
        <v>570</v>
      </c>
      <c r="D216" s="191" t="s">
        <v>34</v>
      </c>
      <c r="E216" s="192">
        <v>45000</v>
      </c>
      <c r="F216" s="192"/>
      <c r="G216" s="192">
        <f aca="true" t="shared" si="15" ref="G216:G229">+ROUND(E216*F216,2)</f>
        <v>0</v>
      </c>
    </row>
    <row r="217" spans="1:7" ht="14.25">
      <c r="A217" s="188" t="s">
        <v>571</v>
      </c>
      <c r="B217" s="189" t="s">
        <v>572</v>
      </c>
      <c r="C217" s="190" t="s">
        <v>573</v>
      </c>
      <c r="D217" s="191" t="s">
        <v>34</v>
      </c>
      <c r="E217" s="192">
        <v>800</v>
      </c>
      <c r="F217" s="192"/>
      <c r="G217" s="192">
        <f t="shared" si="15"/>
        <v>0</v>
      </c>
    </row>
    <row r="218" spans="1:7" ht="14.25">
      <c r="A218" s="188" t="s">
        <v>574</v>
      </c>
      <c r="B218" s="189" t="s">
        <v>575</v>
      </c>
      <c r="C218" s="190" t="s">
        <v>576</v>
      </c>
      <c r="D218" s="191" t="s">
        <v>34</v>
      </c>
      <c r="E218" s="192">
        <v>144</v>
      </c>
      <c r="F218" s="192"/>
      <c r="G218" s="192">
        <f t="shared" si="15"/>
        <v>0</v>
      </c>
    </row>
    <row r="219" spans="1:7" ht="14.25">
      <c r="A219" s="188" t="s">
        <v>577</v>
      </c>
      <c r="B219" s="189" t="s">
        <v>578</v>
      </c>
      <c r="C219" s="190" t="s">
        <v>579</v>
      </c>
      <c r="D219" s="191" t="s">
        <v>34</v>
      </c>
      <c r="E219" s="192">
        <v>3560</v>
      </c>
      <c r="F219" s="192"/>
      <c r="G219" s="192">
        <f t="shared" si="15"/>
        <v>0</v>
      </c>
    </row>
    <row r="220" spans="1:7" ht="14.25">
      <c r="A220" s="188" t="s">
        <v>580</v>
      </c>
      <c r="B220" s="189" t="s">
        <v>581</v>
      </c>
      <c r="C220" s="190" t="s">
        <v>582</v>
      </c>
      <c r="D220" s="191" t="s">
        <v>34</v>
      </c>
      <c r="E220" s="192">
        <v>1552</v>
      </c>
      <c r="F220" s="192"/>
      <c r="G220" s="192">
        <f t="shared" si="15"/>
        <v>0</v>
      </c>
    </row>
    <row r="221" spans="1:7" ht="14.25">
      <c r="A221" s="188" t="s">
        <v>583</v>
      </c>
      <c r="B221" s="189" t="s">
        <v>584</v>
      </c>
      <c r="C221" s="190" t="s">
        <v>585</v>
      </c>
      <c r="D221" s="191" t="s">
        <v>34</v>
      </c>
      <c r="E221" s="192">
        <v>520</v>
      </c>
      <c r="F221" s="192"/>
      <c r="G221" s="192">
        <f t="shared" si="15"/>
        <v>0</v>
      </c>
    </row>
    <row r="222" spans="1:7" ht="14.25">
      <c r="A222" s="188" t="s">
        <v>586</v>
      </c>
      <c r="B222" s="189" t="s">
        <v>587</v>
      </c>
      <c r="C222" s="190" t="s">
        <v>588</v>
      </c>
      <c r="D222" s="191" t="s">
        <v>34</v>
      </c>
      <c r="E222" s="192">
        <v>674</v>
      </c>
      <c r="F222" s="192"/>
      <c r="G222" s="192">
        <f t="shared" si="15"/>
        <v>0</v>
      </c>
    </row>
    <row r="223" spans="1:7" ht="14.25">
      <c r="A223" s="188" t="s">
        <v>589</v>
      </c>
      <c r="B223" s="189" t="s">
        <v>590</v>
      </c>
      <c r="C223" s="190" t="s">
        <v>591</v>
      </c>
      <c r="D223" s="191" t="s">
        <v>34</v>
      </c>
      <c r="E223" s="192">
        <v>1890</v>
      </c>
      <c r="F223" s="192"/>
      <c r="G223" s="192">
        <f t="shared" si="15"/>
        <v>0</v>
      </c>
    </row>
    <row r="224" spans="1:7" ht="14.25">
      <c r="A224" s="188" t="s">
        <v>592</v>
      </c>
      <c r="B224" s="189" t="s">
        <v>593</v>
      </c>
      <c r="C224" s="190" t="s">
        <v>594</v>
      </c>
      <c r="D224" s="191" t="s">
        <v>34</v>
      </c>
      <c r="E224" s="192">
        <v>1100</v>
      </c>
      <c r="F224" s="192"/>
      <c r="G224" s="192">
        <f t="shared" si="15"/>
        <v>0</v>
      </c>
    </row>
    <row r="225" spans="1:7" ht="14.25">
      <c r="A225" s="188" t="s">
        <v>595</v>
      </c>
      <c r="B225" s="189" t="s">
        <v>596</v>
      </c>
      <c r="C225" s="190" t="s">
        <v>597</v>
      </c>
      <c r="D225" s="191" t="s">
        <v>34</v>
      </c>
      <c r="E225" s="192">
        <v>540</v>
      </c>
      <c r="F225" s="192"/>
      <c r="G225" s="192">
        <f t="shared" si="15"/>
        <v>0</v>
      </c>
    </row>
    <row r="226" spans="1:7" ht="14.25">
      <c r="A226" s="188" t="s">
        <v>598</v>
      </c>
      <c r="B226" s="189" t="s">
        <v>599</v>
      </c>
      <c r="C226" s="190" t="s">
        <v>600</v>
      </c>
      <c r="D226" s="191" t="s">
        <v>34</v>
      </c>
      <c r="E226" s="192">
        <v>800</v>
      </c>
      <c r="F226" s="192"/>
      <c r="G226" s="192">
        <f t="shared" si="15"/>
        <v>0</v>
      </c>
    </row>
    <row r="227" spans="1:7" ht="14.25">
      <c r="A227" s="188" t="s">
        <v>601</v>
      </c>
      <c r="B227" s="189" t="s">
        <v>602</v>
      </c>
      <c r="C227" s="190" t="s">
        <v>603</v>
      </c>
      <c r="D227" s="191" t="s">
        <v>34</v>
      </c>
      <c r="E227" s="192">
        <v>1045</v>
      </c>
      <c r="F227" s="192"/>
      <c r="G227" s="192">
        <f t="shared" si="15"/>
        <v>0</v>
      </c>
    </row>
    <row r="228" spans="1:7" ht="14.25">
      <c r="A228" s="188" t="s">
        <v>604</v>
      </c>
      <c r="B228" s="189" t="s">
        <v>605</v>
      </c>
      <c r="C228" s="190" t="s">
        <v>606</v>
      </c>
      <c r="D228" s="191" t="s">
        <v>34</v>
      </c>
      <c r="E228" s="192">
        <v>519</v>
      </c>
      <c r="F228" s="192"/>
      <c r="G228" s="192">
        <f t="shared" si="15"/>
        <v>0</v>
      </c>
    </row>
    <row r="229" spans="1:7" ht="14.25">
      <c r="A229" s="188" t="s">
        <v>607</v>
      </c>
      <c r="B229" s="189" t="s">
        <v>608</v>
      </c>
      <c r="C229" s="190" t="s">
        <v>609</v>
      </c>
      <c r="D229" s="191" t="s">
        <v>34</v>
      </c>
      <c r="E229" s="192">
        <v>100</v>
      </c>
      <c r="F229" s="192"/>
      <c r="G229" s="192">
        <f t="shared" si="15"/>
        <v>0</v>
      </c>
    </row>
    <row r="230" spans="1:7" s="219" customFormat="1" ht="30">
      <c r="A230" s="214" t="s">
        <v>610</v>
      </c>
      <c r="B230" s="215" t="s">
        <v>15</v>
      </c>
      <c r="C230" s="216" t="s">
        <v>611</v>
      </c>
      <c r="D230" s="217" t="s">
        <v>17</v>
      </c>
      <c r="E230" s="218" t="s">
        <v>18</v>
      </c>
      <c r="F230" s="218"/>
      <c r="G230" s="218" t="s">
        <v>18</v>
      </c>
    </row>
    <row r="231" spans="1:7" ht="14.25">
      <c r="A231" s="188" t="s">
        <v>612</v>
      </c>
      <c r="B231" s="189" t="s">
        <v>613</v>
      </c>
      <c r="C231" s="190" t="s">
        <v>614</v>
      </c>
      <c r="D231" s="191" t="s">
        <v>30</v>
      </c>
      <c r="E231" s="192">
        <v>150</v>
      </c>
      <c r="F231" s="192"/>
      <c r="G231" s="192">
        <f aca="true" t="shared" si="16" ref="G231:G237">+ROUND(E231*F231,2)</f>
        <v>0</v>
      </c>
    </row>
    <row r="232" spans="1:7" ht="14.25">
      <c r="A232" s="188" t="s">
        <v>615</v>
      </c>
      <c r="B232" s="189" t="s">
        <v>616</v>
      </c>
      <c r="C232" s="190" t="s">
        <v>617</v>
      </c>
      <c r="D232" s="191" t="s">
        <v>30</v>
      </c>
      <c r="E232" s="192">
        <v>249</v>
      </c>
      <c r="F232" s="192"/>
      <c r="G232" s="192">
        <f t="shared" si="16"/>
        <v>0</v>
      </c>
    </row>
    <row r="233" spans="1:7" ht="14.25">
      <c r="A233" s="188" t="s">
        <v>618</v>
      </c>
      <c r="B233" s="189" t="s">
        <v>619</v>
      </c>
      <c r="C233" s="190" t="s">
        <v>620</v>
      </c>
      <c r="D233" s="191" t="s">
        <v>30</v>
      </c>
      <c r="E233" s="192">
        <v>36</v>
      </c>
      <c r="F233" s="192"/>
      <c r="G233" s="192">
        <f t="shared" si="16"/>
        <v>0</v>
      </c>
    </row>
    <row r="234" spans="1:7" ht="14.25">
      <c r="A234" s="188" t="s">
        <v>621</v>
      </c>
      <c r="B234" s="189" t="s">
        <v>622</v>
      </c>
      <c r="C234" s="190" t="s">
        <v>623</v>
      </c>
      <c r="D234" s="191" t="s">
        <v>30</v>
      </c>
      <c r="E234" s="192">
        <v>739</v>
      </c>
      <c r="F234" s="192"/>
      <c r="G234" s="192">
        <f t="shared" si="16"/>
        <v>0</v>
      </c>
    </row>
    <row r="235" spans="1:7" ht="28.5">
      <c r="A235" s="188" t="s">
        <v>624</v>
      </c>
      <c r="B235" s="189" t="s">
        <v>625</v>
      </c>
      <c r="C235" s="190" t="s">
        <v>626</v>
      </c>
      <c r="D235" s="191" t="s">
        <v>30</v>
      </c>
      <c r="E235" s="192">
        <v>1</v>
      </c>
      <c r="F235" s="192"/>
      <c r="G235" s="192">
        <f t="shared" si="16"/>
        <v>0</v>
      </c>
    </row>
    <row r="236" spans="1:7" ht="28.5">
      <c r="A236" s="188" t="s">
        <v>627</v>
      </c>
      <c r="B236" s="189" t="s">
        <v>628</v>
      </c>
      <c r="C236" s="190" t="s">
        <v>629</v>
      </c>
      <c r="D236" s="191" t="s">
        <v>30</v>
      </c>
      <c r="E236" s="192">
        <v>45</v>
      </c>
      <c r="F236" s="192"/>
      <c r="G236" s="192">
        <f t="shared" si="16"/>
        <v>0</v>
      </c>
    </row>
    <row r="237" spans="1:7" ht="28.5">
      <c r="A237" s="188" t="s">
        <v>630</v>
      </c>
      <c r="B237" s="189" t="s">
        <v>631</v>
      </c>
      <c r="C237" s="190" t="s">
        <v>632</v>
      </c>
      <c r="D237" s="191" t="s">
        <v>30</v>
      </c>
      <c r="E237" s="192">
        <v>30</v>
      </c>
      <c r="F237" s="192"/>
      <c r="G237" s="192">
        <f t="shared" si="16"/>
        <v>0</v>
      </c>
    </row>
    <row r="238" spans="1:7" s="219" customFormat="1" ht="15">
      <c r="A238" s="214" t="s">
        <v>633</v>
      </c>
      <c r="B238" s="215" t="s">
        <v>15</v>
      </c>
      <c r="C238" s="216" t="s">
        <v>634</v>
      </c>
      <c r="D238" s="217" t="s">
        <v>17</v>
      </c>
      <c r="E238" s="218" t="s">
        <v>18</v>
      </c>
      <c r="F238" s="218"/>
      <c r="G238" s="218" t="s">
        <v>18</v>
      </c>
    </row>
    <row r="239" spans="1:7" ht="28.5">
      <c r="A239" s="188" t="s">
        <v>635</v>
      </c>
      <c r="B239" s="189" t="s">
        <v>636</v>
      </c>
      <c r="C239" s="190" t="s">
        <v>637</v>
      </c>
      <c r="D239" s="191" t="s">
        <v>30</v>
      </c>
      <c r="E239" s="192">
        <v>322</v>
      </c>
      <c r="F239" s="192"/>
      <c r="G239" s="192">
        <f>+ROUND(E239*F239,2)</f>
        <v>0</v>
      </c>
    </row>
    <row r="240" spans="1:7" ht="28.5">
      <c r="A240" s="188" t="s">
        <v>638</v>
      </c>
      <c r="B240" s="189" t="s">
        <v>639</v>
      </c>
      <c r="C240" s="190" t="s">
        <v>640</v>
      </c>
      <c r="D240" s="191" t="s">
        <v>30</v>
      </c>
      <c r="E240" s="192">
        <v>287</v>
      </c>
      <c r="F240" s="192"/>
      <c r="G240" s="192">
        <f>+ROUND(E240*F240,2)</f>
        <v>0</v>
      </c>
    </row>
    <row r="241" spans="1:7" ht="28.5">
      <c r="A241" s="188" t="s">
        <v>641</v>
      </c>
      <c r="B241" s="189" t="s">
        <v>642</v>
      </c>
      <c r="C241" s="190" t="s">
        <v>643</v>
      </c>
      <c r="D241" s="191" t="s">
        <v>30</v>
      </c>
      <c r="E241" s="192">
        <v>96</v>
      </c>
      <c r="F241" s="192"/>
      <c r="G241" s="192">
        <f>+ROUND(E241*F241,2)</f>
        <v>0</v>
      </c>
    </row>
    <row r="242" spans="1:7" ht="28.5">
      <c r="A242" s="188" t="s">
        <v>644</v>
      </c>
      <c r="B242" s="189" t="s">
        <v>645</v>
      </c>
      <c r="C242" s="190" t="s">
        <v>646</v>
      </c>
      <c r="D242" s="191" t="s">
        <v>30</v>
      </c>
      <c r="E242" s="192">
        <v>73</v>
      </c>
      <c r="F242" s="192"/>
      <c r="G242" s="192">
        <f>+ROUND(E242*F242,2)</f>
        <v>0</v>
      </c>
    </row>
    <row r="243" spans="1:7" s="219" customFormat="1" ht="15">
      <c r="A243" s="214" t="s">
        <v>647</v>
      </c>
      <c r="B243" s="215" t="s">
        <v>15</v>
      </c>
      <c r="C243" s="216" t="s">
        <v>648</v>
      </c>
      <c r="D243" s="217" t="s">
        <v>17</v>
      </c>
      <c r="E243" s="218" t="s">
        <v>18</v>
      </c>
      <c r="F243" s="218"/>
      <c r="G243" s="218" t="s">
        <v>18</v>
      </c>
    </row>
    <row r="244" spans="1:7" ht="42.75">
      <c r="A244" s="188" t="s">
        <v>649</v>
      </c>
      <c r="B244" s="189" t="s">
        <v>650</v>
      </c>
      <c r="C244" s="190" t="s">
        <v>651</v>
      </c>
      <c r="D244" s="191" t="s">
        <v>30</v>
      </c>
      <c r="E244" s="192">
        <v>27</v>
      </c>
      <c r="F244" s="192"/>
      <c r="G244" s="192">
        <f>+ROUND(E244*F244,2)</f>
        <v>0</v>
      </c>
    </row>
    <row r="245" spans="1:7" ht="42.75">
      <c r="A245" s="188" t="s">
        <v>652</v>
      </c>
      <c r="B245" s="189" t="s">
        <v>653</v>
      </c>
      <c r="C245" s="190" t="s">
        <v>654</v>
      </c>
      <c r="D245" s="191" t="s">
        <v>30</v>
      </c>
      <c r="E245" s="192">
        <v>27</v>
      </c>
      <c r="F245" s="192"/>
      <c r="G245" s="192">
        <f>+ROUND(E245*F245,2)</f>
        <v>0</v>
      </c>
    </row>
    <row r="246" spans="1:7" s="219" customFormat="1" ht="15">
      <c r="A246" s="214" t="s">
        <v>655</v>
      </c>
      <c r="B246" s="215" t="s">
        <v>15</v>
      </c>
      <c r="C246" s="216" t="s">
        <v>656</v>
      </c>
      <c r="D246" s="217" t="s">
        <v>17</v>
      </c>
      <c r="E246" s="218" t="s">
        <v>18</v>
      </c>
      <c r="F246" s="218"/>
      <c r="G246" s="218" t="s">
        <v>18</v>
      </c>
    </row>
    <row r="247" spans="1:7" ht="28.5">
      <c r="A247" s="188" t="s">
        <v>657</v>
      </c>
      <c r="B247" s="189" t="s">
        <v>658</v>
      </c>
      <c r="C247" s="190" t="s">
        <v>659</v>
      </c>
      <c r="D247" s="191" t="s">
        <v>30</v>
      </c>
      <c r="E247" s="192">
        <v>13</v>
      </c>
      <c r="F247" s="192"/>
      <c r="G247" s="192">
        <f aca="true" t="shared" si="17" ref="G247:G258">+ROUND(E247*F247,2)</f>
        <v>0</v>
      </c>
    </row>
    <row r="248" spans="1:7" ht="14.25">
      <c r="A248" s="188" t="s">
        <v>660</v>
      </c>
      <c r="B248" s="189" t="s">
        <v>661</v>
      </c>
      <c r="C248" s="190" t="s">
        <v>662</v>
      </c>
      <c r="D248" s="191" t="s">
        <v>34</v>
      </c>
      <c r="E248" s="192">
        <v>1400</v>
      </c>
      <c r="F248" s="192"/>
      <c r="G248" s="192">
        <f t="shared" si="17"/>
        <v>0</v>
      </c>
    </row>
    <row r="249" spans="1:7" ht="28.5">
      <c r="A249" s="188" t="s">
        <v>663</v>
      </c>
      <c r="B249" s="189" t="s">
        <v>664</v>
      </c>
      <c r="C249" s="190" t="s">
        <v>665</v>
      </c>
      <c r="D249" s="191" t="s">
        <v>202</v>
      </c>
      <c r="E249" s="192">
        <v>6</v>
      </c>
      <c r="F249" s="192"/>
      <c r="G249" s="192">
        <f t="shared" si="17"/>
        <v>0</v>
      </c>
    </row>
    <row r="250" spans="1:7" ht="28.5">
      <c r="A250" s="188" t="s">
        <v>666</v>
      </c>
      <c r="B250" s="189" t="s">
        <v>667</v>
      </c>
      <c r="C250" s="190" t="s">
        <v>668</v>
      </c>
      <c r="D250" s="191" t="s">
        <v>34</v>
      </c>
      <c r="E250" s="192">
        <v>2724</v>
      </c>
      <c r="F250" s="192"/>
      <c r="G250" s="192">
        <f t="shared" si="17"/>
        <v>0</v>
      </c>
    </row>
    <row r="251" spans="1:7" ht="28.5">
      <c r="A251" s="188" t="s">
        <v>669</v>
      </c>
      <c r="B251" s="189" t="s">
        <v>670</v>
      </c>
      <c r="C251" s="190" t="s">
        <v>671</v>
      </c>
      <c r="D251" s="191" t="s">
        <v>34</v>
      </c>
      <c r="E251" s="192">
        <v>927</v>
      </c>
      <c r="F251" s="192"/>
      <c r="G251" s="192">
        <f t="shared" si="17"/>
        <v>0</v>
      </c>
    </row>
    <row r="252" spans="1:7" ht="28.5">
      <c r="A252" s="188" t="s">
        <v>672</v>
      </c>
      <c r="B252" s="189" t="s">
        <v>673</v>
      </c>
      <c r="C252" s="190" t="s">
        <v>674</v>
      </c>
      <c r="D252" s="191" t="s">
        <v>34</v>
      </c>
      <c r="E252" s="192">
        <v>253</v>
      </c>
      <c r="F252" s="192"/>
      <c r="G252" s="192">
        <f t="shared" si="17"/>
        <v>0</v>
      </c>
    </row>
    <row r="253" spans="1:7" ht="28.5">
      <c r="A253" s="188" t="s">
        <v>675</v>
      </c>
      <c r="B253" s="189" t="s">
        <v>676</v>
      </c>
      <c r="C253" s="190" t="s">
        <v>677</v>
      </c>
      <c r="D253" s="191" t="s">
        <v>34</v>
      </c>
      <c r="E253" s="192">
        <v>184</v>
      </c>
      <c r="F253" s="192"/>
      <c r="G253" s="192">
        <f t="shared" si="17"/>
        <v>0</v>
      </c>
    </row>
    <row r="254" spans="1:7" ht="28.5">
      <c r="A254" s="188" t="s">
        <v>678</v>
      </c>
      <c r="B254" s="189" t="s">
        <v>679</v>
      </c>
      <c r="C254" s="190" t="s">
        <v>680</v>
      </c>
      <c r="D254" s="191" t="s">
        <v>34</v>
      </c>
      <c r="E254" s="192">
        <v>139</v>
      </c>
      <c r="F254" s="192"/>
      <c r="G254" s="192">
        <f t="shared" si="17"/>
        <v>0</v>
      </c>
    </row>
    <row r="255" spans="1:7" ht="14.25">
      <c r="A255" s="188" t="s">
        <v>681</v>
      </c>
      <c r="B255" s="189" t="s">
        <v>682</v>
      </c>
      <c r="C255" s="190" t="s">
        <v>683</v>
      </c>
      <c r="D255" s="191" t="s">
        <v>202</v>
      </c>
      <c r="E255" s="192">
        <v>1</v>
      </c>
      <c r="F255" s="192"/>
      <c r="G255" s="192">
        <f t="shared" si="17"/>
        <v>0</v>
      </c>
    </row>
    <row r="256" spans="1:7" ht="14.25">
      <c r="A256" s="188" t="s">
        <v>684</v>
      </c>
      <c r="B256" s="189" t="s">
        <v>685</v>
      </c>
      <c r="C256" s="190" t="s">
        <v>686</v>
      </c>
      <c r="D256" s="191" t="s">
        <v>202</v>
      </c>
      <c r="E256" s="192">
        <v>1</v>
      </c>
      <c r="F256" s="192"/>
      <c r="G256" s="192">
        <f t="shared" si="17"/>
        <v>0</v>
      </c>
    </row>
    <row r="257" spans="1:7" ht="14.25">
      <c r="A257" s="188" t="s">
        <v>687</v>
      </c>
      <c r="B257" s="189" t="s">
        <v>688</v>
      </c>
      <c r="C257" s="190" t="s">
        <v>689</v>
      </c>
      <c r="D257" s="191" t="s">
        <v>202</v>
      </c>
      <c r="E257" s="192">
        <v>1</v>
      </c>
      <c r="F257" s="192"/>
      <c r="G257" s="192">
        <f t="shared" si="17"/>
        <v>0</v>
      </c>
    </row>
    <row r="258" spans="1:7" ht="14.25">
      <c r="A258" s="188" t="s">
        <v>690</v>
      </c>
      <c r="B258" s="189" t="s">
        <v>691</v>
      </c>
      <c r="C258" s="190" t="s">
        <v>692</v>
      </c>
      <c r="D258" s="191" t="s">
        <v>202</v>
      </c>
      <c r="E258" s="192">
        <v>1</v>
      </c>
      <c r="F258" s="192"/>
      <c r="G258" s="192">
        <f t="shared" si="17"/>
        <v>0</v>
      </c>
    </row>
    <row r="259" spans="1:7" s="219" customFormat="1" ht="15">
      <c r="A259" s="214" t="s">
        <v>693</v>
      </c>
      <c r="B259" s="215" t="s">
        <v>15</v>
      </c>
      <c r="C259" s="216" t="s">
        <v>694</v>
      </c>
      <c r="D259" s="217" t="s">
        <v>17</v>
      </c>
      <c r="E259" s="218" t="s">
        <v>18</v>
      </c>
      <c r="F259" s="218"/>
      <c r="G259" s="218" t="s">
        <v>18</v>
      </c>
    </row>
    <row r="260" spans="1:7" ht="28.5">
      <c r="A260" s="188" t="s">
        <v>695</v>
      </c>
      <c r="B260" s="189" t="s">
        <v>696</v>
      </c>
      <c r="C260" s="190" t="s">
        <v>697</v>
      </c>
      <c r="D260" s="191" t="s">
        <v>30</v>
      </c>
      <c r="E260" s="192">
        <v>1</v>
      </c>
      <c r="F260" s="192"/>
      <c r="G260" s="192">
        <f>+ROUND(E260*F260,2)</f>
        <v>0</v>
      </c>
    </row>
    <row r="261" spans="1:7" ht="14.25">
      <c r="A261" s="188" t="s">
        <v>698</v>
      </c>
      <c r="B261" s="189" t="s">
        <v>699</v>
      </c>
      <c r="C261" s="190" t="s">
        <v>700</v>
      </c>
      <c r="D261" s="191" t="s">
        <v>34</v>
      </c>
      <c r="E261" s="192">
        <v>1350</v>
      </c>
      <c r="F261" s="192"/>
      <c r="G261" s="192">
        <f>+ROUND(E261*F261,2)</f>
        <v>0</v>
      </c>
    </row>
    <row r="262" spans="1:7" ht="14.25">
      <c r="A262" s="188" t="s">
        <v>701</v>
      </c>
      <c r="B262" s="189" t="s">
        <v>702</v>
      </c>
      <c r="C262" s="190" t="s">
        <v>703</v>
      </c>
      <c r="D262" s="191" t="s">
        <v>30</v>
      </c>
      <c r="E262" s="192">
        <v>80</v>
      </c>
      <c r="F262" s="192"/>
      <c r="G262" s="192">
        <f>+ROUND(E262*F262,2)</f>
        <v>0</v>
      </c>
    </row>
    <row r="263" spans="1:7" ht="14.25">
      <c r="A263" s="188" t="s">
        <v>704</v>
      </c>
      <c r="B263" s="189" t="s">
        <v>705</v>
      </c>
      <c r="C263" s="190" t="s">
        <v>706</v>
      </c>
      <c r="D263" s="191" t="s">
        <v>30</v>
      </c>
      <c r="E263" s="192">
        <v>80</v>
      </c>
      <c r="F263" s="192"/>
      <c r="G263" s="192">
        <f>+ROUND(E263*F263,2)</f>
        <v>0</v>
      </c>
    </row>
    <row r="264" spans="1:7" s="219" customFormat="1" ht="15">
      <c r="A264" s="214" t="s">
        <v>707</v>
      </c>
      <c r="B264" s="215" t="s">
        <v>15</v>
      </c>
      <c r="C264" s="216" t="s">
        <v>708</v>
      </c>
      <c r="D264" s="217" t="s">
        <v>17</v>
      </c>
      <c r="E264" s="218" t="s">
        <v>18</v>
      </c>
      <c r="F264" s="218"/>
      <c r="G264" s="218" t="s">
        <v>18</v>
      </c>
    </row>
    <row r="265" spans="1:7" ht="14.25">
      <c r="A265" s="188" t="s">
        <v>709</v>
      </c>
      <c r="B265" s="189" t="s">
        <v>710</v>
      </c>
      <c r="C265" s="190" t="s">
        <v>711</v>
      </c>
      <c r="D265" s="191" t="s">
        <v>712</v>
      </c>
      <c r="E265" s="192">
        <v>1</v>
      </c>
      <c r="F265" s="192"/>
      <c r="G265" s="192">
        <f>+ROUND(E265*F265,2)</f>
        <v>0</v>
      </c>
    </row>
    <row r="266" spans="1:7" ht="17.25" customHeight="1">
      <c r="A266" s="188" t="s">
        <v>713</v>
      </c>
      <c r="B266" s="189" t="s">
        <v>714</v>
      </c>
      <c r="C266" s="190" t="s">
        <v>715</v>
      </c>
      <c r="D266" s="191" t="s">
        <v>30</v>
      </c>
      <c r="E266" s="192">
        <v>3</v>
      </c>
      <c r="F266" s="192"/>
      <c r="G266" s="192">
        <f>+ROUND(E266*F266,2)</f>
        <v>0</v>
      </c>
    </row>
    <row r="267" spans="1:7" ht="14.25">
      <c r="A267" s="188" t="s">
        <v>716</v>
      </c>
      <c r="B267" s="189" t="s">
        <v>717</v>
      </c>
      <c r="C267" s="190" t="s">
        <v>718</v>
      </c>
      <c r="D267" s="191" t="s">
        <v>34</v>
      </c>
      <c r="E267" s="192">
        <v>10550</v>
      </c>
      <c r="F267" s="192"/>
      <c r="G267" s="192">
        <f>+ROUND(E267*F267,2)</f>
        <v>0</v>
      </c>
    </row>
    <row r="268" spans="1:7" ht="14.25">
      <c r="A268" s="188" t="s">
        <v>719</v>
      </c>
      <c r="B268" s="189" t="s">
        <v>720</v>
      </c>
      <c r="C268" s="190" t="s">
        <v>721</v>
      </c>
      <c r="D268" s="191" t="s">
        <v>722</v>
      </c>
      <c r="E268" s="192">
        <v>50</v>
      </c>
      <c r="F268" s="192"/>
      <c r="G268" s="192">
        <f>+ROUND(E268*F268,2)</f>
        <v>0</v>
      </c>
    </row>
    <row r="269" spans="1:7" ht="14.25">
      <c r="A269" s="188" t="s">
        <v>723</v>
      </c>
      <c r="B269" s="189" t="s">
        <v>724</v>
      </c>
      <c r="C269" s="190" t="s">
        <v>725</v>
      </c>
      <c r="D269" s="191" t="s">
        <v>722</v>
      </c>
      <c r="E269" s="192">
        <v>50</v>
      </c>
      <c r="F269" s="192"/>
      <c r="G269" s="192">
        <f>+ROUND(E269*F269,2)</f>
        <v>0</v>
      </c>
    </row>
    <row r="270" spans="1:7" s="219" customFormat="1" ht="15">
      <c r="A270" s="214" t="s">
        <v>726</v>
      </c>
      <c r="B270" s="215" t="s">
        <v>15</v>
      </c>
      <c r="C270" s="216" t="s">
        <v>727</v>
      </c>
      <c r="D270" s="217" t="s">
        <v>17</v>
      </c>
      <c r="E270" s="218" t="s">
        <v>18</v>
      </c>
      <c r="F270" s="218"/>
      <c r="G270" s="218" t="s">
        <v>18</v>
      </c>
    </row>
    <row r="271" spans="1:7" ht="14.25">
      <c r="A271" s="188" t="s">
        <v>728</v>
      </c>
      <c r="B271" s="189" t="s">
        <v>729</v>
      </c>
      <c r="C271" s="190" t="s">
        <v>730</v>
      </c>
      <c r="D271" s="191" t="s">
        <v>94</v>
      </c>
      <c r="E271" s="192">
        <v>1</v>
      </c>
      <c r="F271" s="192"/>
      <c r="G271" s="192">
        <f>+ROUND(E271*F271,2)</f>
        <v>0</v>
      </c>
    </row>
    <row r="272" spans="1:7" s="219" customFormat="1" ht="15">
      <c r="A272" s="214" t="s">
        <v>731</v>
      </c>
      <c r="B272" s="215" t="s">
        <v>15</v>
      </c>
      <c r="C272" s="216" t="s">
        <v>732</v>
      </c>
      <c r="D272" s="217" t="s">
        <v>17</v>
      </c>
      <c r="E272" s="218" t="s">
        <v>18</v>
      </c>
      <c r="F272" s="218"/>
      <c r="G272" s="218" t="s">
        <v>18</v>
      </c>
    </row>
    <row r="273" spans="1:7" ht="14.25">
      <c r="A273" s="188" t="s">
        <v>733</v>
      </c>
      <c r="B273" s="189" t="s">
        <v>734</v>
      </c>
      <c r="C273" s="190" t="s">
        <v>735</v>
      </c>
      <c r="D273" s="191" t="s">
        <v>34</v>
      </c>
      <c r="E273" s="192">
        <v>376</v>
      </c>
      <c r="F273" s="192"/>
      <c r="G273" s="192">
        <f>+ROUND(E273*F273,2)</f>
        <v>0</v>
      </c>
    </row>
    <row r="274" spans="1:7" ht="28.5">
      <c r="A274" s="188" t="s">
        <v>736</v>
      </c>
      <c r="B274" s="189" t="s">
        <v>737</v>
      </c>
      <c r="C274" s="190" t="s">
        <v>738</v>
      </c>
      <c r="D274" s="191" t="s">
        <v>30</v>
      </c>
      <c r="E274" s="192">
        <v>24</v>
      </c>
      <c r="F274" s="192"/>
      <c r="G274" s="192">
        <f>+ROUND(E274*F274,2)</f>
        <v>0</v>
      </c>
    </row>
    <row r="275" spans="1:7" ht="28.5">
      <c r="A275" s="188" t="s">
        <v>739</v>
      </c>
      <c r="B275" s="189" t="s">
        <v>740</v>
      </c>
      <c r="C275" s="190" t="s">
        <v>741</v>
      </c>
      <c r="D275" s="191" t="s">
        <v>30</v>
      </c>
      <c r="E275" s="192">
        <v>24</v>
      </c>
      <c r="F275" s="192"/>
      <c r="G275" s="192">
        <f>+ROUND(E275*F275,2)</f>
        <v>0</v>
      </c>
    </row>
    <row r="276" spans="1:7" ht="28.5">
      <c r="A276" s="188" t="s">
        <v>742</v>
      </c>
      <c r="B276" s="189" t="s">
        <v>743</v>
      </c>
      <c r="C276" s="190" t="s">
        <v>744</v>
      </c>
      <c r="D276" s="191" t="s">
        <v>30</v>
      </c>
      <c r="E276" s="192">
        <v>24</v>
      </c>
      <c r="F276" s="192"/>
      <c r="G276" s="192">
        <f>+ROUND(E276*F276,2)</f>
        <v>0</v>
      </c>
    </row>
    <row r="277" spans="1:7" ht="28.5">
      <c r="A277" s="188" t="s">
        <v>745</v>
      </c>
      <c r="B277" s="189" t="s">
        <v>746</v>
      </c>
      <c r="C277" s="190" t="s">
        <v>747</v>
      </c>
      <c r="D277" s="191" t="s">
        <v>30</v>
      </c>
      <c r="E277" s="192">
        <v>24</v>
      </c>
      <c r="F277" s="192"/>
      <c r="G277" s="192">
        <f>+ROUND(E277*F277,2)</f>
        <v>0</v>
      </c>
    </row>
    <row r="278" spans="1:7" s="219" customFormat="1" ht="30">
      <c r="A278" s="214" t="s">
        <v>748</v>
      </c>
      <c r="B278" s="215" t="s">
        <v>15</v>
      </c>
      <c r="C278" s="216" t="s">
        <v>749</v>
      </c>
      <c r="D278" s="217" t="s">
        <v>17</v>
      </c>
      <c r="E278" s="218" t="s">
        <v>18</v>
      </c>
      <c r="F278" s="218"/>
      <c r="G278" s="218" t="s">
        <v>18</v>
      </c>
    </row>
    <row r="279" spans="1:7" ht="14.25">
      <c r="A279" s="188" t="s">
        <v>750</v>
      </c>
      <c r="B279" s="189" t="s">
        <v>751</v>
      </c>
      <c r="C279" s="190" t="s">
        <v>752</v>
      </c>
      <c r="D279" s="191" t="s">
        <v>30</v>
      </c>
      <c r="E279" s="192">
        <v>3</v>
      </c>
      <c r="F279" s="192"/>
      <c r="G279" s="192">
        <f>+ROUND(E279*F279,2)</f>
        <v>0</v>
      </c>
    </row>
    <row r="280" spans="1:7" ht="14.25">
      <c r="A280" s="188" t="s">
        <v>753</v>
      </c>
      <c r="B280" s="189" t="s">
        <v>754</v>
      </c>
      <c r="C280" s="190" t="s">
        <v>755</v>
      </c>
      <c r="D280" s="191" t="s">
        <v>30</v>
      </c>
      <c r="E280" s="192">
        <v>3</v>
      </c>
      <c r="F280" s="192"/>
      <c r="G280" s="192">
        <f>+ROUND(E280*F280,2)</f>
        <v>0</v>
      </c>
    </row>
    <row r="281" spans="1:7" ht="14.25">
      <c r="A281" s="188" t="s">
        <v>756</v>
      </c>
      <c r="B281" s="189" t="s">
        <v>757</v>
      </c>
      <c r="C281" s="190" t="s">
        <v>758</v>
      </c>
      <c r="D281" s="191" t="s">
        <v>30</v>
      </c>
      <c r="E281" s="192">
        <v>49</v>
      </c>
      <c r="F281" s="192"/>
      <c r="G281" s="192">
        <f>+ROUND(E281*F281,2)</f>
        <v>0</v>
      </c>
    </row>
    <row r="282" spans="1:7" ht="14.25">
      <c r="A282" s="188" t="s">
        <v>759</v>
      </c>
      <c r="B282" s="189" t="s">
        <v>15</v>
      </c>
      <c r="C282" s="190" t="s">
        <v>760</v>
      </c>
      <c r="D282" s="191" t="s">
        <v>30</v>
      </c>
      <c r="E282" s="192">
        <v>49</v>
      </c>
      <c r="F282" s="192"/>
      <c r="G282" s="192">
        <f>+ROUND(E282*F282,2)</f>
        <v>0</v>
      </c>
    </row>
    <row r="283" spans="1:7" s="219" customFormat="1" ht="15">
      <c r="A283" s="214" t="s">
        <v>761</v>
      </c>
      <c r="B283" s="215" t="s">
        <v>15</v>
      </c>
      <c r="C283" s="216" t="s">
        <v>762</v>
      </c>
      <c r="D283" s="217" t="s">
        <v>17</v>
      </c>
      <c r="E283" s="218" t="s">
        <v>18</v>
      </c>
      <c r="F283" s="218"/>
      <c r="G283" s="218" t="s">
        <v>18</v>
      </c>
    </row>
    <row r="284" spans="1:7" ht="28.5">
      <c r="A284" s="188" t="s">
        <v>763</v>
      </c>
      <c r="B284" s="189" t="s">
        <v>764</v>
      </c>
      <c r="C284" s="190" t="s">
        <v>765</v>
      </c>
      <c r="D284" s="191" t="s">
        <v>30</v>
      </c>
      <c r="E284" s="192">
        <v>1</v>
      </c>
      <c r="F284" s="192"/>
      <c r="G284" s="192">
        <f>+ROUND(E284*F284,2)</f>
        <v>0</v>
      </c>
    </row>
    <row r="285" spans="1:7" ht="14.25">
      <c r="A285" s="188" t="s">
        <v>766</v>
      </c>
      <c r="B285" s="189" t="s">
        <v>767</v>
      </c>
      <c r="C285" s="190" t="s">
        <v>768</v>
      </c>
      <c r="D285" s="191" t="s">
        <v>127</v>
      </c>
      <c r="E285" s="192">
        <v>2500</v>
      </c>
      <c r="F285" s="192"/>
      <c r="G285" s="192">
        <f>+ROUND(E285*F285,2)</f>
        <v>0</v>
      </c>
    </row>
    <row r="286" spans="1:7" ht="15">
      <c r="A286" s="210" t="s">
        <v>15</v>
      </c>
      <c r="B286" s="211" t="s">
        <v>15</v>
      </c>
      <c r="C286" s="212"/>
      <c r="D286" s="212" t="s">
        <v>17</v>
      </c>
      <c r="E286" s="213" t="s">
        <v>18</v>
      </c>
      <c r="F286" s="213" t="s">
        <v>42</v>
      </c>
      <c r="G286" s="213">
        <f>SUM(G198:G285)</f>
        <v>0</v>
      </c>
    </row>
    <row r="287" spans="1:7" ht="15">
      <c r="A287" s="206" t="s">
        <v>769</v>
      </c>
      <c r="B287" s="207" t="s">
        <v>15</v>
      </c>
      <c r="C287" s="208" t="s">
        <v>770</v>
      </c>
      <c r="D287" s="208" t="s">
        <v>17</v>
      </c>
      <c r="E287" s="209" t="s">
        <v>18</v>
      </c>
      <c r="F287" s="209" t="s">
        <v>18</v>
      </c>
      <c r="G287" s="209" t="s">
        <v>18</v>
      </c>
    </row>
    <row r="288" spans="1:7" ht="28.5">
      <c r="A288" s="188" t="s">
        <v>771</v>
      </c>
      <c r="B288" s="189" t="s">
        <v>772</v>
      </c>
      <c r="C288" s="190" t="s">
        <v>773</v>
      </c>
      <c r="D288" s="191" t="s">
        <v>26</v>
      </c>
      <c r="E288" s="192">
        <v>558.53</v>
      </c>
      <c r="F288" s="192"/>
      <c r="G288" s="192">
        <f aca="true" t="shared" si="18" ref="G288:G293">+ROUND(E288*F288,2)</f>
        <v>0</v>
      </c>
    </row>
    <row r="289" spans="1:7" ht="14.25">
      <c r="A289" s="188" t="s">
        <v>774</v>
      </c>
      <c r="B289" s="189" t="s">
        <v>775</v>
      </c>
      <c r="C289" s="190" t="s">
        <v>776</v>
      </c>
      <c r="D289" s="191" t="s">
        <v>26</v>
      </c>
      <c r="E289" s="192">
        <v>65.3</v>
      </c>
      <c r="F289" s="192"/>
      <c r="G289" s="192">
        <f t="shared" si="18"/>
        <v>0</v>
      </c>
    </row>
    <row r="290" spans="1:7" ht="14.25">
      <c r="A290" s="188" t="s">
        <v>777</v>
      </c>
      <c r="B290" s="189" t="s">
        <v>778</v>
      </c>
      <c r="C290" s="190" t="s">
        <v>779</v>
      </c>
      <c r="D290" s="191" t="s">
        <v>26</v>
      </c>
      <c r="E290" s="192">
        <v>22.12</v>
      </c>
      <c r="F290" s="192"/>
      <c r="G290" s="192">
        <f t="shared" si="18"/>
        <v>0</v>
      </c>
    </row>
    <row r="291" spans="1:7" ht="28.5">
      <c r="A291" s="188" t="s">
        <v>780</v>
      </c>
      <c r="B291" s="189" t="s">
        <v>781</v>
      </c>
      <c r="C291" s="190" t="s">
        <v>782</v>
      </c>
      <c r="D291" s="191" t="s">
        <v>26</v>
      </c>
      <c r="E291" s="192">
        <v>46.89</v>
      </c>
      <c r="F291" s="192"/>
      <c r="G291" s="192">
        <f t="shared" si="18"/>
        <v>0</v>
      </c>
    </row>
    <row r="292" spans="1:7" ht="14.25">
      <c r="A292" s="188" t="s">
        <v>783</v>
      </c>
      <c r="B292" s="189" t="s">
        <v>784</v>
      </c>
      <c r="C292" s="190" t="s">
        <v>785</v>
      </c>
      <c r="D292" s="191" t="s">
        <v>34</v>
      </c>
      <c r="E292" s="192">
        <v>150</v>
      </c>
      <c r="F292" s="192"/>
      <c r="G292" s="192">
        <f t="shared" si="18"/>
        <v>0</v>
      </c>
    </row>
    <row r="293" spans="1:7" ht="28.5">
      <c r="A293" s="188" t="s">
        <v>786</v>
      </c>
      <c r="B293" s="189" t="s">
        <v>787</v>
      </c>
      <c r="C293" s="190" t="s">
        <v>788</v>
      </c>
      <c r="D293" s="191" t="s">
        <v>94</v>
      </c>
      <c r="E293" s="192">
        <v>1</v>
      </c>
      <c r="F293" s="192"/>
      <c r="G293" s="192">
        <f t="shared" si="18"/>
        <v>0</v>
      </c>
    </row>
    <row r="294" spans="1:7" ht="15">
      <c r="A294" s="210" t="s">
        <v>15</v>
      </c>
      <c r="B294" s="211" t="s">
        <v>15</v>
      </c>
      <c r="C294" s="212"/>
      <c r="D294" s="212" t="s">
        <v>17</v>
      </c>
      <c r="E294" s="213" t="s">
        <v>18</v>
      </c>
      <c r="F294" s="213" t="s">
        <v>42</v>
      </c>
      <c r="G294" s="213">
        <f>SUM(G288:G293)</f>
        <v>0</v>
      </c>
    </row>
    <row r="295" spans="1:7" ht="15">
      <c r="A295" s="206" t="s">
        <v>789</v>
      </c>
      <c r="B295" s="207" t="s">
        <v>15</v>
      </c>
      <c r="C295" s="208" t="s">
        <v>790</v>
      </c>
      <c r="D295" s="208" t="s">
        <v>17</v>
      </c>
      <c r="E295" s="209" t="s">
        <v>18</v>
      </c>
      <c r="F295" s="209" t="s">
        <v>18</v>
      </c>
      <c r="G295" s="209" t="s">
        <v>18</v>
      </c>
    </row>
    <row r="296" spans="1:7" s="219" customFormat="1" ht="15">
      <c r="A296" s="214" t="s">
        <v>791</v>
      </c>
      <c r="B296" s="215" t="s">
        <v>15</v>
      </c>
      <c r="C296" s="216" t="s">
        <v>792</v>
      </c>
      <c r="D296" s="217" t="s">
        <v>17</v>
      </c>
      <c r="E296" s="218" t="s">
        <v>18</v>
      </c>
      <c r="F296" s="218" t="s">
        <v>18</v>
      </c>
      <c r="G296" s="218" t="s">
        <v>18</v>
      </c>
    </row>
    <row r="297" spans="1:7" ht="28.5">
      <c r="A297" s="188" t="s">
        <v>793</v>
      </c>
      <c r="B297" s="189" t="s">
        <v>794</v>
      </c>
      <c r="C297" s="190" t="s">
        <v>795</v>
      </c>
      <c r="D297" s="191" t="s">
        <v>26</v>
      </c>
      <c r="E297" s="192">
        <v>6712</v>
      </c>
      <c r="F297" s="192"/>
      <c r="G297" s="192">
        <f aca="true" t="shared" si="19" ref="G297:G302">+ROUND(E297*F297,2)</f>
        <v>0</v>
      </c>
    </row>
    <row r="298" spans="1:7" ht="28.5">
      <c r="A298" s="188" t="s">
        <v>796</v>
      </c>
      <c r="B298" s="189" t="s">
        <v>797</v>
      </c>
      <c r="C298" s="190" t="s">
        <v>798</v>
      </c>
      <c r="D298" s="191" t="s">
        <v>26</v>
      </c>
      <c r="E298" s="192">
        <v>6712</v>
      </c>
      <c r="F298" s="192"/>
      <c r="G298" s="192">
        <f t="shared" si="19"/>
        <v>0</v>
      </c>
    </row>
    <row r="299" spans="1:7" ht="28.5">
      <c r="A299" s="188" t="s">
        <v>799</v>
      </c>
      <c r="B299" s="189" t="s">
        <v>800</v>
      </c>
      <c r="C299" s="190" t="s">
        <v>801</v>
      </c>
      <c r="D299" s="191" t="s">
        <v>26</v>
      </c>
      <c r="E299" s="192">
        <v>353.5</v>
      </c>
      <c r="F299" s="192"/>
      <c r="G299" s="192">
        <f t="shared" si="19"/>
        <v>0</v>
      </c>
    </row>
    <row r="300" spans="1:7" ht="28.5">
      <c r="A300" s="188" t="s">
        <v>802</v>
      </c>
      <c r="B300" s="189" t="s">
        <v>803</v>
      </c>
      <c r="C300" s="190" t="s">
        <v>804</v>
      </c>
      <c r="D300" s="191" t="s">
        <v>26</v>
      </c>
      <c r="E300" s="192">
        <v>353.5</v>
      </c>
      <c r="F300" s="192"/>
      <c r="G300" s="192">
        <f t="shared" si="19"/>
        <v>0</v>
      </c>
    </row>
    <row r="301" spans="1:7" ht="28.5">
      <c r="A301" s="188" t="s">
        <v>805</v>
      </c>
      <c r="B301" s="189" t="s">
        <v>806</v>
      </c>
      <c r="C301" s="190" t="s">
        <v>807</v>
      </c>
      <c r="D301" s="191" t="s">
        <v>34</v>
      </c>
      <c r="E301" s="192">
        <v>176.8</v>
      </c>
      <c r="F301" s="192"/>
      <c r="G301" s="192">
        <f t="shared" si="19"/>
        <v>0</v>
      </c>
    </row>
    <row r="302" spans="1:7" ht="28.5">
      <c r="A302" s="188" t="s">
        <v>808</v>
      </c>
      <c r="B302" s="189" t="s">
        <v>197</v>
      </c>
      <c r="C302" s="190" t="s">
        <v>198</v>
      </c>
      <c r="D302" s="191" t="s">
        <v>26</v>
      </c>
      <c r="E302" s="192">
        <v>6712</v>
      </c>
      <c r="F302" s="192"/>
      <c r="G302" s="192">
        <f t="shared" si="19"/>
        <v>0</v>
      </c>
    </row>
    <row r="303" spans="1:7" s="219" customFormat="1" ht="15">
      <c r="A303" s="214" t="s">
        <v>809</v>
      </c>
      <c r="B303" s="215" t="s">
        <v>15</v>
      </c>
      <c r="C303" s="216" t="s">
        <v>810</v>
      </c>
      <c r="D303" s="217" t="s">
        <v>17</v>
      </c>
      <c r="E303" s="218" t="s">
        <v>18</v>
      </c>
      <c r="F303" s="218"/>
      <c r="G303" s="218" t="s">
        <v>18</v>
      </c>
    </row>
    <row r="304" spans="1:7" ht="42.75">
      <c r="A304" s="188" t="s">
        <v>811</v>
      </c>
      <c r="B304" s="189" t="s">
        <v>812</v>
      </c>
      <c r="C304" s="190" t="s">
        <v>813</v>
      </c>
      <c r="D304" s="191" t="s">
        <v>26</v>
      </c>
      <c r="E304" s="192">
        <v>4042.48</v>
      </c>
      <c r="F304" s="192"/>
      <c r="G304" s="192">
        <f aca="true" t="shared" si="20" ref="G304:G314">+ROUND(E304*F304,2)</f>
        <v>0</v>
      </c>
    </row>
    <row r="305" spans="1:7" ht="28.5">
      <c r="A305" s="188" t="s">
        <v>814</v>
      </c>
      <c r="B305" s="189" t="s">
        <v>815</v>
      </c>
      <c r="C305" s="190" t="s">
        <v>816</v>
      </c>
      <c r="D305" s="191" t="s">
        <v>26</v>
      </c>
      <c r="E305" s="192">
        <v>450.6</v>
      </c>
      <c r="F305" s="192"/>
      <c r="G305" s="192">
        <f t="shared" si="20"/>
        <v>0</v>
      </c>
    </row>
    <row r="306" spans="1:7" ht="28.5">
      <c r="A306" s="188" t="s">
        <v>817</v>
      </c>
      <c r="B306" s="189" t="s">
        <v>818</v>
      </c>
      <c r="C306" s="190" t="s">
        <v>819</v>
      </c>
      <c r="D306" s="191" t="s">
        <v>26</v>
      </c>
      <c r="E306" s="192">
        <v>450.6</v>
      </c>
      <c r="F306" s="192"/>
      <c r="G306" s="192">
        <f t="shared" si="20"/>
        <v>0</v>
      </c>
    </row>
    <row r="307" spans="1:7" ht="28.5">
      <c r="A307" s="188" t="s">
        <v>820</v>
      </c>
      <c r="B307" s="189" t="s">
        <v>821</v>
      </c>
      <c r="C307" s="190" t="s">
        <v>822</v>
      </c>
      <c r="D307" s="191" t="s">
        <v>26</v>
      </c>
      <c r="E307" s="192">
        <v>55</v>
      </c>
      <c r="F307" s="192"/>
      <c r="G307" s="192">
        <f t="shared" si="20"/>
        <v>0</v>
      </c>
    </row>
    <row r="308" spans="1:7" ht="14.25">
      <c r="A308" s="188" t="s">
        <v>823</v>
      </c>
      <c r="B308" s="189" t="s">
        <v>824</v>
      </c>
      <c r="C308" s="190" t="s">
        <v>825</v>
      </c>
      <c r="D308" s="191" t="s">
        <v>26</v>
      </c>
      <c r="E308" s="192">
        <v>2425.5</v>
      </c>
      <c r="F308" s="192"/>
      <c r="G308" s="192">
        <f t="shared" si="20"/>
        <v>0</v>
      </c>
    </row>
    <row r="309" spans="1:7" ht="14.25">
      <c r="A309" s="188" t="s">
        <v>826</v>
      </c>
      <c r="B309" s="189" t="s">
        <v>827</v>
      </c>
      <c r="C309" s="190" t="s">
        <v>828</v>
      </c>
      <c r="D309" s="191" t="s">
        <v>26</v>
      </c>
      <c r="E309" s="192">
        <v>1111.36</v>
      </c>
      <c r="F309" s="192"/>
      <c r="G309" s="192">
        <f t="shared" si="20"/>
        <v>0</v>
      </c>
    </row>
    <row r="310" spans="1:7" ht="28.5">
      <c r="A310" s="188" t="s">
        <v>829</v>
      </c>
      <c r="B310" s="189" t="s">
        <v>830</v>
      </c>
      <c r="C310" s="190" t="s">
        <v>831</v>
      </c>
      <c r="D310" s="191" t="s">
        <v>34</v>
      </c>
      <c r="E310" s="192">
        <v>123.2</v>
      </c>
      <c r="F310" s="192"/>
      <c r="G310" s="192">
        <f t="shared" si="20"/>
        <v>0</v>
      </c>
    </row>
    <row r="311" spans="1:7" ht="14.25">
      <c r="A311" s="188" t="s">
        <v>832</v>
      </c>
      <c r="B311" s="189" t="s">
        <v>833</v>
      </c>
      <c r="C311" s="190" t="s">
        <v>834</v>
      </c>
      <c r="D311" s="191" t="s">
        <v>34</v>
      </c>
      <c r="E311" s="192">
        <v>96</v>
      </c>
      <c r="F311" s="192"/>
      <c r="G311" s="192">
        <f t="shared" si="20"/>
        <v>0</v>
      </c>
    </row>
    <row r="312" spans="1:7" ht="28.5">
      <c r="A312" s="188" t="s">
        <v>835</v>
      </c>
      <c r="B312" s="189" t="s">
        <v>836</v>
      </c>
      <c r="C312" s="190" t="s">
        <v>837</v>
      </c>
      <c r="D312" s="191" t="s">
        <v>34</v>
      </c>
      <c r="E312" s="192">
        <v>554</v>
      </c>
      <c r="F312" s="192"/>
      <c r="G312" s="192">
        <f t="shared" si="20"/>
        <v>0</v>
      </c>
    </row>
    <row r="313" spans="1:7" ht="14.25">
      <c r="A313" s="188" t="s">
        <v>838</v>
      </c>
      <c r="B313" s="189" t="s">
        <v>839</v>
      </c>
      <c r="C313" s="190" t="s">
        <v>840</v>
      </c>
      <c r="D313" s="191" t="s">
        <v>34</v>
      </c>
      <c r="E313" s="192">
        <v>295</v>
      </c>
      <c r="F313" s="192"/>
      <c r="G313" s="192">
        <f t="shared" si="20"/>
        <v>0</v>
      </c>
    </row>
    <row r="314" spans="1:7" ht="42.75">
      <c r="A314" s="188" t="s">
        <v>841</v>
      </c>
      <c r="B314" s="189" t="s">
        <v>842</v>
      </c>
      <c r="C314" s="190" t="s">
        <v>843</v>
      </c>
      <c r="D314" s="191" t="s">
        <v>34</v>
      </c>
      <c r="E314" s="192">
        <v>175</v>
      </c>
      <c r="F314" s="192"/>
      <c r="G314" s="192">
        <f t="shared" si="20"/>
        <v>0</v>
      </c>
    </row>
    <row r="315" spans="1:7" s="219" customFormat="1" ht="15">
      <c r="A315" s="214" t="s">
        <v>844</v>
      </c>
      <c r="B315" s="215" t="s">
        <v>15</v>
      </c>
      <c r="C315" s="216" t="s">
        <v>845</v>
      </c>
      <c r="D315" s="217" t="s">
        <v>17</v>
      </c>
      <c r="E315" s="218" t="s">
        <v>18</v>
      </c>
      <c r="F315" s="218"/>
      <c r="G315" s="218" t="s">
        <v>18</v>
      </c>
    </row>
    <row r="316" spans="1:7" ht="28.5">
      <c r="A316" s="188" t="s">
        <v>846</v>
      </c>
      <c r="B316" s="189" t="s">
        <v>847</v>
      </c>
      <c r="C316" s="190" t="s">
        <v>848</v>
      </c>
      <c r="D316" s="191" t="s">
        <v>26</v>
      </c>
      <c r="E316" s="192">
        <v>4042.48</v>
      </c>
      <c r="F316" s="192"/>
      <c r="G316" s="192">
        <f>+ROUND(E316*F316,2)</f>
        <v>0</v>
      </c>
    </row>
    <row r="317" spans="1:7" ht="42.75">
      <c r="A317" s="188" t="s">
        <v>849</v>
      </c>
      <c r="B317" s="189" t="s">
        <v>850</v>
      </c>
      <c r="C317" s="190" t="s">
        <v>851</v>
      </c>
      <c r="D317" s="191" t="s">
        <v>26</v>
      </c>
      <c r="E317" s="192">
        <v>355</v>
      </c>
      <c r="F317" s="192"/>
      <c r="G317" s="192">
        <f>+ROUND(E317*F317,2)</f>
        <v>0</v>
      </c>
    </row>
    <row r="318" spans="1:7" ht="42.75">
      <c r="A318" s="188" t="s">
        <v>852</v>
      </c>
      <c r="B318" s="189" t="s">
        <v>853</v>
      </c>
      <c r="C318" s="190" t="s">
        <v>854</v>
      </c>
      <c r="D318" s="191" t="s">
        <v>26</v>
      </c>
      <c r="E318" s="192">
        <v>3132.08</v>
      </c>
      <c r="F318" s="192"/>
      <c r="G318" s="192">
        <f>+ROUND(E318*F318,2)</f>
        <v>0</v>
      </c>
    </row>
    <row r="319" spans="1:7" ht="14.25">
      <c r="A319" s="188" t="s">
        <v>855</v>
      </c>
      <c r="B319" s="189" t="s">
        <v>856</v>
      </c>
      <c r="C319" s="190" t="s">
        <v>857</v>
      </c>
      <c r="D319" s="191" t="s">
        <v>26</v>
      </c>
      <c r="E319" s="192">
        <v>555.39</v>
      </c>
      <c r="F319" s="192"/>
      <c r="G319" s="192">
        <f>+ROUND(E319*F319,2)</f>
        <v>0</v>
      </c>
    </row>
    <row r="320" spans="1:7" ht="28.5">
      <c r="A320" s="188" t="s">
        <v>858</v>
      </c>
      <c r="B320" s="189" t="s">
        <v>859</v>
      </c>
      <c r="C320" s="190" t="s">
        <v>860</v>
      </c>
      <c r="D320" s="191" t="s">
        <v>26</v>
      </c>
      <c r="E320" s="192">
        <v>2227.5</v>
      </c>
      <c r="F320" s="192"/>
      <c r="G320" s="192">
        <f>+ROUND(E320*F320,2)</f>
        <v>0</v>
      </c>
    </row>
    <row r="321" spans="1:7" ht="15">
      <c r="A321" s="210" t="s">
        <v>15</v>
      </c>
      <c r="B321" s="211" t="s">
        <v>15</v>
      </c>
      <c r="C321" s="212"/>
      <c r="D321" s="212" t="s">
        <v>17</v>
      </c>
      <c r="E321" s="213" t="s">
        <v>18</v>
      </c>
      <c r="F321" s="213" t="s">
        <v>42</v>
      </c>
      <c r="G321" s="213">
        <f>SUM(G296:G320)</f>
        <v>0</v>
      </c>
    </row>
    <row r="322" spans="1:7" ht="15">
      <c r="A322" s="206" t="s">
        <v>861</v>
      </c>
      <c r="B322" s="207" t="s">
        <v>15</v>
      </c>
      <c r="C322" s="208" t="s">
        <v>862</v>
      </c>
      <c r="D322" s="208" t="s">
        <v>17</v>
      </c>
      <c r="E322" s="209" t="s">
        <v>18</v>
      </c>
      <c r="F322" s="209" t="s">
        <v>18</v>
      </c>
      <c r="G322" s="209" t="s">
        <v>18</v>
      </c>
    </row>
    <row r="323" spans="1:7" ht="28.5">
      <c r="A323" s="188" t="s">
        <v>863</v>
      </c>
      <c r="B323" s="189" t="s">
        <v>864</v>
      </c>
      <c r="C323" s="190" t="s">
        <v>865</v>
      </c>
      <c r="D323" s="191" t="s">
        <v>26</v>
      </c>
      <c r="E323" s="192">
        <v>6391</v>
      </c>
      <c r="F323" s="192"/>
      <c r="G323" s="192">
        <f aca="true" t="shared" si="21" ref="G323:G332">+ROUND(E323*F323,2)</f>
        <v>0</v>
      </c>
    </row>
    <row r="324" spans="1:7" ht="28.5">
      <c r="A324" s="188" t="s">
        <v>866</v>
      </c>
      <c r="B324" s="189" t="s">
        <v>867</v>
      </c>
      <c r="C324" s="190" t="s">
        <v>868</v>
      </c>
      <c r="D324" s="191" t="s">
        <v>26</v>
      </c>
      <c r="E324" s="192">
        <v>6391</v>
      </c>
      <c r="F324" s="192"/>
      <c r="G324" s="192">
        <f t="shared" si="21"/>
        <v>0</v>
      </c>
    </row>
    <row r="325" spans="1:7" ht="28.5">
      <c r="A325" s="188" t="s">
        <v>869</v>
      </c>
      <c r="B325" s="189" t="s">
        <v>867</v>
      </c>
      <c r="C325" s="190" t="s">
        <v>870</v>
      </c>
      <c r="D325" s="191" t="s">
        <v>26</v>
      </c>
      <c r="E325" s="192">
        <v>997.75</v>
      </c>
      <c r="F325" s="192"/>
      <c r="G325" s="192">
        <f t="shared" si="21"/>
        <v>0</v>
      </c>
    </row>
    <row r="326" spans="1:7" ht="28.5">
      <c r="A326" s="188" t="s">
        <v>871</v>
      </c>
      <c r="B326" s="189" t="s">
        <v>867</v>
      </c>
      <c r="C326" s="190" t="s">
        <v>872</v>
      </c>
      <c r="D326" s="191" t="s">
        <v>26</v>
      </c>
      <c r="E326" s="192">
        <v>3132.08</v>
      </c>
      <c r="F326" s="192"/>
      <c r="G326" s="192">
        <f t="shared" si="21"/>
        <v>0</v>
      </c>
    </row>
    <row r="327" spans="1:7" ht="14.25">
      <c r="A327" s="188" t="s">
        <v>873</v>
      </c>
      <c r="B327" s="189" t="s">
        <v>874</v>
      </c>
      <c r="C327" s="190" t="s">
        <v>875</v>
      </c>
      <c r="D327" s="191" t="s">
        <v>26</v>
      </c>
      <c r="E327" s="192">
        <v>355</v>
      </c>
      <c r="F327" s="192"/>
      <c r="G327" s="192">
        <f t="shared" si="21"/>
        <v>0</v>
      </c>
    </row>
    <row r="328" spans="1:7" ht="28.5">
      <c r="A328" s="188" t="s">
        <v>876</v>
      </c>
      <c r="B328" s="189" t="s">
        <v>859</v>
      </c>
      <c r="C328" s="190" t="s">
        <v>860</v>
      </c>
      <c r="D328" s="191" t="s">
        <v>26</v>
      </c>
      <c r="E328" s="192">
        <v>6391</v>
      </c>
      <c r="F328" s="192"/>
      <c r="G328" s="192">
        <f t="shared" si="21"/>
        <v>0</v>
      </c>
    </row>
    <row r="329" spans="1:7" ht="28.5">
      <c r="A329" s="188" t="s">
        <v>877</v>
      </c>
      <c r="B329" s="189" t="s">
        <v>878</v>
      </c>
      <c r="C329" s="190" t="s">
        <v>879</v>
      </c>
      <c r="D329" s="191" t="s">
        <v>34</v>
      </c>
      <c r="E329" s="192">
        <v>276</v>
      </c>
      <c r="F329" s="192"/>
      <c r="G329" s="192">
        <f t="shared" si="21"/>
        <v>0</v>
      </c>
    </row>
    <row r="330" spans="1:7" ht="28.5">
      <c r="A330" s="188" t="s">
        <v>880</v>
      </c>
      <c r="B330" s="189" t="s">
        <v>881</v>
      </c>
      <c r="C330" s="190" t="s">
        <v>882</v>
      </c>
      <c r="D330" s="191" t="s">
        <v>26</v>
      </c>
      <c r="E330" s="192">
        <v>1050</v>
      </c>
      <c r="F330" s="192"/>
      <c r="G330" s="192">
        <f t="shared" si="21"/>
        <v>0</v>
      </c>
    </row>
    <row r="331" spans="1:7" ht="28.5">
      <c r="A331" s="188" t="s">
        <v>883</v>
      </c>
      <c r="B331" s="189" t="s">
        <v>884</v>
      </c>
      <c r="C331" s="190" t="s">
        <v>885</v>
      </c>
      <c r="D331" s="191" t="s">
        <v>26</v>
      </c>
      <c r="E331" s="192">
        <v>825.6</v>
      </c>
      <c r="F331" s="192"/>
      <c r="G331" s="192">
        <f t="shared" si="21"/>
        <v>0</v>
      </c>
    </row>
    <row r="332" spans="1:7" ht="28.5">
      <c r="A332" s="188" t="s">
        <v>886</v>
      </c>
      <c r="B332" s="189" t="s">
        <v>887</v>
      </c>
      <c r="C332" s="190" t="s">
        <v>888</v>
      </c>
      <c r="D332" s="191" t="s">
        <v>26</v>
      </c>
      <c r="E332" s="192">
        <v>825.6</v>
      </c>
      <c r="F332" s="192"/>
      <c r="G332" s="192">
        <f t="shared" si="21"/>
        <v>0</v>
      </c>
    </row>
    <row r="333" spans="1:7" ht="15">
      <c r="A333" s="210" t="s">
        <v>15</v>
      </c>
      <c r="B333" s="211" t="s">
        <v>15</v>
      </c>
      <c r="C333" s="212"/>
      <c r="D333" s="212" t="s">
        <v>17</v>
      </c>
      <c r="E333" s="213" t="s">
        <v>18</v>
      </c>
      <c r="F333" s="213" t="s">
        <v>42</v>
      </c>
      <c r="G333" s="213">
        <f>SUM(G323:G332)</f>
        <v>0</v>
      </c>
    </row>
    <row r="334" spans="1:7" ht="15">
      <c r="A334" s="206" t="s">
        <v>889</v>
      </c>
      <c r="B334" s="207" t="s">
        <v>15</v>
      </c>
      <c r="C334" s="208" t="s">
        <v>890</v>
      </c>
      <c r="D334" s="208" t="s">
        <v>17</v>
      </c>
      <c r="E334" s="209" t="s">
        <v>18</v>
      </c>
      <c r="F334" s="209" t="s">
        <v>18</v>
      </c>
      <c r="G334" s="209" t="s">
        <v>18</v>
      </c>
    </row>
    <row r="335" spans="1:7" ht="28.5">
      <c r="A335" s="188" t="s">
        <v>891</v>
      </c>
      <c r="B335" s="189" t="s">
        <v>892</v>
      </c>
      <c r="C335" s="190" t="s">
        <v>893</v>
      </c>
      <c r="D335" s="191" t="s">
        <v>26</v>
      </c>
      <c r="E335" s="192">
        <v>558.53</v>
      </c>
      <c r="F335" s="192"/>
      <c r="G335" s="192">
        <f>+ROUND(E335*F335,2)</f>
        <v>0</v>
      </c>
    </row>
    <row r="336" spans="1:7" ht="28.5">
      <c r="A336" s="188" t="s">
        <v>894</v>
      </c>
      <c r="B336" s="189" t="s">
        <v>895</v>
      </c>
      <c r="C336" s="190" t="s">
        <v>896</v>
      </c>
      <c r="D336" s="191" t="s">
        <v>26</v>
      </c>
      <c r="E336" s="192">
        <v>105</v>
      </c>
      <c r="F336" s="192"/>
      <c r="G336" s="192">
        <f>+ROUND(E336*F336,2)</f>
        <v>0</v>
      </c>
    </row>
    <row r="337" spans="1:7" ht="15">
      <c r="A337" s="210" t="s">
        <v>15</v>
      </c>
      <c r="B337" s="211" t="s">
        <v>15</v>
      </c>
      <c r="C337" s="212"/>
      <c r="D337" s="212" t="s">
        <v>17</v>
      </c>
      <c r="E337" s="213" t="s">
        <v>18</v>
      </c>
      <c r="F337" s="213" t="s">
        <v>42</v>
      </c>
      <c r="G337" s="213">
        <f>SUM(G335:G336)</f>
        <v>0</v>
      </c>
    </row>
    <row r="338" spans="1:7" ht="15">
      <c r="A338" s="206" t="s">
        <v>897</v>
      </c>
      <c r="B338" s="207" t="s">
        <v>15</v>
      </c>
      <c r="C338" s="208" t="s">
        <v>898</v>
      </c>
      <c r="D338" s="208" t="s">
        <v>17</v>
      </c>
      <c r="E338" s="209" t="s">
        <v>18</v>
      </c>
      <c r="F338" s="209" t="s">
        <v>18</v>
      </c>
      <c r="G338" s="209" t="s">
        <v>18</v>
      </c>
    </row>
    <row r="339" spans="1:7" ht="28.5">
      <c r="A339" s="188" t="s">
        <v>899</v>
      </c>
      <c r="B339" s="189" t="s">
        <v>107</v>
      </c>
      <c r="C339" s="190" t="s">
        <v>108</v>
      </c>
      <c r="D339" s="191" t="s">
        <v>57</v>
      </c>
      <c r="E339" s="192">
        <v>4.67</v>
      </c>
      <c r="F339" s="192"/>
      <c r="G339" s="192">
        <f aca="true" t="shared" si="22" ref="G339:G360">+ROUND(E339*F339,2)</f>
        <v>0</v>
      </c>
    </row>
    <row r="340" spans="1:7" ht="14.25">
      <c r="A340" s="188" t="s">
        <v>900</v>
      </c>
      <c r="B340" s="189" t="s">
        <v>286</v>
      </c>
      <c r="C340" s="190" t="s">
        <v>287</v>
      </c>
      <c r="D340" s="191" t="s">
        <v>34</v>
      </c>
      <c r="E340" s="192">
        <v>229.6</v>
      </c>
      <c r="F340" s="192"/>
      <c r="G340" s="192">
        <f t="shared" si="22"/>
        <v>0</v>
      </c>
    </row>
    <row r="341" spans="1:7" ht="14.25">
      <c r="A341" s="188" t="s">
        <v>901</v>
      </c>
      <c r="B341" s="189" t="s">
        <v>902</v>
      </c>
      <c r="C341" s="190" t="s">
        <v>903</v>
      </c>
      <c r="D341" s="191" t="s">
        <v>57</v>
      </c>
      <c r="E341" s="192">
        <v>224.9</v>
      </c>
      <c r="F341" s="192"/>
      <c r="G341" s="192">
        <f t="shared" si="22"/>
        <v>0</v>
      </c>
    </row>
    <row r="342" spans="1:7" ht="14.25">
      <c r="A342" s="188" t="s">
        <v>904</v>
      </c>
      <c r="B342" s="189" t="s">
        <v>313</v>
      </c>
      <c r="C342" s="190" t="s">
        <v>314</v>
      </c>
      <c r="D342" s="191" t="s">
        <v>57</v>
      </c>
      <c r="E342" s="192">
        <v>0.34</v>
      </c>
      <c r="F342" s="192"/>
      <c r="G342" s="192">
        <f t="shared" si="22"/>
        <v>0</v>
      </c>
    </row>
    <row r="343" spans="1:7" ht="28.5">
      <c r="A343" s="188" t="s">
        <v>905</v>
      </c>
      <c r="B343" s="189" t="s">
        <v>316</v>
      </c>
      <c r="C343" s="190" t="s">
        <v>317</v>
      </c>
      <c r="D343" s="191" t="s">
        <v>57</v>
      </c>
      <c r="E343" s="192">
        <v>6.84</v>
      </c>
      <c r="F343" s="192"/>
      <c r="G343" s="192">
        <f t="shared" si="22"/>
        <v>0</v>
      </c>
    </row>
    <row r="344" spans="1:7" ht="42.75">
      <c r="A344" s="188" t="s">
        <v>906</v>
      </c>
      <c r="B344" s="189" t="s">
        <v>319</v>
      </c>
      <c r="C344" s="190" t="s">
        <v>320</v>
      </c>
      <c r="D344" s="191" t="s">
        <v>26</v>
      </c>
      <c r="E344" s="192">
        <v>27.36</v>
      </c>
      <c r="F344" s="192"/>
      <c r="G344" s="192">
        <f t="shared" si="22"/>
        <v>0</v>
      </c>
    </row>
    <row r="345" spans="1:7" ht="14.25">
      <c r="A345" s="188" t="s">
        <v>907</v>
      </c>
      <c r="B345" s="189" t="s">
        <v>322</v>
      </c>
      <c r="C345" s="190" t="s">
        <v>323</v>
      </c>
      <c r="D345" s="191" t="s">
        <v>26</v>
      </c>
      <c r="E345" s="192">
        <v>6.84</v>
      </c>
      <c r="F345" s="192"/>
      <c r="G345" s="192">
        <f t="shared" si="22"/>
        <v>0</v>
      </c>
    </row>
    <row r="346" spans="1:7" ht="28.5">
      <c r="A346" s="188" t="s">
        <v>908</v>
      </c>
      <c r="B346" s="189" t="s">
        <v>59</v>
      </c>
      <c r="C346" s="190" t="s">
        <v>60</v>
      </c>
      <c r="D346" s="191" t="s">
        <v>57</v>
      </c>
      <c r="E346" s="192">
        <v>2.25</v>
      </c>
      <c r="F346" s="192"/>
      <c r="G346" s="192">
        <f t="shared" si="22"/>
        <v>0</v>
      </c>
    </row>
    <row r="347" spans="1:7" ht="14.25">
      <c r="A347" s="188" t="s">
        <v>909</v>
      </c>
      <c r="B347" s="189" t="s">
        <v>910</v>
      </c>
      <c r="C347" s="190" t="s">
        <v>911</v>
      </c>
      <c r="D347" s="191" t="s">
        <v>26</v>
      </c>
      <c r="E347" s="192">
        <v>1239.7</v>
      </c>
      <c r="F347" s="192"/>
      <c r="G347" s="192">
        <f t="shared" si="22"/>
        <v>0</v>
      </c>
    </row>
    <row r="348" spans="1:7" ht="28.5">
      <c r="A348" s="188" t="s">
        <v>912</v>
      </c>
      <c r="B348" s="189" t="s">
        <v>913</v>
      </c>
      <c r="C348" s="190" t="s">
        <v>914</v>
      </c>
      <c r="D348" s="191" t="s">
        <v>26</v>
      </c>
      <c r="E348" s="192">
        <v>1239.7</v>
      </c>
      <c r="F348" s="192"/>
      <c r="G348" s="192">
        <f t="shared" si="22"/>
        <v>0</v>
      </c>
    </row>
    <row r="349" spans="1:7" ht="28.5">
      <c r="A349" s="188" t="s">
        <v>915</v>
      </c>
      <c r="B349" s="189" t="s">
        <v>113</v>
      </c>
      <c r="C349" s="190" t="s">
        <v>114</v>
      </c>
      <c r="D349" s="191" t="s">
        <v>57</v>
      </c>
      <c r="E349" s="192">
        <v>109.3</v>
      </c>
      <c r="F349" s="192"/>
      <c r="G349" s="192">
        <f t="shared" si="22"/>
        <v>0</v>
      </c>
    </row>
    <row r="350" spans="1:7" ht="28.5">
      <c r="A350" s="188" t="s">
        <v>916</v>
      </c>
      <c r="B350" s="189" t="s">
        <v>917</v>
      </c>
      <c r="C350" s="190" t="s">
        <v>918</v>
      </c>
      <c r="D350" s="191" t="s">
        <v>34</v>
      </c>
      <c r="E350" s="192">
        <v>70</v>
      </c>
      <c r="F350" s="192"/>
      <c r="G350" s="192">
        <f t="shared" si="22"/>
        <v>0</v>
      </c>
    </row>
    <row r="351" spans="1:7" ht="42.75">
      <c r="A351" s="188" t="s">
        <v>919</v>
      </c>
      <c r="B351" s="189" t="s">
        <v>920</v>
      </c>
      <c r="C351" s="190" t="s">
        <v>921</v>
      </c>
      <c r="D351" s="191" t="s">
        <v>34</v>
      </c>
      <c r="E351" s="192">
        <v>104</v>
      </c>
      <c r="F351" s="192"/>
      <c r="G351" s="192">
        <f t="shared" si="22"/>
        <v>0</v>
      </c>
    </row>
    <row r="352" spans="1:7" ht="14.25">
      <c r="A352" s="188" t="s">
        <v>922</v>
      </c>
      <c r="B352" s="189" t="s">
        <v>740</v>
      </c>
      <c r="C352" s="190" t="s">
        <v>923</v>
      </c>
      <c r="D352" s="191" t="s">
        <v>30</v>
      </c>
      <c r="E352" s="192">
        <v>1</v>
      </c>
      <c r="F352" s="192"/>
      <c r="G352" s="192">
        <f t="shared" si="22"/>
        <v>0</v>
      </c>
    </row>
    <row r="353" spans="1:7" ht="28.5">
      <c r="A353" s="188" t="s">
        <v>924</v>
      </c>
      <c r="B353" s="189" t="s">
        <v>925</v>
      </c>
      <c r="C353" s="190" t="s">
        <v>926</v>
      </c>
      <c r="D353" s="191" t="s">
        <v>30</v>
      </c>
      <c r="E353" s="192">
        <v>1</v>
      </c>
      <c r="F353" s="192"/>
      <c r="G353" s="192">
        <f t="shared" si="22"/>
        <v>0</v>
      </c>
    </row>
    <row r="354" spans="1:7" ht="14.25">
      <c r="A354" s="188" t="s">
        <v>927</v>
      </c>
      <c r="B354" s="189" t="s">
        <v>471</v>
      </c>
      <c r="C354" s="190" t="s">
        <v>928</v>
      </c>
      <c r="D354" s="191" t="s">
        <v>30</v>
      </c>
      <c r="E354" s="192">
        <v>1</v>
      </c>
      <c r="F354" s="192"/>
      <c r="G354" s="192">
        <f t="shared" si="22"/>
        <v>0</v>
      </c>
    </row>
    <row r="355" spans="1:7" ht="28.5">
      <c r="A355" s="188" t="s">
        <v>929</v>
      </c>
      <c r="B355" s="189" t="s">
        <v>930</v>
      </c>
      <c r="C355" s="190" t="s">
        <v>931</v>
      </c>
      <c r="D355" s="191" t="s">
        <v>30</v>
      </c>
      <c r="E355" s="192">
        <v>146</v>
      </c>
      <c r="F355" s="192"/>
      <c r="G355" s="192">
        <f t="shared" si="22"/>
        <v>0</v>
      </c>
    </row>
    <row r="356" spans="1:7" ht="14.25">
      <c r="A356" s="188" t="s">
        <v>932</v>
      </c>
      <c r="B356" s="189" t="s">
        <v>933</v>
      </c>
      <c r="C356" s="190" t="s">
        <v>934</v>
      </c>
      <c r="D356" s="191" t="s">
        <v>26</v>
      </c>
      <c r="E356" s="192">
        <v>326.3</v>
      </c>
      <c r="F356" s="192"/>
      <c r="G356" s="192">
        <f t="shared" si="22"/>
        <v>0</v>
      </c>
    </row>
    <row r="357" spans="1:7" ht="14.25">
      <c r="A357" s="188" t="s">
        <v>935</v>
      </c>
      <c r="B357" s="189" t="s">
        <v>936</v>
      </c>
      <c r="C357" s="190" t="s">
        <v>937</v>
      </c>
      <c r="D357" s="191" t="s">
        <v>26</v>
      </c>
      <c r="E357" s="192">
        <v>540</v>
      </c>
      <c r="F357" s="192"/>
      <c r="G357" s="192">
        <f t="shared" si="22"/>
        <v>0</v>
      </c>
    </row>
    <row r="358" spans="1:7" ht="14.25">
      <c r="A358" s="188" t="s">
        <v>938</v>
      </c>
      <c r="B358" s="189" t="s">
        <v>939</v>
      </c>
      <c r="C358" s="190" t="s">
        <v>940</v>
      </c>
      <c r="D358" s="191" t="s">
        <v>94</v>
      </c>
      <c r="E358" s="192">
        <v>1</v>
      </c>
      <c r="F358" s="192"/>
      <c r="G358" s="192">
        <f t="shared" si="22"/>
        <v>0</v>
      </c>
    </row>
    <row r="359" spans="1:7" ht="14.25">
      <c r="A359" s="188" t="s">
        <v>941</v>
      </c>
      <c r="B359" s="189" t="s">
        <v>942</v>
      </c>
      <c r="C359" s="190" t="s">
        <v>943</v>
      </c>
      <c r="D359" s="191" t="s">
        <v>26</v>
      </c>
      <c r="E359" s="192">
        <v>540</v>
      </c>
      <c r="F359" s="192"/>
      <c r="G359" s="192">
        <f t="shared" si="22"/>
        <v>0</v>
      </c>
    </row>
    <row r="360" spans="1:7" ht="14.25">
      <c r="A360" s="193" t="s">
        <v>944</v>
      </c>
      <c r="B360" s="194" t="s">
        <v>945</v>
      </c>
      <c r="C360" s="195" t="s">
        <v>946</v>
      </c>
      <c r="D360" s="196" t="s">
        <v>127</v>
      </c>
      <c r="E360" s="197">
        <v>5000</v>
      </c>
      <c r="F360" s="197"/>
      <c r="G360" s="197">
        <f t="shared" si="22"/>
        <v>0</v>
      </c>
    </row>
    <row r="361" spans="1:7" ht="15">
      <c r="A361" s="210" t="s">
        <v>15</v>
      </c>
      <c r="B361" s="211" t="s">
        <v>15</v>
      </c>
      <c r="C361" s="212"/>
      <c r="D361" s="212" t="s">
        <v>17</v>
      </c>
      <c r="E361" s="213" t="s">
        <v>18</v>
      </c>
      <c r="F361" s="213" t="s">
        <v>42</v>
      </c>
      <c r="G361" s="213">
        <f>SUM(G339:G360)</f>
        <v>0</v>
      </c>
    </row>
    <row r="362" spans="1:7" ht="15">
      <c r="A362" s="206" t="s">
        <v>947</v>
      </c>
      <c r="B362" s="207" t="s">
        <v>15</v>
      </c>
      <c r="C362" s="208" t="s">
        <v>948</v>
      </c>
      <c r="D362" s="208" t="s">
        <v>17</v>
      </c>
      <c r="E362" s="209" t="s">
        <v>18</v>
      </c>
      <c r="F362" s="209" t="s">
        <v>18</v>
      </c>
      <c r="G362" s="209" t="s">
        <v>18</v>
      </c>
    </row>
    <row r="363" spans="1:7" ht="14.25">
      <c r="A363" s="188" t="s">
        <v>949</v>
      </c>
      <c r="B363" s="189" t="s">
        <v>950</v>
      </c>
      <c r="C363" s="190" t="s">
        <v>951</v>
      </c>
      <c r="D363" s="191" t="s">
        <v>26</v>
      </c>
      <c r="E363" s="192">
        <v>2147.1</v>
      </c>
      <c r="F363" s="192"/>
      <c r="G363" s="192">
        <f aca="true" t="shared" si="23" ref="G363:G371">+ROUND(E363*F363,2)</f>
        <v>0</v>
      </c>
    </row>
    <row r="364" spans="1:7" ht="14.25">
      <c r="A364" s="188" t="s">
        <v>952</v>
      </c>
      <c r="B364" s="189" t="s">
        <v>953</v>
      </c>
      <c r="C364" s="190" t="s">
        <v>954</v>
      </c>
      <c r="D364" s="191" t="s">
        <v>26</v>
      </c>
      <c r="E364" s="192">
        <v>800</v>
      </c>
      <c r="F364" s="192"/>
      <c r="G364" s="192">
        <f t="shared" si="23"/>
        <v>0</v>
      </c>
    </row>
    <row r="365" spans="1:7" ht="28.5">
      <c r="A365" s="188" t="s">
        <v>955</v>
      </c>
      <c r="B365" s="189" t="s">
        <v>956</v>
      </c>
      <c r="C365" s="190" t="s">
        <v>957</v>
      </c>
      <c r="D365" s="191" t="s">
        <v>30</v>
      </c>
      <c r="E365" s="192">
        <v>2</v>
      </c>
      <c r="F365" s="192"/>
      <c r="G365" s="192">
        <f t="shared" si="23"/>
        <v>0</v>
      </c>
    </row>
    <row r="366" spans="1:7" ht="28.5">
      <c r="A366" s="188" t="s">
        <v>958</v>
      </c>
      <c r="B366" s="189" t="s">
        <v>959</v>
      </c>
      <c r="C366" s="190" t="s">
        <v>960</v>
      </c>
      <c r="D366" s="191" t="s">
        <v>30</v>
      </c>
      <c r="E366" s="192">
        <v>2</v>
      </c>
      <c r="F366" s="192"/>
      <c r="G366" s="192">
        <f t="shared" si="23"/>
        <v>0</v>
      </c>
    </row>
    <row r="367" spans="1:7" ht="28.5">
      <c r="A367" s="188" t="s">
        <v>961</v>
      </c>
      <c r="B367" s="189" t="s">
        <v>962</v>
      </c>
      <c r="C367" s="190" t="s">
        <v>963</v>
      </c>
      <c r="D367" s="191" t="s">
        <v>30</v>
      </c>
      <c r="E367" s="192">
        <v>5</v>
      </c>
      <c r="F367" s="192"/>
      <c r="G367" s="192">
        <f t="shared" si="23"/>
        <v>0</v>
      </c>
    </row>
    <row r="368" spans="1:7" ht="28.5">
      <c r="A368" s="188" t="s">
        <v>964</v>
      </c>
      <c r="B368" s="189" t="s">
        <v>965</v>
      </c>
      <c r="C368" s="190" t="s">
        <v>966</v>
      </c>
      <c r="D368" s="191" t="s">
        <v>30</v>
      </c>
      <c r="E368" s="192">
        <v>2</v>
      </c>
      <c r="F368" s="192"/>
      <c r="G368" s="192">
        <f t="shared" si="23"/>
        <v>0</v>
      </c>
    </row>
    <row r="369" spans="1:7" ht="28.5">
      <c r="A369" s="188" t="s">
        <v>967</v>
      </c>
      <c r="B369" s="189" t="s">
        <v>968</v>
      </c>
      <c r="C369" s="190" t="s">
        <v>969</v>
      </c>
      <c r="D369" s="191" t="s">
        <v>30</v>
      </c>
      <c r="E369" s="192">
        <v>3</v>
      </c>
      <c r="F369" s="192"/>
      <c r="G369" s="192">
        <f t="shared" si="23"/>
        <v>0</v>
      </c>
    </row>
    <row r="370" spans="1:7" ht="28.5">
      <c r="A370" s="188" t="s">
        <v>970</v>
      </c>
      <c r="B370" s="189" t="s">
        <v>971</v>
      </c>
      <c r="C370" s="190" t="s">
        <v>972</v>
      </c>
      <c r="D370" s="191" t="s">
        <v>30</v>
      </c>
      <c r="E370" s="192">
        <v>3</v>
      </c>
      <c r="F370" s="192"/>
      <c r="G370" s="192">
        <f t="shared" si="23"/>
        <v>0</v>
      </c>
    </row>
    <row r="371" spans="1:7" ht="28.5">
      <c r="A371" s="188" t="s">
        <v>973</v>
      </c>
      <c r="B371" s="189" t="s">
        <v>974</v>
      </c>
      <c r="C371" s="190" t="s">
        <v>975</v>
      </c>
      <c r="D371" s="191" t="s">
        <v>30</v>
      </c>
      <c r="E371" s="192">
        <v>122</v>
      </c>
      <c r="F371" s="192"/>
      <c r="G371" s="192">
        <f t="shared" si="23"/>
        <v>0</v>
      </c>
    </row>
    <row r="372" spans="1:7" ht="15">
      <c r="A372" s="210" t="s">
        <v>15</v>
      </c>
      <c r="B372" s="211" t="s">
        <v>15</v>
      </c>
      <c r="C372" s="212"/>
      <c r="D372" s="212" t="s">
        <v>17</v>
      </c>
      <c r="E372" s="213" t="s">
        <v>18</v>
      </c>
      <c r="F372" s="213" t="s">
        <v>42</v>
      </c>
      <c r="G372" s="213">
        <f>SUM(G363:G371)</f>
        <v>0</v>
      </c>
    </row>
    <row r="373" spans="1:7" ht="15">
      <c r="A373" s="206" t="s">
        <v>976</v>
      </c>
      <c r="B373" s="207" t="s">
        <v>15</v>
      </c>
      <c r="C373" s="208" t="s">
        <v>977</v>
      </c>
      <c r="D373" s="208" t="s">
        <v>17</v>
      </c>
      <c r="E373" s="209" t="s">
        <v>18</v>
      </c>
      <c r="F373" s="209" t="s">
        <v>18</v>
      </c>
      <c r="G373" s="209" t="s">
        <v>18</v>
      </c>
    </row>
    <row r="374" spans="1:7" ht="14.25">
      <c r="A374" s="193" t="s">
        <v>978</v>
      </c>
      <c r="B374" s="194" t="s">
        <v>979</v>
      </c>
      <c r="C374" s="195" t="s">
        <v>980</v>
      </c>
      <c r="D374" s="196" t="s">
        <v>26</v>
      </c>
      <c r="E374" s="197">
        <v>1224</v>
      </c>
      <c r="F374" s="197"/>
      <c r="G374" s="197">
        <f>+ROUND(E374*F374,2)</f>
        <v>0</v>
      </c>
    </row>
    <row r="375" spans="1:7" ht="15">
      <c r="A375" s="210" t="s">
        <v>15</v>
      </c>
      <c r="B375" s="211" t="s">
        <v>15</v>
      </c>
      <c r="C375" s="212"/>
      <c r="D375" s="212" t="s">
        <v>17</v>
      </c>
      <c r="E375" s="213" t="s">
        <v>18</v>
      </c>
      <c r="F375" s="213" t="s">
        <v>42</v>
      </c>
      <c r="G375" s="213">
        <f>SUM(G374)</f>
        <v>0</v>
      </c>
    </row>
    <row r="376" spans="1:7" ht="15">
      <c r="A376" s="221" t="s">
        <v>981</v>
      </c>
      <c r="B376" s="222"/>
      <c r="C376" s="222"/>
      <c r="D376" s="222"/>
      <c r="E376" s="222"/>
      <c r="F376" s="223"/>
      <c r="G376" s="224">
        <f>SUM(G8:G375)/2</f>
        <v>0</v>
      </c>
    </row>
    <row r="379" ht="14.25">
      <c r="G379" s="199"/>
    </row>
    <row r="380" ht="14.25">
      <c r="G380" s="199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125" style="2" customWidth="1"/>
    <col min="2" max="2" width="50.625" style="1" customWidth="1"/>
    <col min="3" max="3" width="13.00390625" style="1" customWidth="1"/>
    <col min="4" max="4" width="8.125" style="1" customWidth="1"/>
    <col min="5" max="16384" width="9.00390625" style="1" customWidth="1"/>
  </cols>
  <sheetData>
    <row r="1" spans="1:4" ht="17.25" customHeight="1">
      <c r="A1" s="229" t="s">
        <v>982</v>
      </c>
      <c r="B1" s="95"/>
      <c r="C1" s="95"/>
      <c r="D1" s="96"/>
    </row>
    <row r="2" spans="1:4" ht="12.75">
      <c r="A2" s="18" t="s">
        <v>3</v>
      </c>
      <c r="B2" s="11" t="str">
        <f>'Plan_orç '!B3</f>
        <v>CONSTRUÇÃO DO 1º BATALHÃO DA POLICIA MILITAR AMBIENTAL </v>
      </c>
      <c r="C2" s="12"/>
      <c r="D2" s="19"/>
    </row>
    <row r="3" spans="1:4" ht="13.5" thickBot="1">
      <c r="A3" s="20" t="s">
        <v>5</v>
      </c>
      <c r="B3" s="21" t="str">
        <f>'Plan_orç '!B4</f>
        <v>AVENIDA PROF. IDA KOLB ESQ COM MOURAO VIEIRA - JD LARANJEIRAS - SÃO PAULO </v>
      </c>
      <c r="C3" s="22"/>
      <c r="D3" s="23"/>
    </row>
    <row r="4" ht="12.75" thickBot="1">
      <c r="D4" s="3"/>
    </row>
    <row r="5" spans="1:4" ht="12.75" thickBot="1">
      <c r="A5" s="10" t="s">
        <v>983</v>
      </c>
      <c r="B5" s="10" t="s">
        <v>984</v>
      </c>
      <c r="C5" s="10" t="s">
        <v>985</v>
      </c>
      <c r="D5" s="10" t="s">
        <v>986</v>
      </c>
    </row>
    <row r="6" spans="1:4" ht="12">
      <c r="A6" s="13">
        <v>1</v>
      </c>
      <c r="B6" s="14" t="str">
        <f>'Plan_orç '!C7</f>
        <v>MOBILIZAÇÃO DESMOBILIZAÇÃO, CANTEIRO E ADM LOCAL </v>
      </c>
      <c r="C6" s="15">
        <f>'Plan_orç '!G14</f>
        <v>0</v>
      </c>
      <c r="D6" s="16" t="e">
        <f>C6/$C$22</f>
        <v>#DIV/0!</v>
      </c>
    </row>
    <row r="7" spans="1:4" s="4" customFormat="1" ht="15" customHeight="1">
      <c r="A7" s="13">
        <v>2</v>
      </c>
      <c r="B7" s="14" t="str">
        <f>'Plan_orç '!C15</f>
        <v>SERVIÇOS PRELIMINARES                                                                                                                                                                                   </v>
      </c>
      <c r="C7" s="15">
        <f>'Plan_orç '!G26</f>
        <v>0</v>
      </c>
      <c r="D7" s="16" t="e">
        <f aca="true" t="shared" si="0" ref="D7:D21">C7/$C$22</f>
        <v>#DIV/0!</v>
      </c>
    </row>
    <row r="8" spans="1:4" s="4" customFormat="1" ht="13.5" customHeight="1">
      <c r="A8" s="13">
        <v>3</v>
      </c>
      <c r="B8" s="14" t="str">
        <f>'Plan_orç '!C27</f>
        <v>MOVIMENTO DE TERRA - TERRAPLENAGEM </v>
      </c>
      <c r="C8" s="15">
        <f>'Plan_orç '!G34</f>
        <v>0</v>
      </c>
      <c r="D8" s="16" t="e">
        <f t="shared" si="0"/>
        <v>#DIV/0!</v>
      </c>
    </row>
    <row r="9" spans="1:4" s="4" customFormat="1" ht="13.5" customHeight="1">
      <c r="A9" s="13">
        <v>4</v>
      </c>
      <c r="B9" s="14" t="str">
        <f>'Plan_orç '!C35</f>
        <v>FUNDAÇÃO                                                                                                                                                                                                </v>
      </c>
      <c r="C9" s="15">
        <f>'Plan_orç '!G54</f>
        <v>0</v>
      </c>
      <c r="D9" s="16" t="e">
        <f t="shared" si="0"/>
        <v>#DIV/0!</v>
      </c>
    </row>
    <row r="10" spans="1:4" s="4" customFormat="1" ht="13.5" customHeight="1">
      <c r="A10" s="13">
        <v>5</v>
      </c>
      <c r="B10" s="14" t="str">
        <f>'Plan_orç '!C55</f>
        <v>SUPERESTRUTURA                                                                                                                                                                                          </v>
      </c>
      <c r="C10" s="15">
        <f>'Plan_orç '!G69</f>
        <v>0</v>
      </c>
      <c r="D10" s="16" t="e">
        <f t="shared" si="0"/>
        <v>#DIV/0!</v>
      </c>
    </row>
    <row r="11" spans="1:4" s="4" customFormat="1" ht="13.5" customHeight="1">
      <c r="A11" s="13">
        <v>6</v>
      </c>
      <c r="B11" s="14" t="str">
        <f>'Plan_orç '!C70</f>
        <v>FECHAMENTOS INTERNOS E EXTERNOS                                                                                                                                                                         </v>
      </c>
      <c r="C11" s="15">
        <f>'Plan_orç '!G82</f>
        <v>0</v>
      </c>
      <c r="D11" s="16" t="e">
        <f t="shared" si="0"/>
        <v>#DIV/0!</v>
      </c>
    </row>
    <row r="12" spans="1:4" s="4" customFormat="1" ht="13.5" customHeight="1">
      <c r="A12" s="13">
        <v>7</v>
      </c>
      <c r="B12" s="14" t="str">
        <f>'Plan_orç '!C83</f>
        <v>COBERTURA                                                                                                                                                                                               </v>
      </c>
      <c r="C12" s="15">
        <f>'Plan_orç '!G95</f>
        <v>0</v>
      </c>
      <c r="D12" s="16" t="e">
        <f t="shared" si="0"/>
        <v>#DIV/0!</v>
      </c>
    </row>
    <row r="13" spans="1:4" s="4" customFormat="1" ht="43.5" customHeight="1">
      <c r="A13" s="13">
        <v>8</v>
      </c>
      <c r="B13" s="225" t="str">
        <f>'Plan_orç '!C96</f>
        <v>INSTALAÇÕES HIDRAULICAS : ÁGUA FRIA , ÁGUA QUENTE , ÁGUA REUSO,INCÊNDIO , ESGOTO, ÁGUAS PLUVIAIS ,GÁS,RESERVATÓRIO , LOUÇAS , METAIS E ACESSÓRIOS                                                                                                              </v>
      </c>
      <c r="C13" s="15">
        <f>'Plan_orç '!G196</f>
        <v>0</v>
      </c>
      <c r="D13" s="16" t="e">
        <f t="shared" si="0"/>
        <v>#DIV/0!</v>
      </c>
    </row>
    <row r="14" spans="1:4" s="4" customFormat="1" ht="13.5" customHeight="1">
      <c r="A14" s="13">
        <v>9</v>
      </c>
      <c r="B14" s="14" t="str">
        <f>'Plan_orç '!C197</f>
        <v>INSTALAÇÕES ELÉTRICAS  MÉDIA TENSÃO                                                                                                                                                                 </v>
      </c>
      <c r="C14" s="15">
        <f>'Plan_orç '!G286</f>
        <v>0</v>
      </c>
      <c r="D14" s="16" t="e">
        <f t="shared" si="0"/>
        <v>#DIV/0!</v>
      </c>
    </row>
    <row r="15" spans="1:4" s="4" customFormat="1" ht="13.5" customHeight="1">
      <c r="A15" s="13">
        <v>10</v>
      </c>
      <c r="B15" s="14" t="str">
        <f>'Plan_orç '!C287</f>
        <v>ESQUADRIAS METÁLICAS E DE MADEIRA </v>
      </c>
      <c r="C15" s="15">
        <f>'Plan_orç '!G294</f>
        <v>0</v>
      </c>
      <c r="D15" s="16" t="e">
        <f t="shared" si="0"/>
        <v>#DIV/0!</v>
      </c>
    </row>
    <row r="16" spans="1:4" s="4" customFormat="1" ht="13.5" customHeight="1">
      <c r="A16" s="13">
        <v>11</v>
      </c>
      <c r="B16" s="14" t="str">
        <f>'Plan_orç '!C295</f>
        <v>REVESTIMENTOS INTERNOS E EXTERNOS</v>
      </c>
      <c r="C16" s="15">
        <f>'Plan_orç '!G321</f>
        <v>0</v>
      </c>
      <c r="D16" s="16" t="e">
        <f t="shared" si="0"/>
        <v>#DIV/0!</v>
      </c>
    </row>
    <row r="17" spans="1:4" s="4" customFormat="1" ht="13.5" customHeight="1">
      <c r="A17" s="13">
        <v>12</v>
      </c>
      <c r="B17" s="14" t="str">
        <f>'Plan_orç '!C322</f>
        <v>PINTURA DE PAREDES INTERNAS E EXTERNAS </v>
      </c>
      <c r="C17" s="15">
        <f>'Plan_orç '!G333</f>
        <v>0</v>
      </c>
      <c r="D17" s="16" t="e">
        <f t="shared" si="0"/>
        <v>#DIV/0!</v>
      </c>
    </row>
    <row r="18" spans="1:4" s="4" customFormat="1" ht="13.5" customHeight="1">
      <c r="A18" s="13">
        <v>13</v>
      </c>
      <c r="B18" s="14" t="str">
        <f>'Plan_orç '!C334</f>
        <v>VIDROS                                                                                                                                                                                                  </v>
      </c>
      <c r="C18" s="15">
        <f>'Plan_orç '!G337</f>
        <v>0</v>
      </c>
      <c r="D18" s="16" t="e">
        <f t="shared" si="0"/>
        <v>#DIV/0!</v>
      </c>
    </row>
    <row r="19" spans="1:4" s="4" customFormat="1" ht="13.5" customHeight="1">
      <c r="A19" s="13">
        <v>14</v>
      </c>
      <c r="B19" s="14" t="str">
        <f>'Plan_orç '!C338</f>
        <v>SERVIÇOS EXTERNOS                                                                                                                                                                                       </v>
      </c>
      <c r="C19" s="15">
        <f>'Plan_orç '!G361</f>
        <v>0</v>
      </c>
      <c r="D19" s="16" t="e">
        <f t="shared" si="0"/>
        <v>#DIV/0!</v>
      </c>
    </row>
    <row r="20" spans="1:4" s="4" customFormat="1" ht="13.5" customHeight="1">
      <c r="A20" s="13">
        <v>15</v>
      </c>
      <c r="B20" s="14" t="str">
        <f>'Plan_orç '!C362</f>
        <v>PAISAGISMO                                                                                                                                                                                              </v>
      </c>
      <c r="C20" s="15">
        <f>'Plan_orç '!G372</f>
        <v>0</v>
      </c>
      <c r="D20" s="16" t="e">
        <f t="shared" si="0"/>
        <v>#DIV/0!</v>
      </c>
    </row>
    <row r="21" spans="1:4" s="4" customFormat="1" ht="13.5" customHeight="1" thickBot="1">
      <c r="A21" s="13">
        <v>16</v>
      </c>
      <c r="B21" s="14" t="str">
        <f>'Plan_orç '!C373</f>
        <v>LIMPEZA                                                                                                                                                                                                 </v>
      </c>
      <c r="C21" s="15">
        <f>'Plan_orç '!G375</f>
        <v>0</v>
      </c>
      <c r="D21" s="16" t="e">
        <f t="shared" si="0"/>
        <v>#DIV/0!</v>
      </c>
    </row>
    <row r="22" spans="1:4" s="4" customFormat="1" ht="13.5" customHeight="1" thickBot="1">
      <c r="A22" s="5"/>
      <c r="B22" s="6" t="s">
        <v>987</v>
      </c>
      <c r="C22" s="7">
        <f>SUM(C6:C21)</f>
        <v>0</v>
      </c>
      <c r="D22" s="8" t="e">
        <f>SUM(D6:D21)</f>
        <v>#DIV/0!</v>
      </c>
    </row>
    <row r="23" spans="1:4" s="4" customFormat="1" ht="13.5" customHeight="1">
      <c r="A23" s="2"/>
      <c r="B23" s="1"/>
      <c r="C23" s="1"/>
      <c r="D23" s="1"/>
    </row>
    <row r="24" spans="1:4" s="4" customFormat="1" ht="27.75" customHeight="1">
      <c r="A24" s="2"/>
      <c r="B24" s="1"/>
      <c r="C24" s="9"/>
      <c r="D24" s="1"/>
    </row>
    <row r="25" ht="12">
      <c r="C25" s="9"/>
    </row>
    <row r="26" ht="12">
      <c r="C26" s="9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56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2.75"/>
  <cols>
    <col min="1" max="1" width="24.50390625" style="99" customWidth="1"/>
    <col min="2" max="2" width="53.25390625" style="99" customWidth="1"/>
    <col min="3" max="3" width="23.625" style="114" customWidth="1"/>
    <col min="4" max="4" width="11.625" style="114" customWidth="1"/>
    <col min="5" max="5" width="14.875" style="99" customWidth="1"/>
    <col min="6" max="6" width="8.875" style="99" customWidth="1"/>
    <col min="7" max="7" width="15.375" style="99" customWidth="1"/>
    <col min="8" max="8" width="9.75390625" style="99" customWidth="1"/>
    <col min="9" max="9" width="16.75390625" style="99" customWidth="1"/>
    <col min="10" max="10" width="9.125" style="99" customWidth="1"/>
    <col min="11" max="11" width="17.25390625" style="99" customWidth="1"/>
    <col min="12" max="12" width="10.125" style="99" customWidth="1"/>
    <col min="13" max="13" width="17.625" style="99" customWidth="1"/>
    <col min="14" max="14" width="9.75390625" style="99" customWidth="1"/>
    <col min="15" max="15" width="17.25390625" style="99" customWidth="1"/>
    <col min="16" max="16" width="10.50390625" style="99" customWidth="1"/>
    <col min="17" max="17" width="17.25390625" style="99" customWidth="1"/>
    <col min="18" max="18" width="10.50390625" style="99" customWidth="1"/>
    <col min="19" max="19" width="16.75390625" style="99" customWidth="1"/>
    <col min="20" max="20" width="10.50390625" style="99" customWidth="1"/>
    <col min="21" max="21" width="17.625" style="99" customWidth="1"/>
    <col min="22" max="22" width="10.125" style="99" customWidth="1"/>
    <col min="23" max="23" width="18.875" style="99" customWidth="1"/>
    <col min="24" max="24" width="10.125" style="99" customWidth="1"/>
    <col min="25" max="25" width="17.875" style="99" customWidth="1"/>
    <col min="26" max="26" width="10.50390625" style="99" customWidth="1"/>
    <col min="27" max="27" width="18.25390625" style="99" customWidth="1"/>
    <col min="28" max="28" width="11.625" style="99" customWidth="1"/>
    <col min="29" max="29" width="18.25390625" style="99" customWidth="1"/>
    <col min="30" max="30" width="11.625" style="99" customWidth="1"/>
    <col min="31" max="31" width="5.125" style="99" customWidth="1"/>
    <col min="32" max="32" width="11.00390625" style="99" customWidth="1"/>
    <col min="33" max="16384" width="9.00390625" style="99" customWidth="1"/>
  </cols>
  <sheetData>
    <row r="1" ht="15.75" thickBot="1"/>
    <row r="2" spans="1:28" ht="21" customHeight="1" thickBot="1">
      <c r="A2" s="142" t="s">
        <v>988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115" customFormat="1" ht="24.75" customHeight="1" thickBot="1">
      <c r="A3" s="143" t="s">
        <v>989</v>
      </c>
      <c r="B3" s="226" t="s">
        <v>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8"/>
    </row>
    <row r="4" spans="1:28" s="107" customFormat="1" ht="24.75" customHeight="1" thickBot="1">
      <c r="A4" s="143" t="s">
        <v>990</v>
      </c>
      <c r="B4" s="226" t="str">
        <f>'Plan_Resumo '!B2</f>
        <v>CONSTRUÇÃO DO 1º BATALHÃO DA POLICIA MILITAR AMBIENTAL 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/>
    </row>
    <row r="5" spans="1:28" s="107" customFormat="1" ht="24.75" customHeight="1" thickBot="1">
      <c r="A5" s="143" t="s">
        <v>991</v>
      </c>
      <c r="B5" s="226" t="str">
        <f>'Plan_Resumo '!B3</f>
        <v>AVENIDA PROF. IDA KOLB ESQ COM MOURAO VIEIRA - JD LARANJEIRAS - SÃO PAULO 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</row>
    <row r="8" ht="15.75">
      <c r="A8" s="107"/>
    </row>
    <row r="9" spans="1:27" ht="15.75" thickBot="1">
      <c r="A9" s="144"/>
      <c r="B9" s="144"/>
      <c r="AA9" s="145"/>
    </row>
    <row r="10" spans="1:28" s="152" customFormat="1" ht="16.5" thickBot="1">
      <c r="A10" s="146" t="s">
        <v>983</v>
      </c>
      <c r="B10" s="147" t="s">
        <v>992</v>
      </c>
      <c r="C10" s="148" t="s">
        <v>993</v>
      </c>
      <c r="D10" s="149" t="s">
        <v>994</v>
      </c>
      <c r="E10" s="150" t="s">
        <v>995</v>
      </c>
      <c r="F10" s="151"/>
      <c r="G10" s="150" t="s">
        <v>996</v>
      </c>
      <c r="H10" s="151"/>
      <c r="I10" s="150" t="s">
        <v>997</v>
      </c>
      <c r="J10" s="151"/>
      <c r="K10" s="150" t="s">
        <v>998</v>
      </c>
      <c r="L10" s="151"/>
      <c r="M10" s="150" t="s">
        <v>999</v>
      </c>
      <c r="N10" s="151"/>
      <c r="O10" s="150" t="s">
        <v>1000</v>
      </c>
      <c r="P10" s="151"/>
      <c r="Q10" s="150" t="s">
        <v>1001</v>
      </c>
      <c r="R10" s="151"/>
      <c r="S10" s="150" t="s">
        <v>1002</v>
      </c>
      <c r="T10" s="151"/>
      <c r="U10" s="150" t="s">
        <v>1003</v>
      </c>
      <c r="V10" s="151"/>
      <c r="W10" s="150" t="s">
        <v>1004</v>
      </c>
      <c r="X10" s="151"/>
      <c r="Y10" s="150" t="s">
        <v>1005</v>
      </c>
      <c r="Z10" s="151"/>
      <c r="AA10" s="150" t="s">
        <v>1006</v>
      </c>
      <c r="AB10" s="151"/>
    </row>
    <row r="11" spans="1:28" s="152" customFormat="1" ht="16.5" thickBot="1">
      <c r="A11" s="153"/>
      <c r="B11" s="154"/>
      <c r="C11" s="155"/>
      <c r="D11" s="156"/>
      <c r="E11" s="150" t="s">
        <v>1007</v>
      </c>
      <c r="F11" s="150" t="s">
        <v>994</v>
      </c>
      <c r="G11" s="150" t="s">
        <v>1007</v>
      </c>
      <c r="H11" s="150" t="s">
        <v>994</v>
      </c>
      <c r="I11" s="150" t="s">
        <v>1007</v>
      </c>
      <c r="J11" s="150" t="s">
        <v>994</v>
      </c>
      <c r="K11" s="150" t="s">
        <v>1007</v>
      </c>
      <c r="L11" s="150" t="s">
        <v>994</v>
      </c>
      <c r="M11" s="150" t="s">
        <v>1007</v>
      </c>
      <c r="N11" s="150" t="s">
        <v>994</v>
      </c>
      <c r="O11" s="150" t="s">
        <v>1007</v>
      </c>
      <c r="P11" s="150" t="s">
        <v>994</v>
      </c>
      <c r="Q11" s="150" t="s">
        <v>1007</v>
      </c>
      <c r="R11" s="150" t="s">
        <v>994</v>
      </c>
      <c r="S11" s="150" t="s">
        <v>1007</v>
      </c>
      <c r="T11" s="150" t="s">
        <v>994</v>
      </c>
      <c r="U11" s="150" t="s">
        <v>1007</v>
      </c>
      <c r="V11" s="150" t="s">
        <v>994</v>
      </c>
      <c r="W11" s="150" t="s">
        <v>1007</v>
      </c>
      <c r="X11" s="150" t="s">
        <v>994</v>
      </c>
      <c r="Y11" s="150" t="s">
        <v>1007</v>
      </c>
      <c r="Z11" s="150" t="s">
        <v>994</v>
      </c>
      <c r="AA11" s="150" t="s">
        <v>1007</v>
      </c>
      <c r="AB11" s="150" t="s">
        <v>994</v>
      </c>
    </row>
    <row r="12" spans="1:32" ht="38.25" customHeight="1">
      <c r="A12" s="118" t="s">
        <v>1008</v>
      </c>
      <c r="B12" s="119" t="str">
        <f>'Plan_Resumo '!B6</f>
        <v>MOBILIZAÇÃO DESMOBILIZAÇÃO, CANTEIRO E ADM LOCAL </v>
      </c>
      <c r="C12" s="120">
        <f>'Plan_Resumo '!C6</f>
        <v>0</v>
      </c>
      <c r="D12" s="121" t="e">
        <f aca="true" t="shared" si="0" ref="D12:D27">C12/$C$28</f>
        <v>#DIV/0!</v>
      </c>
      <c r="E12" s="122">
        <f>$C12*F12</f>
        <v>0</v>
      </c>
      <c r="F12" s="123">
        <v>0.0771</v>
      </c>
      <c r="G12" s="122">
        <f>$C12*H12</f>
        <v>0</v>
      </c>
      <c r="H12" s="123">
        <v>0.0771</v>
      </c>
      <c r="I12" s="122">
        <f aca="true" t="shared" si="1" ref="I12:I27">$C12*J12</f>
        <v>0</v>
      </c>
      <c r="J12" s="123">
        <v>0.0771</v>
      </c>
      <c r="K12" s="122">
        <f aca="true" t="shared" si="2" ref="K12:K27">$C12*L12</f>
        <v>0</v>
      </c>
      <c r="L12" s="123">
        <v>0.0771</v>
      </c>
      <c r="M12" s="122">
        <f aca="true" t="shared" si="3" ref="M12:M27">$C12*N12</f>
        <v>0</v>
      </c>
      <c r="N12" s="123">
        <v>0.0771</v>
      </c>
      <c r="O12" s="122">
        <f aca="true" t="shared" si="4" ref="O12:O27">$C12*P12</f>
        <v>0</v>
      </c>
      <c r="P12" s="123">
        <v>0.0771</v>
      </c>
      <c r="Q12" s="122">
        <f aca="true" t="shared" si="5" ref="Q12:Q27">$C12*R12</f>
        <v>0</v>
      </c>
      <c r="R12" s="123">
        <v>0.0771</v>
      </c>
      <c r="S12" s="122">
        <f aca="true" t="shared" si="6" ref="S12:S27">$C12*T12</f>
        <v>0</v>
      </c>
      <c r="T12" s="123">
        <v>0.0771</v>
      </c>
      <c r="U12" s="122">
        <f aca="true" t="shared" si="7" ref="U12:U27">$C12*V12</f>
        <v>0</v>
      </c>
      <c r="V12" s="123">
        <v>0.0771</v>
      </c>
      <c r="W12" s="122">
        <f aca="true" t="shared" si="8" ref="W12:W27">$C12*X12</f>
        <v>0</v>
      </c>
      <c r="X12" s="123">
        <v>0.0771</v>
      </c>
      <c r="Y12" s="122">
        <f aca="true" t="shared" si="9" ref="Y12:Y27">$C12*Z12</f>
        <v>0</v>
      </c>
      <c r="Z12" s="123">
        <v>0.0771</v>
      </c>
      <c r="AA12" s="122">
        <f aca="true" t="shared" si="10" ref="AA12:AA27">$C12*AB12</f>
        <v>0</v>
      </c>
      <c r="AB12" s="123">
        <v>0.1519</v>
      </c>
      <c r="AC12" s="17">
        <f>SUM(E12,G12,I12,K12,M12,O12,Q12,S12,U12,W12,Y12,AA12,)</f>
        <v>0</v>
      </c>
      <c r="AD12" s="97">
        <f>SUM(F12,H12,J12,L12,N12,P12,R12,T12,V12,X12,Z12,AB12,)</f>
        <v>0.9999999999999999</v>
      </c>
      <c r="AE12" s="17"/>
      <c r="AF12" s="98"/>
    </row>
    <row r="13" spans="1:30" ht="24.75" customHeight="1">
      <c r="A13" s="124" t="s">
        <v>1009</v>
      </c>
      <c r="B13" s="125" t="str">
        <f>'Plan_Resumo '!B7</f>
        <v>SERVIÇOS PRELIMINARES                                                                                                                                                                                   </v>
      </c>
      <c r="C13" s="126">
        <f>'Plan_Resumo '!C7</f>
        <v>0</v>
      </c>
      <c r="D13" s="127" t="e">
        <f t="shared" si="0"/>
        <v>#DIV/0!</v>
      </c>
      <c r="E13" s="128">
        <f>$C13*F13</f>
        <v>0</v>
      </c>
      <c r="F13" s="129">
        <v>0.9</v>
      </c>
      <c r="G13" s="128">
        <f aca="true" t="shared" si="11" ref="E13:G27">$C13*H13</f>
        <v>0</v>
      </c>
      <c r="H13" s="129">
        <v>0.1</v>
      </c>
      <c r="I13" s="130">
        <f t="shared" si="1"/>
        <v>0</v>
      </c>
      <c r="J13" s="131"/>
      <c r="K13" s="130">
        <f t="shared" si="2"/>
        <v>0</v>
      </c>
      <c r="L13" s="131"/>
      <c r="M13" s="130">
        <f t="shared" si="3"/>
        <v>0</v>
      </c>
      <c r="N13" s="131"/>
      <c r="O13" s="130">
        <f t="shared" si="4"/>
        <v>0</v>
      </c>
      <c r="P13" s="131"/>
      <c r="Q13" s="130">
        <f t="shared" si="5"/>
        <v>0</v>
      </c>
      <c r="R13" s="131"/>
      <c r="S13" s="130">
        <f t="shared" si="6"/>
        <v>0</v>
      </c>
      <c r="T13" s="131"/>
      <c r="U13" s="130">
        <f t="shared" si="7"/>
        <v>0</v>
      </c>
      <c r="V13" s="131"/>
      <c r="W13" s="130">
        <f t="shared" si="8"/>
        <v>0</v>
      </c>
      <c r="X13" s="131"/>
      <c r="Y13" s="130">
        <f t="shared" si="9"/>
        <v>0</v>
      </c>
      <c r="Z13" s="131"/>
      <c r="AA13" s="130">
        <f t="shared" si="10"/>
        <v>0</v>
      </c>
      <c r="AB13" s="131"/>
      <c r="AC13" s="17">
        <f aca="true" t="shared" si="12" ref="AC13:AC25">SUM(E13,G13,I13,K13,M13,O13,Q13,S13,U13,W13,Y13,AA13,)</f>
        <v>0</v>
      </c>
      <c r="AD13" s="97">
        <f aca="true" t="shared" si="13" ref="AD13:AD25">SUM(F13,H13,J13,L13,N13,P13,R13,T13,V13,X13,Z13,AB13,)</f>
        <v>1</v>
      </c>
    </row>
    <row r="14" spans="1:30" ht="24.75" customHeight="1">
      <c r="A14" s="124" t="s">
        <v>1010</v>
      </c>
      <c r="B14" s="125" t="str">
        <f>'Plan_Resumo '!B8</f>
        <v>MOVIMENTO DE TERRA - TERRAPLENAGEM </v>
      </c>
      <c r="C14" s="126">
        <f>'Plan_Resumo '!C8</f>
        <v>0</v>
      </c>
      <c r="D14" s="127" t="e">
        <f t="shared" si="0"/>
        <v>#DIV/0!</v>
      </c>
      <c r="E14" s="130">
        <f t="shared" si="11"/>
        <v>0</v>
      </c>
      <c r="F14" s="131">
        <v>0.3</v>
      </c>
      <c r="G14" s="128">
        <f t="shared" si="11"/>
        <v>0</v>
      </c>
      <c r="H14" s="129">
        <v>0.7</v>
      </c>
      <c r="I14" s="130">
        <f t="shared" si="1"/>
        <v>0</v>
      </c>
      <c r="J14" s="131"/>
      <c r="K14" s="130">
        <f t="shared" si="2"/>
        <v>0</v>
      </c>
      <c r="L14" s="131"/>
      <c r="M14" s="130">
        <f t="shared" si="3"/>
        <v>0</v>
      </c>
      <c r="N14" s="131"/>
      <c r="O14" s="130">
        <f t="shared" si="4"/>
        <v>0</v>
      </c>
      <c r="P14" s="131"/>
      <c r="Q14" s="130">
        <f t="shared" si="5"/>
        <v>0</v>
      </c>
      <c r="R14" s="131"/>
      <c r="S14" s="130">
        <f t="shared" si="6"/>
        <v>0</v>
      </c>
      <c r="T14" s="131"/>
      <c r="U14" s="130">
        <f t="shared" si="7"/>
        <v>0</v>
      </c>
      <c r="V14" s="131"/>
      <c r="W14" s="130">
        <f t="shared" si="8"/>
        <v>0</v>
      </c>
      <c r="X14" s="131"/>
      <c r="Y14" s="130">
        <f t="shared" si="9"/>
        <v>0</v>
      </c>
      <c r="Z14" s="131"/>
      <c r="AA14" s="130">
        <f t="shared" si="10"/>
        <v>0</v>
      </c>
      <c r="AB14" s="131"/>
      <c r="AC14" s="17">
        <f t="shared" si="12"/>
        <v>0</v>
      </c>
      <c r="AD14" s="97">
        <f t="shared" si="13"/>
        <v>1</v>
      </c>
    </row>
    <row r="15" spans="1:30" ht="24.75" customHeight="1">
      <c r="A15" s="124" t="s">
        <v>1011</v>
      </c>
      <c r="B15" s="125" t="str">
        <f>'Plan_Resumo '!B9</f>
        <v>FUNDAÇÃO                                                                                                                                                                                                </v>
      </c>
      <c r="C15" s="126">
        <f>'Plan_Resumo '!C9</f>
        <v>0</v>
      </c>
      <c r="D15" s="127" t="e">
        <f t="shared" si="0"/>
        <v>#DIV/0!</v>
      </c>
      <c r="E15" s="130">
        <f t="shared" si="11"/>
        <v>0</v>
      </c>
      <c r="F15" s="131"/>
      <c r="G15" s="128">
        <f t="shared" si="11"/>
        <v>0</v>
      </c>
      <c r="H15" s="129">
        <v>0.35</v>
      </c>
      <c r="I15" s="128">
        <f t="shared" si="1"/>
        <v>0</v>
      </c>
      <c r="J15" s="129">
        <v>0.65</v>
      </c>
      <c r="K15" s="130">
        <f t="shared" si="2"/>
        <v>0</v>
      </c>
      <c r="L15" s="131"/>
      <c r="M15" s="130">
        <f t="shared" si="3"/>
        <v>0</v>
      </c>
      <c r="N15" s="131"/>
      <c r="O15" s="130">
        <f t="shared" si="4"/>
        <v>0</v>
      </c>
      <c r="P15" s="131"/>
      <c r="Q15" s="130">
        <f t="shared" si="5"/>
        <v>0</v>
      </c>
      <c r="R15" s="131"/>
      <c r="S15" s="130">
        <f t="shared" si="6"/>
        <v>0</v>
      </c>
      <c r="T15" s="131"/>
      <c r="U15" s="130">
        <f t="shared" si="7"/>
        <v>0</v>
      </c>
      <c r="V15" s="131"/>
      <c r="W15" s="130">
        <f t="shared" si="8"/>
        <v>0</v>
      </c>
      <c r="X15" s="131"/>
      <c r="Y15" s="130">
        <f t="shared" si="9"/>
        <v>0</v>
      </c>
      <c r="Z15" s="131"/>
      <c r="AA15" s="130">
        <f t="shared" si="10"/>
        <v>0</v>
      </c>
      <c r="AB15" s="131"/>
      <c r="AC15" s="17">
        <f t="shared" si="12"/>
        <v>0</v>
      </c>
      <c r="AD15" s="97">
        <f t="shared" si="13"/>
        <v>1</v>
      </c>
    </row>
    <row r="16" spans="1:31" ht="24.75" customHeight="1">
      <c r="A16" s="124" t="s">
        <v>1012</v>
      </c>
      <c r="B16" s="125" t="str">
        <f>'Plan_Resumo '!B10</f>
        <v>SUPERESTRUTURA                                                                                                                                                                                          </v>
      </c>
      <c r="C16" s="126">
        <f>'Plan_Resumo '!C10</f>
        <v>0</v>
      </c>
      <c r="D16" s="127" t="e">
        <f t="shared" si="0"/>
        <v>#DIV/0!</v>
      </c>
      <c r="E16" s="130">
        <f t="shared" si="11"/>
        <v>0</v>
      </c>
      <c r="F16" s="131"/>
      <c r="G16" s="130">
        <f t="shared" si="11"/>
        <v>0</v>
      </c>
      <c r="H16" s="131"/>
      <c r="I16" s="128">
        <f t="shared" si="1"/>
        <v>0</v>
      </c>
      <c r="J16" s="129">
        <v>0.05</v>
      </c>
      <c r="K16" s="128">
        <f t="shared" si="2"/>
        <v>0</v>
      </c>
      <c r="L16" s="129">
        <v>0.25</v>
      </c>
      <c r="M16" s="128">
        <f t="shared" si="3"/>
        <v>0</v>
      </c>
      <c r="N16" s="129">
        <v>0.385</v>
      </c>
      <c r="O16" s="128">
        <f t="shared" si="4"/>
        <v>0</v>
      </c>
      <c r="P16" s="129">
        <v>0.315</v>
      </c>
      <c r="Q16" s="130">
        <f t="shared" si="5"/>
        <v>0</v>
      </c>
      <c r="R16" s="131"/>
      <c r="S16" s="130">
        <f t="shared" si="6"/>
        <v>0</v>
      </c>
      <c r="T16" s="131"/>
      <c r="U16" s="130">
        <f t="shared" si="7"/>
        <v>0</v>
      </c>
      <c r="V16" s="131"/>
      <c r="W16" s="130">
        <f t="shared" si="8"/>
        <v>0</v>
      </c>
      <c r="X16" s="131"/>
      <c r="Y16" s="130">
        <f t="shared" si="9"/>
        <v>0</v>
      </c>
      <c r="Z16" s="131"/>
      <c r="AA16" s="130">
        <f t="shared" si="10"/>
        <v>0</v>
      </c>
      <c r="AB16" s="131"/>
      <c r="AC16" s="17">
        <f t="shared" si="12"/>
        <v>0</v>
      </c>
      <c r="AD16" s="97">
        <f t="shared" si="13"/>
        <v>1</v>
      </c>
      <c r="AE16" s="99">
        <f>100-68.5</f>
        <v>31.5</v>
      </c>
    </row>
    <row r="17" spans="1:30" ht="24.75" customHeight="1">
      <c r="A17" s="124" t="s">
        <v>1013</v>
      </c>
      <c r="B17" s="125" t="str">
        <f>'Plan_Resumo '!B11</f>
        <v>FECHAMENTOS INTERNOS E EXTERNOS                                                                                                                                                                         </v>
      </c>
      <c r="C17" s="132">
        <f>'Plan_Resumo '!C11</f>
        <v>0</v>
      </c>
      <c r="D17" s="127" t="e">
        <f t="shared" si="0"/>
        <v>#DIV/0!</v>
      </c>
      <c r="E17" s="130">
        <f t="shared" si="11"/>
        <v>0</v>
      </c>
      <c r="F17" s="131"/>
      <c r="G17" s="130">
        <f t="shared" si="11"/>
        <v>0</v>
      </c>
      <c r="H17" s="131"/>
      <c r="I17" s="130">
        <f t="shared" si="1"/>
        <v>0</v>
      </c>
      <c r="J17" s="131"/>
      <c r="K17" s="130">
        <f t="shared" si="2"/>
        <v>0</v>
      </c>
      <c r="L17" s="131"/>
      <c r="M17" s="130">
        <f t="shared" si="3"/>
        <v>0</v>
      </c>
      <c r="N17" s="131"/>
      <c r="O17" s="128">
        <f t="shared" si="4"/>
        <v>0</v>
      </c>
      <c r="P17" s="129">
        <v>0.3</v>
      </c>
      <c r="Q17" s="128">
        <f t="shared" si="5"/>
        <v>0</v>
      </c>
      <c r="R17" s="129">
        <v>0.4</v>
      </c>
      <c r="S17" s="128">
        <f t="shared" si="6"/>
        <v>0</v>
      </c>
      <c r="T17" s="129">
        <v>0.3</v>
      </c>
      <c r="U17" s="130">
        <f t="shared" si="7"/>
        <v>0</v>
      </c>
      <c r="V17" s="131"/>
      <c r="W17" s="130">
        <f t="shared" si="8"/>
        <v>0</v>
      </c>
      <c r="X17" s="131"/>
      <c r="Y17" s="130">
        <f t="shared" si="9"/>
        <v>0</v>
      </c>
      <c r="Z17" s="131"/>
      <c r="AA17" s="130">
        <f t="shared" si="10"/>
        <v>0</v>
      </c>
      <c r="AB17" s="131"/>
      <c r="AC17" s="17">
        <f t="shared" si="12"/>
        <v>0</v>
      </c>
      <c r="AD17" s="97">
        <f t="shared" si="13"/>
        <v>1</v>
      </c>
    </row>
    <row r="18" spans="1:30" ht="30.75" customHeight="1">
      <c r="A18" s="124" t="s">
        <v>1014</v>
      </c>
      <c r="B18" s="125" t="str">
        <f>'Plan_Resumo '!B12</f>
        <v>COBERTURA                                                                                                                                                                                               </v>
      </c>
      <c r="C18" s="133">
        <f>'Plan_Resumo '!C12</f>
        <v>0</v>
      </c>
      <c r="D18" s="127" t="e">
        <f t="shared" si="0"/>
        <v>#DIV/0!</v>
      </c>
      <c r="E18" s="130">
        <f t="shared" si="11"/>
        <v>0</v>
      </c>
      <c r="F18" s="131"/>
      <c r="G18" s="130">
        <f t="shared" si="11"/>
        <v>0</v>
      </c>
      <c r="H18" s="131"/>
      <c r="I18" s="130">
        <f t="shared" si="1"/>
        <v>0</v>
      </c>
      <c r="J18" s="131"/>
      <c r="K18" s="130">
        <f t="shared" si="2"/>
        <v>0</v>
      </c>
      <c r="L18" s="131"/>
      <c r="M18" s="130">
        <f t="shared" si="3"/>
        <v>0</v>
      </c>
      <c r="N18" s="131"/>
      <c r="O18" s="128">
        <f t="shared" si="4"/>
        <v>0</v>
      </c>
      <c r="P18" s="129">
        <v>0.3</v>
      </c>
      <c r="Q18" s="128">
        <f t="shared" si="5"/>
        <v>0</v>
      </c>
      <c r="R18" s="129">
        <v>0.3</v>
      </c>
      <c r="S18" s="128">
        <f t="shared" si="6"/>
        <v>0</v>
      </c>
      <c r="T18" s="129">
        <v>0.4</v>
      </c>
      <c r="U18" s="130">
        <f t="shared" si="7"/>
        <v>0</v>
      </c>
      <c r="V18" s="131"/>
      <c r="W18" s="130">
        <f t="shared" si="8"/>
        <v>0</v>
      </c>
      <c r="X18" s="131"/>
      <c r="Y18" s="130">
        <f t="shared" si="9"/>
        <v>0</v>
      </c>
      <c r="Z18" s="131"/>
      <c r="AA18" s="130">
        <f t="shared" si="10"/>
        <v>0</v>
      </c>
      <c r="AB18" s="131"/>
      <c r="AC18" s="17">
        <f t="shared" si="12"/>
        <v>0</v>
      </c>
      <c r="AD18" s="97">
        <f t="shared" si="13"/>
        <v>1</v>
      </c>
    </row>
    <row r="19" spans="1:30" ht="60.75" customHeight="1">
      <c r="A19" s="124" t="s">
        <v>1015</v>
      </c>
      <c r="B19" s="125" t="str">
        <f>'Plan_Resumo '!B13</f>
        <v>INSTALAÇÕES HIDRAULICAS : ÁGUA FRIA , ÁGUA QUENTE , ÁGUA REUSO,INCÊNDIO , ESGOTO, ÁGUAS PLUVIAIS ,GÁS,RESERVATÓRIO , LOUÇAS , METAIS E ACESSÓRIOS                                                                                                              </v>
      </c>
      <c r="C19" s="133">
        <f>'Plan_Resumo '!C13</f>
        <v>0</v>
      </c>
      <c r="D19" s="127" t="e">
        <f t="shared" si="0"/>
        <v>#DIV/0!</v>
      </c>
      <c r="E19" s="130">
        <f t="shared" si="11"/>
        <v>0</v>
      </c>
      <c r="F19" s="131"/>
      <c r="G19" s="130">
        <f t="shared" si="11"/>
        <v>0</v>
      </c>
      <c r="H19" s="131"/>
      <c r="I19" s="130">
        <f t="shared" si="1"/>
        <v>0</v>
      </c>
      <c r="J19" s="131"/>
      <c r="K19" s="130">
        <f t="shared" si="2"/>
        <v>0</v>
      </c>
      <c r="L19" s="131"/>
      <c r="M19" s="130">
        <f t="shared" si="3"/>
        <v>0</v>
      </c>
      <c r="N19" s="131"/>
      <c r="O19" s="128">
        <f t="shared" si="4"/>
        <v>0</v>
      </c>
      <c r="P19" s="129">
        <v>0.1</v>
      </c>
      <c r="Q19" s="128">
        <f t="shared" si="5"/>
        <v>0</v>
      </c>
      <c r="R19" s="129">
        <v>0.5</v>
      </c>
      <c r="S19" s="128">
        <f t="shared" si="6"/>
        <v>0</v>
      </c>
      <c r="T19" s="129">
        <v>0.2</v>
      </c>
      <c r="U19" s="128">
        <f t="shared" si="7"/>
        <v>0</v>
      </c>
      <c r="V19" s="129">
        <v>0.2</v>
      </c>
      <c r="W19" s="130">
        <f t="shared" si="8"/>
        <v>0</v>
      </c>
      <c r="X19" s="131"/>
      <c r="Y19" s="130">
        <f t="shared" si="9"/>
        <v>0</v>
      </c>
      <c r="Z19" s="131"/>
      <c r="AA19" s="130">
        <f t="shared" si="10"/>
        <v>0</v>
      </c>
      <c r="AB19" s="131"/>
      <c r="AC19" s="17">
        <f t="shared" si="12"/>
        <v>0</v>
      </c>
      <c r="AD19" s="97">
        <f t="shared" si="13"/>
        <v>1</v>
      </c>
    </row>
    <row r="20" spans="1:30" ht="24.75" customHeight="1">
      <c r="A20" s="124" t="s">
        <v>1016</v>
      </c>
      <c r="B20" s="125" t="str">
        <f>'Plan_Resumo '!B14</f>
        <v>INSTALAÇÕES ELÉTRICAS  MÉDIA TENSÃO                                                                                                                                                                 </v>
      </c>
      <c r="C20" s="133">
        <f>'Plan_Resumo '!C14</f>
        <v>0</v>
      </c>
      <c r="D20" s="127" t="e">
        <f t="shared" si="0"/>
        <v>#DIV/0!</v>
      </c>
      <c r="E20" s="130">
        <f t="shared" si="11"/>
        <v>0</v>
      </c>
      <c r="F20" s="131"/>
      <c r="G20" s="130">
        <f t="shared" si="11"/>
        <v>0</v>
      </c>
      <c r="H20" s="131"/>
      <c r="I20" s="130">
        <f t="shared" si="1"/>
        <v>0</v>
      </c>
      <c r="J20" s="131"/>
      <c r="K20" s="130">
        <f t="shared" si="2"/>
        <v>0</v>
      </c>
      <c r="L20" s="131"/>
      <c r="M20" s="130">
        <f t="shared" si="3"/>
        <v>0</v>
      </c>
      <c r="N20" s="131"/>
      <c r="O20" s="128">
        <f t="shared" si="4"/>
        <v>0</v>
      </c>
      <c r="P20" s="129">
        <v>0.1</v>
      </c>
      <c r="Q20" s="128">
        <f t="shared" si="5"/>
        <v>0</v>
      </c>
      <c r="R20" s="129">
        <v>0.5</v>
      </c>
      <c r="S20" s="128">
        <f t="shared" si="6"/>
        <v>0</v>
      </c>
      <c r="T20" s="129">
        <v>0.2</v>
      </c>
      <c r="U20" s="128">
        <f t="shared" si="7"/>
        <v>0</v>
      </c>
      <c r="V20" s="129">
        <v>0.2</v>
      </c>
      <c r="W20" s="130">
        <f t="shared" si="8"/>
        <v>0</v>
      </c>
      <c r="X20" s="131"/>
      <c r="Y20" s="130">
        <f t="shared" si="9"/>
        <v>0</v>
      </c>
      <c r="Z20" s="131"/>
      <c r="AA20" s="130">
        <f t="shared" si="10"/>
        <v>0</v>
      </c>
      <c r="AB20" s="131"/>
      <c r="AC20" s="17">
        <f t="shared" si="12"/>
        <v>0</v>
      </c>
      <c r="AD20" s="97">
        <f t="shared" si="13"/>
        <v>1</v>
      </c>
    </row>
    <row r="21" spans="1:30" ht="24.75" customHeight="1">
      <c r="A21" s="124" t="s">
        <v>769</v>
      </c>
      <c r="B21" s="125" t="str">
        <f>'Plan_Resumo '!B15</f>
        <v>ESQUADRIAS METÁLICAS E DE MADEIRA </v>
      </c>
      <c r="C21" s="133">
        <f>'Plan_Resumo '!C15</f>
        <v>0</v>
      </c>
      <c r="D21" s="127" t="e">
        <f t="shared" si="0"/>
        <v>#DIV/0!</v>
      </c>
      <c r="E21" s="130">
        <f t="shared" si="11"/>
        <v>0</v>
      </c>
      <c r="F21" s="131"/>
      <c r="G21" s="130">
        <f t="shared" si="11"/>
        <v>0</v>
      </c>
      <c r="H21" s="131"/>
      <c r="I21" s="130">
        <f t="shared" si="1"/>
        <v>0</v>
      </c>
      <c r="J21" s="131"/>
      <c r="K21" s="130">
        <f t="shared" si="2"/>
        <v>0</v>
      </c>
      <c r="L21" s="131"/>
      <c r="M21" s="130">
        <f t="shared" si="3"/>
        <v>0</v>
      </c>
      <c r="N21" s="131"/>
      <c r="O21" s="128">
        <f t="shared" si="4"/>
        <v>0</v>
      </c>
      <c r="P21" s="129">
        <v>0.32</v>
      </c>
      <c r="Q21" s="128">
        <f t="shared" si="5"/>
        <v>0</v>
      </c>
      <c r="R21" s="129">
        <v>0.2</v>
      </c>
      <c r="S21" s="128">
        <f t="shared" si="6"/>
        <v>0</v>
      </c>
      <c r="T21" s="129">
        <v>0.2</v>
      </c>
      <c r="U21" s="128">
        <f t="shared" si="7"/>
        <v>0</v>
      </c>
      <c r="V21" s="129">
        <v>0.28</v>
      </c>
      <c r="W21" s="130">
        <f t="shared" si="8"/>
        <v>0</v>
      </c>
      <c r="X21" s="131"/>
      <c r="Y21" s="130">
        <f t="shared" si="9"/>
        <v>0</v>
      </c>
      <c r="Z21" s="131"/>
      <c r="AA21" s="130">
        <f t="shared" si="10"/>
        <v>0</v>
      </c>
      <c r="AB21" s="131"/>
      <c r="AC21" s="17">
        <f t="shared" si="12"/>
        <v>0</v>
      </c>
      <c r="AD21" s="97">
        <f t="shared" si="13"/>
        <v>1</v>
      </c>
    </row>
    <row r="22" spans="1:30" ht="24.75" customHeight="1">
      <c r="A22" s="124" t="s">
        <v>789</v>
      </c>
      <c r="B22" s="125" t="str">
        <f>'Plan_Resumo '!B16</f>
        <v>REVESTIMENTOS INTERNOS E EXTERNOS</v>
      </c>
      <c r="C22" s="133">
        <f>'Plan_Resumo '!C16</f>
        <v>0</v>
      </c>
      <c r="D22" s="127" t="e">
        <f t="shared" si="0"/>
        <v>#DIV/0!</v>
      </c>
      <c r="E22" s="130">
        <f t="shared" si="11"/>
        <v>0</v>
      </c>
      <c r="F22" s="131"/>
      <c r="G22" s="130">
        <f t="shared" si="11"/>
        <v>0</v>
      </c>
      <c r="H22" s="131"/>
      <c r="I22" s="130">
        <f t="shared" si="1"/>
        <v>0</v>
      </c>
      <c r="J22" s="131"/>
      <c r="K22" s="130">
        <f t="shared" si="2"/>
        <v>0</v>
      </c>
      <c r="L22" s="131"/>
      <c r="M22" s="130">
        <f t="shared" si="3"/>
        <v>0</v>
      </c>
      <c r="N22" s="131"/>
      <c r="O22" s="130">
        <f t="shared" si="4"/>
        <v>0</v>
      </c>
      <c r="P22" s="131"/>
      <c r="Q22" s="130">
        <f t="shared" si="5"/>
        <v>0</v>
      </c>
      <c r="R22" s="131"/>
      <c r="S22" s="128">
        <f t="shared" si="6"/>
        <v>0</v>
      </c>
      <c r="T22" s="129">
        <v>0.1</v>
      </c>
      <c r="U22" s="128">
        <f t="shared" si="7"/>
        <v>0</v>
      </c>
      <c r="V22" s="129">
        <v>0.3</v>
      </c>
      <c r="W22" s="128">
        <f t="shared" si="8"/>
        <v>0</v>
      </c>
      <c r="X22" s="129">
        <v>0.3</v>
      </c>
      <c r="Y22" s="128">
        <f t="shared" si="9"/>
        <v>0</v>
      </c>
      <c r="Z22" s="129">
        <v>0.25</v>
      </c>
      <c r="AA22" s="128">
        <f t="shared" si="10"/>
        <v>0</v>
      </c>
      <c r="AB22" s="129">
        <v>0.05</v>
      </c>
      <c r="AC22" s="17">
        <f t="shared" si="12"/>
        <v>0</v>
      </c>
      <c r="AD22" s="97">
        <f t="shared" si="13"/>
        <v>1</v>
      </c>
    </row>
    <row r="23" spans="1:30" ht="24.75" customHeight="1">
      <c r="A23" s="124" t="s">
        <v>861</v>
      </c>
      <c r="B23" s="125" t="str">
        <f>'Plan_Resumo '!B17</f>
        <v>PINTURA DE PAREDES INTERNAS E EXTERNAS </v>
      </c>
      <c r="C23" s="133">
        <f>'Plan_Resumo '!C17</f>
        <v>0</v>
      </c>
      <c r="D23" s="127" t="e">
        <f t="shared" si="0"/>
        <v>#DIV/0!</v>
      </c>
      <c r="E23" s="130">
        <f t="shared" si="11"/>
        <v>0</v>
      </c>
      <c r="F23" s="131"/>
      <c r="G23" s="130">
        <f t="shared" si="11"/>
        <v>0</v>
      </c>
      <c r="H23" s="131"/>
      <c r="I23" s="130">
        <f t="shared" si="1"/>
        <v>0</v>
      </c>
      <c r="J23" s="131"/>
      <c r="K23" s="130">
        <f t="shared" si="2"/>
        <v>0</v>
      </c>
      <c r="L23" s="131"/>
      <c r="M23" s="130">
        <f t="shared" si="3"/>
        <v>0</v>
      </c>
      <c r="N23" s="131"/>
      <c r="O23" s="130">
        <f t="shared" si="4"/>
        <v>0</v>
      </c>
      <c r="P23" s="131"/>
      <c r="Q23" s="130">
        <f t="shared" si="5"/>
        <v>0</v>
      </c>
      <c r="R23" s="131"/>
      <c r="S23" s="130">
        <f t="shared" si="6"/>
        <v>0</v>
      </c>
      <c r="T23" s="131"/>
      <c r="U23" s="130">
        <f t="shared" si="7"/>
        <v>0</v>
      </c>
      <c r="V23" s="131"/>
      <c r="W23" s="128">
        <f t="shared" si="8"/>
        <v>0</v>
      </c>
      <c r="X23" s="129">
        <v>0.25</v>
      </c>
      <c r="Y23" s="128">
        <f t="shared" si="9"/>
        <v>0</v>
      </c>
      <c r="Z23" s="129">
        <v>0.25</v>
      </c>
      <c r="AA23" s="128">
        <f t="shared" si="10"/>
        <v>0</v>
      </c>
      <c r="AB23" s="129">
        <v>0.5</v>
      </c>
      <c r="AC23" s="17">
        <f t="shared" si="12"/>
        <v>0</v>
      </c>
      <c r="AD23" s="97">
        <f t="shared" si="13"/>
        <v>1</v>
      </c>
    </row>
    <row r="24" spans="1:30" ht="24.75" customHeight="1">
      <c r="A24" s="124" t="s">
        <v>889</v>
      </c>
      <c r="B24" s="125" t="str">
        <f>'Plan_Resumo '!B18</f>
        <v>VIDROS                                                                                                                                                                                                  </v>
      </c>
      <c r="C24" s="133">
        <f>'Plan_Resumo '!C18</f>
        <v>0</v>
      </c>
      <c r="D24" s="127" t="e">
        <f t="shared" si="0"/>
        <v>#DIV/0!</v>
      </c>
      <c r="E24" s="130">
        <f t="shared" si="11"/>
        <v>0</v>
      </c>
      <c r="F24" s="131"/>
      <c r="G24" s="130">
        <f t="shared" si="11"/>
        <v>0</v>
      </c>
      <c r="H24" s="131"/>
      <c r="I24" s="130">
        <f t="shared" si="1"/>
        <v>0</v>
      </c>
      <c r="J24" s="131"/>
      <c r="K24" s="130">
        <f t="shared" si="2"/>
        <v>0</v>
      </c>
      <c r="L24" s="131"/>
      <c r="M24" s="130">
        <f t="shared" si="3"/>
        <v>0</v>
      </c>
      <c r="N24" s="131"/>
      <c r="O24" s="130">
        <f t="shared" si="4"/>
        <v>0</v>
      </c>
      <c r="P24" s="131"/>
      <c r="Q24" s="130">
        <f t="shared" si="5"/>
        <v>0</v>
      </c>
      <c r="R24" s="131"/>
      <c r="S24" s="130">
        <f t="shared" si="6"/>
        <v>0</v>
      </c>
      <c r="T24" s="131"/>
      <c r="U24" s="130">
        <f t="shared" si="7"/>
        <v>0</v>
      </c>
      <c r="V24" s="131"/>
      <c r="W24" s="128">
        <f t="shared" si="8"/>
        <v>0</v>
      </c>
      <c r="X24" s="129">
        <v>0.25</v>
      </c>
      <c r="Y24" s="128">
        <f t="shared" si="9"/>
        <v>0</v>
      </c>
      <c r="Z24" s="129">
        <v>0.25</v>
      </c>
      <c r="AA24" s="128">
        <f t="shared" si="10"/>
        <v>0</v>
      </c>
      <c r="AB24" s="129">
        <v>0.5</v>
      </c>
      <c r="AC24" s="17">
        <f t="shared" si="12"/>
        <v>0</v>
      </c>
      <c r="AD24" s="97">
        <f t="shared" si="13"/>
        <v>1</v>
      </c>
    </row>
    <row r="25" spans="1:30" ht="24.75" customHeight="1">
      <c r="A25" s="124" t="s">
        <v>897</v>
      </c>
      <c r="B25" s="125" t="str">
        <f>'Plan_Resumo '!B19</f>
        <v>SERVIÇOS EXTERNOS                                                                                                                                                                                       </v>
      </c>
      <c r="C25" s="133">
        <f>'Plan_Resumo '!C19</f>
        <v>0</v>
      </c>
      <c r="D25" s="127" t="e">
        <f t="shared" si="0"/>
        <v>#DIV/0!</v>
      </c>
      <c r="E25" s="130">
        <f t="shared" si="11"/>
        <v>0</v>
      </c>
      <c r="F25" s="131"/>
      <c r="G25" s="130">
        <f t="shared" si="11"/>
        <v>0</v>
      </c>
      <c r="H25" s="131"/>
      <c r="I25" s="130">
        <f t="shared" si="1"/>
        <v>0</v>
      </c>
      <c r="J25" s="131"/>
      <c r="K25" s="130">
        <f t="shared" si="2"/>
        <v>0</v>
      </c>
      <c r="L25" s="131"/>
      <c r="M25" s="130">
        <f t="shared" si="3"/>
        <v>0</v>
      </c>
      <c r="N25" s="131"/>
      <c r="O25" s="130">
        <f t="shared" si="4"/>
        <v>0</v>
      </c>
      <c r="P25" s="131"/>
      <c r="Q25" s="128">
        <f t="shared" si="5"/>
        <v>0</v>
      </c>
      <c r="R25" s="129">
        <v>0.5</v>
      </c>
      <c r="S25" s="128">
        <f t="shared" si="6"/>
        <v>0</v>
      </c>
      <c r="T25" s="129">
        <v>0.5</v>
      </c>
      <c r="U25" s="130">
        <f t="shared" si="7"/>
        <v>0</v>
      </c>
      <c r="V25" s="131"/>
      <c r="W25" s="130">
        <f t="shared" si="8"/>
        <v>0</v>
      </c>
      <c r="X25" s="131"/>
      <c r="Y25" s="130">
        <f t="shared" si="9"/>
        <v>0</v>
      </c>
      <c r="Z25" s="131"/>
      <c r="AA25" s="130">
        <f t="shared" si="10"/>
        <v>0</v>
      </c>
      <c r="AB25" s="131"/>
      <c r="AC25" s="17">
        <f t="shared" si="12"/>
        <v>0</v>
      </c>
      <c r="AD25" s="97">
        <f t="shared" si="13"/>
        <v>1</v>
      </c>
    </row>
    <row r="26" spans="1:30" ht="24.75" customHeight="1">
      <c r="A26" s="124" t="s">
        <v>947</v>
      </c>
      <c r="B26" s="125" t="str">
        <f>'Plan_Resumo '!B20</f>
        <v>PAISAGISMO                                                                                                                                                                                              </v>
      </c>
      <c r="C26" s="133">
        <f>'Plan_Resumo '!C20</f>
        <v>0</v>
      </c>
      <c r="D26" s="127" t="e">
        <f t="shared" si="0"/>
        <v>#DIV/0!</v>
      </c>
      <c r="E26" s="130">
        <f t="shared" si="11"/>
        <v>0</v>
      </c>
      <c r="F26" s="131"/>
      <c r="G26" s="130">
        <f t="shared" si="11"/>
        <v>0</v>
      </c>
      <c r="H26" s="131"/>
      <c r="I26" s="130">
        <f t="shared" si="1"/>
        <v>0</v>
      </c>
      <c r="J26" s="131"/>
      <c r="K26" s="130">
        <f t="shared" si="2"/>
        <v>0</v>
      </c>
      <c r="L26" s="131"/>
      <c r="M26" s="130">
        <f t="shared" si="3"/>
        <v>0</v>
      </c>
      <c r="N26" s="131"/>
      <c r="O26" s="130">
        <f t="shared" si="4"/>
        <v>0</v>
      </c>
      <c r="P26" s="131"/>
      <c r="Q26" s="130">
        <f t="shared" si="5"/>
        <v>0</v>
      </c>
      <c r="R26" s="131"/>
      <c r="S26" s="130">
        <f t="shared" si="6"/>
        <v>0</v>
      </c>
      <c r="T26" s="131"/>
      <c r="U26" s="130">
        <f t="shared" si="7"/>
        <v>0</v>
      </c>
      <c r="V26" s="131"/>
      <c r="W26" s="128">
        <f t="shared" si="8"/>
        <v>0</v>
      </c>
      <c r="X26" s="129">
        <v>0.25</v>
      </c>
      <c r="Y26" s="128">
        <f t="shared" si="9"/>
        <v>0</v>
      </c>
      <c r="Z26" s="129">
        <v>0.25</v>
      </c>
      <c r="AA26" s="128">
        <f t="shared" si="10"/>
        <v>0</v>
      </c>
      <c r="AB26" s="129">
        <v>0.5</v>
      </c>
      <c r="AC26" s="17">
        <f aca="true" t="shared" si="14" ref="AC26:AD28">SUM(E26,G26,I26,K26,M26,O26,Q26,S26,U26,W26,Y26,AA26,)</f>
        <v>0</v>
      </c>
      <c r="AD26" s="97">
        <f t="shared" si="14"/>
        <v>1</v>
      </c>
    </row>
    <row r="27" spans="1:30" ht="24.75" customHeight="1" thickBot="1">
      <c r="A27" s="134" t="s">
        <v>976</v>
      </c>
      <c r="B27" s="135" t="str">
        <f>'Plan_Resumo '!B21</f>
        <v>LIMPEZA                                                                                                                                                                                                 </v>
      </c>
      <c r="C27" s="136">
        <f>'Plan_Resumo '!C21</f>
        <v>0</v>
      </c>
      <c r="D27" s="137" t="e">
        <f t="shared" si="0"/>
        <v>#DIV/0!</v>
      </c>
      <c r="E27" s="138">
        <f t="shared" si="11"/>
        <v>0</v>
      </c>
      <c r="F27" s="139"/>
      <c r="G27" s="138">
        <f t="shared" si="11"/>
        <v>0</v>
      </c>
      <c r="H27" s="139"/>
      <c r="I27" s="138">
        <f t="shared" si="1"/>
        <v>0</v>
      </c>
      <c r="J27" s="139"/>
      <c r="K27" s="138">
        <f t="shared" si="2"/>
        <v>0</v>
      </c>
      <c r="L27" s="139"/>
      <c r="M27" s="138">
        <f t="shared" si="3"/>
        <v>0</v>
      </c>
      <c r="N27" s="139"/>
      <c r="O27" s="138">
        <f t="shared" si="4"/>
        <v>0</v>
      </c>
      <c r="P27" s="139"/>
      <c r="Q27" s="138">
        <f t="shared" si="5"/>
        <v>0</v>
      </c>
      <c r="R27" s="139"/>
      <c r="S27" s="138">
        <f t="shared" si="6"/>
        <v>0</v>
      </c>
      <c r="T27" s="139"/>
      <c r="U27" s="138">
        <f t="shared" si="7"/>
        <v>0</v>
      </c>
      <c r="V27" s="139"/>
      <c r="W27" s="138">
        <f t="shared" si="8"/>
        <v>0</v>
      </c>
      <c r="X27" s="139"/>
      <c r="Y27" s="138">
        <f t="shared" si="9"/>
        <v>0</v>
      </c>
      <c r="Z27" s="139">
        <v>0</v>
      </c>
      <c r="AA27" s="140">
        <f t="shared" si="10"/>
        <v>0</v>
      </c>
      <c r="AB27" s="141">
        <v>1</v>
      </c>
      <c r="AC27" s="17">
        <f t="shared" si="14"/>
        <v>0</v>
      </c>
      <c r="AD27" s="97">
        <f t="shared" si="14"/>
        <v>1</v>
      </c>
    </row>
    <row r="28" spans="1:30" s="107" customFormat="1" ht="24.75" customHeight="1">
      <c r="A28" s="100"/>
      <c r="B28" s="101" t="s">
        <v>1017</v>
      </c>
      <c r="C28" s="102">
        <f>SUM(C12:C27)</f>
        <v>0</v>
      </c>
      <c r="D28" s="103" t="e">
        <f>SUM(D12:D27)</f>
        <v>#DIV/0!</v>
      </c>
      <c r="E28" s="104">
        <f>SUM(E12:E27)</f>
        <v>0</v>
      </c>
      <c r="F28" s="103" t="e">
        <f>E28/$C28</f>
        <v>#DIV/0!</v>
      </c>
      <c r="G28" s="104">
        <f>SUM(G12:G27)</f>
        <v>0</v>
      </c>
      <c r="H28" s="103" t="e">
        <f>G28/$C28</f>
        <v>#DIV/0!</v>
      </c>
      <c r="I28" s="104">
        <f>SUM(I12:I27)</f>
        <v>0</v>
      </c>
      <c r="J28" s="103" t="e">
        <f>I28/$C28</f>
        <v>#DIV/0!</v>
      </c>
      <c r="K28" s="104">
        <f>SUM(K12:K27)</f>
        <v>0</v>
      </c>
      <c r="L28" s="103" t="e">
        <f>K28/$C28</f>
        <v>#DIV/0!</v>
      </c>
      <c r="M28" s="104">
        <f>SUM(M12:M27)</f>
        <v>0</v>
      </c>
      <c r="N28" s="103" t="e">
        <f>M28/$C28</f>
        <v>#DIV/0!</v>
      </c>
      <c r="O28" s="104">
        <f>SUM(O12:O27)</f>
        <v>0</v>
      </c>
      <c r="P28" s="103" t="e">
        <f>O28/$C28</f>
        <v>#DIV/0!</v>
      </c>
      <c r="Q28" s="104">
        <f>SUM(Q12:Q27)</f>
        <v>0</v>
      </c>
      <c r="R28" s="103" t="e">
        <f>Q28/$C28</f>
        <v>#DIV/0!</v>
      </c>
      <c r="S28" s="104">
        <f>SUM(S12:S27)</f>
        <v>0</v>
      </c>
      <c r="T28" s="103" t="e">
        <f>S28/$C28</f>
        <v>#DIV/0!</v>
      </c>
      <c r="U28" s="104">
        <f>SUM(U12:U27)</f>
        <v>0</v>
      </c>
      <c r="V28" s="103" t="e">
        <f>U28/$C28</f>
        <v>#DIV/0!</v>
      </c>
      <c r="W28" s="104">
        <f>SUM(W12:W27)</f>
        <v>0</v>
      </c>
      <c r="X28" s="103" t="e">
        <f>W28/$C28</f>
        <v>#DIV/0!</v>
      </c>
      <c r="Y28" s="104">
        <f>SUM(Y12:Y27)</f>
        <v>0</v>
      </c>
      <c r="Z28" s="103" t="e">
        <f>Y28/$C28</f>
        <v>#DIV/0!</v>
      </c>
      <c r="AA28" s="104">
        <f>SUM(AA12:AA27)</f>
        <v>0</v>
      </c>
      <c r="AB28" s="103" t="e">
        <f>AA28/$C28</f>
        <v>#DIV/0!</v>
      </c>
      <c r="AC28" s="105">
        <f t="shared" si="14"/>
        <v>0</v>
      </c>
      <c r="AD28" s="106" t="e">
        <f t="shared" si="14"/>
        <v>#DIV/0!</v>
      </c>
    </row>
    <row r="29" spans="1:28" s="107" customFormat="1" ht="24.75" customHeight="1" thickBot="1">
      <c r="A29" s="108"/>
      <c r="B29" s="109" t="s">
        <v>1018</v>
      </c>
      <c r="C29" s="110"/>
      <c r="D29" s="111"/>
      <c r="E29" s="112">
        <f>E28</f>
        <v>0</v>
      </c>
      <c r="F29" s="113" t="e">
        <f>F28</f>
        <v>#DIV/0!</v>
      </c>
      <c r="G29" s="112">
        <f>G28+E29</f>
        <v>0</v>
      </c>
      <c r="H29" s="113" t="e">
        <f>H28+F29</f>
        <v>#DIV/0!</v>
      </c>
      <c r="I29" s="112">
        <f>I28+G29</f>
        <v>0</v>
      </c>
      <c r="J29" s="113" t="e">
        <f aca="true" t="shared" si="15" ref="J29:AB29">J28+H29</f>
        <v>#DIV/0!</v>
      </c>
      <c r="K29" s="112">
        <f>K28+I29</f>
        <v>0</v>
      </c>
      <c r="L29" s="113" t="e">
        <f t="shared" si="15"/>
        <v>#DIV/0!</v>
      </c>
      <c r="M29" s="112">
        <f t="shared" si="15"/>
        <v>0</v>
      </c>
      <c r="N29" s="113" t="e">
        <f t="shared" si="15"/>
        <v>#DIV/0!</v>
      </c>
      <c r="O29" s="112">
        <f t="shared" si="15"/>
        <v>0</v>
      </c>
      <c r="P29" s="113" t="e">
        <f t="shared" si="15"/>
        <v>#DIV/0!</v>
      </c>
      <c r="Q29" s="112">
        <f t="shared" si="15"/>
        <v>0</v>
      </c>
      <c r="R29" s="113" t="e">
        <f t="shared" si="15"/>
        <v>#DIV/0!</v>
      </c>
      <c r="S29" s="112">
        <f t="shared" si="15"/>
        <v>0</v>
      </c>
      <c r="T29" s="113" t="e">
        <f t="shared" si="15"/>
        <v>#DIV/0!</v>
      </c>
      <c r="U29" s="112">
        <f t="shared" si="15"/>
        <v>0</v>
      </c>
      <c r="V29" s="113" t="e">
        <f t="shared" si="15"/>
        <v>#DIV/0!</v>
      </c>
      <c r="W29" s="112">
        <f t="shared" si="15"/>
        <v>0</v>
      </c>
      <c r="X29" s="113" t="e">
        <f t="shared" si="15"/>
        <v>#DIV/0!</v>
      </c>
      <c r="Y29" s="112">
        <f t="shared" si="15"/>
        <v>0</v>
      </c>
      <c r="Z29" s="113" t="e">
        <f t="shared" si="15"/>
        <v>#DIV/0!</v>
      </c>
      <c r="AA29" s="112">
        <f t="shared" si="15"/>
        <v>0</v>
      </c>
      <c r="AB29" s="113" t="e">
        <f t="shared" si="15"/>
        <v>#DIV/0!</v>
      </c>
    </row>
    <row r="30" spans="1:6" s="107" customFormat="1" ht="15.75">
      <c r="A30" s="117"/>
      <c r="B30" s="157"/>
      <c r="C30" s="116"/>
      <c r="D30" s="158"/>
      <c r="E30" s="158"/>
      <c r="F30" s="158"/>
    </row>
    <row r="31" spans="1:6" ht="15">
      <c r="A31" s="152"/>
      <c r="B31" s="159"/>
      <c r="C31" s="160"/>
      <c r="D31" s="161"/>
      <c r="E31" s="161"/>
      <c r="F31" s="161"/>
    </row>
    <row r="32" spans="1:6" ht="15">
      <c r="A32" s="152"/>
      <c r="B32" s="152"/>
      <c r="C32" s="160"/>
      <c r="D32" s="161"/>
      <c r="E32" s="161"/>
      <c r="F32" s="161"/>
    </row>
    <row r="33" spans="1:10" ht="15">
      <c r="A33" s="152"/>
      <c r="B33" s="152"/>
      <c r="C33" s="160"/>
      <c r="D33" s="161"/>
      <c r="E33" s="161"/>
      <c r="F33" s="161"/>
      <c r="J33" s="162"/>
    </row>
    <row r="34" spans="1:6" ht="15.75">
      <c r="A34" s="152"/>
      <c r="B34" s="152"/>
      <c r="C34" s="116" t="s">
        <v>1019</v>
      </c>
      <c r="D34" s="161"/>
      <c r="E34" s="161"/>
      <c r="F34" s="161"/>
    </row>
    <row r="35" spans="1:6" ht="15.75" thickBot="1">
      <c r="A35" s="152"/>
      <c r="B35" s="152"/>
      <c r="C35" s="160"/>
      <c r="D35" s="161"/>
      <c r="E35" s="161"/>
      <c r="F35" s="161"/>
    </row>
    <row r="36" spans="3:25" ht="15.75">
      <c r="C36" s="163" t="s">
        <v>1020</v>
      </c>
      <c r="D36" s="164"/>
      <c r="E36" s="165" t="s">
        <v>1021</v>
      </c>
      <c r="F36" s="165"/>
      <c r="G36" s="166"/>
      <c r="W36" s="17"/>
      <c r="X36" s="17"/>
      <c r="Y36" s="17"/>
    </row>
    <row r="37" spans="3:25" ht="15">
      <c r="C37" s="167" t="s">
        <v>1022</v>
      </c>
      <c r="D37" s="168"/>
      <c r="E37" s="169">
        <f>E28</f>
        <v>0</v>
      </c>
      <c r="F37" s="169"/>
      <c r="G37" s="170"/>
      <c r="W37" s="17"/>
      <c r="X37" s="17"/>
      <c r="Y37" s="17"/>
    </row>
    <row r="38" spans="3:26" ht="15">
      <c r="C38" s="167" t="s">
        <v>1023</v>
      </c>
      <c r="D38" s="168"/>
      <c r="E38" s="169">
        <f>G28</f>
        <v>0</v>
      </c>
      <c r="F38" s="169"/>
      <c r="G38" s="170"/>
      <c r="W38" s="17"/>
      <c r="X38" s="17"/>
      <c r="Y38" s="17"/>
      <c r="Z38" s="171"/>
    </row>
    <row r="39" spans="3:25" ht="15">
      <c r="C39" s="167" t="s">
        <v>1024</v>
      </c>
      <c r="D39" s="168"/>
      <c r="E39" s="169">
        <f>I28</f>
        <v>0</v>
      </c>
      <c r="F39" s="169"/>
      <c r="G39" s="170"/>
      <c r="W39" s="17"/>
      <c r="X39" s="17"/>
      <c r="Y39" s="17"/>
    </row>
    <row r="40" spans="3:25" ht="15">
      <c r="C40" s="167" t="s">
        <v>1025</v>
      </c>
      <c r="D40" s="168"/>
      <c r="E40" s="169">
        <f>K28</f>
        <v>0</v>
      </c>
      <c r="F40" s="169"/>
      <c r="G40" s="170"/>
      <c r="W40" s="17"/>
      <c r="X40" s="17"/>
      <c r="Y40" s="17"/>
    </row>
    <row r="41" spans="3:25" ht="15">
      <c r="C41" s="167" t="s">
        <v>1026</v>
      </c>
      <c r="D41" s="168"/>
      <c r="E41" s="169">
        <f>M28</f>
        <v>0</v>
      </c>
      <c r="F41" s="169"/>
      <c r="G41" s="170"/>
      <c r="W41" s="17"/>
      <c r="X41" s="17"/>
      <c r="Y41" s="17"/>
    </row>
    <row r="42" spans="3:25" ht="15">
      <c r="C42" s="167" t="s">
        <v>1027</v>
      </c>
      <c r="D42" s="168"/>
      <c r="E42" s="169">
        <f>O28</f>
        <v>0</v>
      </c>
      <c r="F42" s="169"/>
      <c r="G42" s="170"/>
      <c r="W42" s="17"/>
      <c r="X42" s="17"/>
      <c r="Y42" s="17"/>
    </row>
    <row r="43" spans="3:25" ht="15">
      <c r="C43" s="167" t="s">
        <v>1028</v>
      </c>
      <c r="D43" s="168"/>
      <c r="E43" s="169">
        <f>Q28</f>
        <v>0</v>
      </c>
      <c r="F43" s="169"/>
      <c r="G43" s="170"/>
      <c r="W43" s="17"/>
      <c r="X43" s="17"/>
      <c r="Y43" s="17"/>
    </row>
    <row r="44" spans="3:25" ht="15">
      <c r="C44" s="167" t="s">
        <v>1029</v>
      </c>
      <c r="D44" s="168"/>
      <c r="E44" s="169">
        <f>S28</f>
        <v>0</v>
      </c>
      <c r="F44" s="169"/>
      <c r="G44" s="170"/>
      <c r="W44" s="17"/>
      <c r="X44" s="17"/>
      <c r="Y44" s="17"/>
    </row>
    <row r="45" spans="3:25" ht="15">
      <c r="C45" s="167" t="s">
        <v>1030</v>
      </c>
      <c r="D45" s="168"/>
      <c r="E45" s="169">
        <f>U28</f>
        <v>0</v>
      </c>
      <c r="F45" s="169"/>
      <c r="G45" s="170"/>
      <c r="W45" s="17"/>
      <c r="X45" s="17"/>
      <c r="Y45" s="17"/>
    </row>
    <row r="46" spans="3:25" ht="15">
      <c r="C46" s="167" t="s">
        <v>1031</v>
      </c>
      <c r="D46" s="168"/>
      <c r="E46" s="169">
        <f>W28</f>
        <v>0</v>
      </c>
      <c r="F46" s="169"/>
      <c r="G46" s="170"/>
      <c r="W46" s="17"/>
      <c r="X46" s="17"/>
      <c r="Y46" s="17"/>
    </row>
    <row r="47" spans="3:25" ht="15">
      <c r="C47" s="167" t="s">
        <v>1032</v>
      </c>
      <c r="D47" s="168"/>
      <c r="E47" s="169">
        <f>Y28</f>
        <v>0</v>
      </c>
      <c r="F47" s="169"/>
      <c r="G47" s="170"/>
      <c r="W47" s="17"/>
      <c r="X47" s="17"/>
      <c r="Y47" s="17"/>
    </row>
    <row r="48" spans="3:25" ht="15.75" thickBot="1">
      <c r="C48" s="172" t="s">
        <v>1033</v>
      </c>
      <c r="D48" s="173"/>
      <c r="E48" s="174">
        <f>AA28</f>
        <v>0</v>
      </c>
      <c r="F48" s="174"/>
      <c r="G48" s="175"/>
      <c r="W48" s="17"/>
      <c r="X48" s="17"/>
      <c r="Y48" s="17"/>
    </row>
    <row r="49" spans="3:5" ht="15">
      <c r="C49" s="99"/>
      <c r="D49" s="99"/>
      <c r="E49" s="17">
        <f>SUM(E37:E48)</f>
        <v>0</v>
      </c>
    </row>
    <row r="50" spans="3:4" ht="15">
      <c r="C50" s="99"/>
      <c r="D50" s="99"/>
    </row>
    <row r="51" spans="5:25" ht="15">
      <c r="E51" s="17"/>
      <c r="F51" s="176"/>
      <c r="Y51" s="17"/>
    </row>
    <row r="52" ht="15">
      <c r="F52" s="176"/>
    </row>
    <row r="53" ht="15">
      <c r="F53" s="176"/>
    </row>
    <row r="54" ht="15">
      <c r="F54" s="176"/>
    </row>
    <row r="55" ht="15">
      <c r="F55" s="176"/>
    </row>
    <row r="56" ht="15">
      <c r="F56" s="17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9.00390625" style="24" customWidth="1"/>
    <col min="2" max="2" width="32.125" style="24" customWidth="1"/>
    <col min="3" max="3" width="14.125" style="24" customWidth="1"/>
    <col min="4" max="4" width="13.375" style="24" customWidth="1"/>
    <col min="5" max="16384" width="9.00390625" style="24" customWidth="1"/>
  </cols>
  <sheetData>
    <row r="1" spans="1:4" ht="14.25" customHeight="1" thickBot="1">
      <c r="A1" s="27" t="s">
        <v>1034</v>
      </c>
      <c r="B1" s="28"/>
      <c r="C1" s="28"/>
      <c r="D1" s="29"/>
    </row>
    <row r="2" spans="1:4" ht="12.75">
      <c r="A2" s="235" t="s">
        <v>1035</v>
      </c>
      <c r="B2" s="31" t="s">
        <v>2</v>
      </c>
      <c r="C2" s="31"/>
      <c r="D2" s="32" t="s">
        <v>1036</v>
      </c>
    </row>
    <row r="3" spans="1:4" ht="27" customHeight="1">
      <c r="A3" s="30" t="s">
        <v>1037</v>
      </c>
      <c r="B3" s="236" t="s">
        <v>4</v>
      </c>
      <c r="C3" s="237"/>
      <c r="D3" s="33">
        <v>41306</v>
      </c>
    </row>
    <row r="4" spans="1:4" ht="27.75" customHeight="1" thickBot="1">
      <c r="A4" s="34" t="s">
        <v>1038</v>
      </c>
      <c r="B4" s="233" t="s">
        <v>6</v>
      </c>
      <c r="C4" s="234"/>
      <c r="D4" s="35"/>
    </row>
    <row r="5" spans="1:6" ht="13.5" thickBot="1">
      <c r="A5" s="36"/>
      <c r="B5" s="36"/>
      <c r="C5" s="36"/>
      <c r="D5" s="37"/>
      <c r="E5" s="37"/>
      <c r="F5" s="37"/>
    </row>
    <row r="6" spans="1:6" ht="13.5" thickBot="1">
      <c r="A6" s="38" t="s">
        <v>1039</v>
      </c>
      <c r="B6" s="39" t="s">
        <v>1040</v>
      </c>
      <c r="C6" s="40" t="s">
        <v>1041</v>
      </c>
      <c r="D6" s="41"/>
      <c r="E6" s="42"/>
      <c r="F6" s="42"/>
    </row>
    <row r="7" spans="1:6" ht="12.75">
      <c r="A7" s="43">
        <v>1</v>
      </c>
      <c r="B7" s="44" t="s">
        <v>1042</v>
      </c>
      <c r="C7" s="45">
        <v>0.05</v>
      </c>
      <c r="D7" s="45"/>
      <c r="E7" s="46"/>
      <c r="F7" s="46"/>
    </row>
    <row r="8" spans="1:6" ht="12.75">
      <c r="A8" s="47">
        <v>2</v>
      </c>
      <c r="B8" s="48" t="s">
        <v>1043</v>
      </c>
      <c r="C8" s="49">
        <v>0.0065</v>
      </c>
      <c r="D8" s="49"/>
      <c r="E8" s="46"/>
      <c r="F8" s="46"/>
    </row>
    <row r="9" spans="1:4" ht="12.75">
      <c r="A9" s="47">
        <v>3</v>
      </c>
      <c r="B9" s="48" t="s">
        <v>1044</v>
      </c>
      <c r="C9" s="49">
        <v>0.03</v>
      </c>
      <c r="D9" s="49"/>
    </row>
    <row r="10" spans="1:4" ht="12.75">
      <c r="A10" s="47">
        <v>4</v>
      </c>
      <c r="B10" s="48" t="s">
        <v>1045</v>
      </c>
      <c r="C10" s="49">
        <v>0.012</v>
      </c>
      <c r="D10" s="49"/>
    </row>
    <row r="11" spans="1:4" ht="12.75">
      <c r="A11" s="47">
        <v>5</v>
      </c>
      <c r="B11" s="48" t="s">
        <v>1046</v>
      </c>
      <c r="C11" s="49">
        <v>0.0108</v>
      </c>
      <c r="D11" s="49"/>
    </row>
    <row r="12" spans="1:6" ht="13.5" thickBot="1">
      <c r="A12" s="47">
        <v>6</v>
      </c>
      <c r="B12" s="48" t="s">
        <v>1047</v>
      </c>
      <c r="C12" s="49">
        <v>0.0592</v>
      </c>
      <c r="D12" s="49"/>
      <c r="E12" s="46"/>
      <c r="F12" s="46"/>
    </row>
    <row r="13" spans="1:6" ht="13.5" thickBot="1">
      <c r="A13" s="50" t="s">
        <v>1048</v>
      </c>
      <c r="B13" s="51"/>
      <c r="C13" s="52">
        <f>SUM(C7:C12)</f>
        <v>0.16849999999999998</v>
      </c>
      <c r="D13" s="52"/>
      <c r="E13" s="46"/>
      <c r="F13" s="46"/>
    </row>
    <row r="14" spans="1:3" ht="12.75">
      <c r="A14" s="46"/>
      <c r="B14" s="46"/>
      <c r="C14" s="46"/>
    </row>
    <row r="15" spans="1:3" ht="12.75">
      <c r="A15" s="46"/>
      <c r="B15" s="46"/>
      <c r="C15" s="46"/>
    </row>
    <row r="16" spans="1:3" ht="12.75">
      <c r="A16" s="46"/>
      <c r="B16" s="46"/>
      <c r="C16" s="46"/>
    </row>
    <row r="17" spans="1:3" ht="12.75">
      <c r="A17" s="46"/>
      <c r="B17" s="46"/>
      <c r="C17" s="46"/>
    </row>
    <row r="18" spans="1:3" ht="12.75">
      <c r="A18" s="46"/>
      <c r="B18" s="46"/>
      <c r="C18" s="46"/>
    </row>
    <row r="19" spans="1:3" ht="12.75">
      <c r="A19" s="46"/>
      <c r="B19" s="46"/>
      <c r="C19" s="46"/>
    </row>
    <row r="20" spans="1:3" ht="12.75">
      <c r="A20" s="46"/>
      <c r="B20" s="46"/>
      <c r="C20" s="46"/>
    </row>
    <row r="21" spans="1:3" ht="12.75">
      <c r="A21" s="46"/>
      <c r="B21" s="46"/>
      <c r="C21" s="46"/>
    </row>
    <row r="22" spans="1:3" ht="12.75">
      <c r="A22" s="46"/>
      <c r="B22" s="46"/>
      <c r="C22" s="46"/>
    </row>
    <row r="23" spans="1:3" ht="12.75">
      <c r="A23" s="46"/>
      <c r="B23" s="46"/>
      <c r="C23" s="4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B16">
      <selection activeCell="H17" sqref="H17"/>
    </sheetView>
  </sheetViews>
  <sheetFormatPr defaultColWidth="9.00390625" defaultRowHeight="12.75"/>
  <cols>
    <col min="1" max="1" width="7.125" style="24" customWidth="1"/>
    <col min="2" max="3" width="9.00390625" style="24" customWidth="1"/>
    <col min="4" max="4" width="45.125" style="24" customWidth="1"/>
    <col min="5" max="5" width="10.75390625" style="24" customWidth="1"/>
    <col min="6" max="6" width="13.00390625" style="24" customWidth="1"/>
    <col min="7" max="16384" width="9.00390625" style="24" customWidth="1"/>
  </cols>
  <sheetData>
    <row r="1" spans="1:6" ht="24" customHeight="1" thickBot="1">
      <c r="A1" s="27" t="s">
        <v>1049</v>
      </c>
      <c r="B1" s="28"/>
      <c r="C1" s="27"/>
      <c r="D1" s="28"/>
      <c r="E1" s="28"/>
      <c r="F1" s="29"/>
    </row>
    <row r="2" spans="1:6" ht="12.75">
      <c r="A2" s="56" t="s">
        <v>1035</v>
      </c>
      <c r="B2" s="30" t="s">
        <v>1035</v>
      </c>
      <c r="C2" s="31" t="s">
        <v>2</v>
      </c>
      <c r="D2" s="31"/>
      <c r="E2" s="53"/>
      <c r="F2" s="57" t="s">
        <v>1036</v>
      </c>
    </row>
    <row r="3" spans="1:6" ht="25.5">
      <c r="A3" s="56" t="s">
        <v>1050</v>
      </c>
      <c r="B3" s="30" t="s">
        <v>1037</v>
      </c>
      <c r="C3" s="238" t="s">
        <v>4</v>
      </c>
      <c r="D3" s="239"/>
      <c r="E3" s="53"/>
      <c r="F3" s="57" t="s">
        <v>1051</v>
      </c>
    </row>
    <row r="4" spans="1:6" ht="28.5" customHeight="1" thickBot="1">
      <c r="A4" s="56" t="s">
        <v>1037</v>
      </c>
      <c r="B4" s="34" t="s">
        <v>1038</v>
      </c>
      <c r="C4" s="233" t="s">
        <v>6</v>
      </c>
      <c r="D4" s="234"/>
      <c r="E4" s="54"/>
      <c r="F4" s="35"/>
    </row>
    <row r="5" spans="1:6" ht="13.5" thickBot="1">
      <c r="A5" s="36"/>
      <c r="B5" s="36"/>
      <c r="C5" s="36"/>
      <c r="D5" s="36"/>
      <c r="E5" s="36"/>
      <c r="F5" s="36"/>
    </row>
    <row r="6" spans="1:6" ht="12.75">
      <c r="A6" s="58"/>
      <c r="B6" s="59"/>
      <c r="C6" s="60"/>
      <c r="D6" s="60"/>
      <c r="E6" s="61"/>
      <c r="F6" s="62"/>
    </row>
    <row r="7" spans="1:6" ht="12.75">
      <c r="A7" s="63" t="s">
        <v>1052</v>
      </c>
      <c r="B7" s="64" t="s">
        <v>1053</v>
      </c>
      <c r="C7" s="65"/>
      <c r="D7" s="65"/>
      <c r="E7" s="66" t="s">
        <v>1054</v>
      </c>
      <c r="F7" s="67"/>
    </row>
    <row r="8" spans="1:6" ht="12.75">
      <c r="A8" s="68"/>
      <c r="B8" s="69" t="s">
        <v>1055</v>
      </c>
      <c r="C8" s="65" t="s">
        <v>1056</v>
      </c>
      <c r="D8" s="65"/>
      <c r="E8" s="70">
        <v>0.2</v>
      </c>
      <c r="F8" s="67"/>
    </row>
    <row r="9" spans="1:6" ht="12.75">
      <c r="A9" s="68"/>
      <c r="B9" s="69" t="s">
        <v>1057</v>
      </c>
      <c r="C9" s="65" t="s">
        <v>1058</v>
      </c>
      <c r="D9" s="65"/>
      <c r="E9" s="70">
        <v>0.085</v>
      </c>
      <c r="F9" s="67"/>
    </row>
    <row r="10" spans="1:6" ht="12.75">
      <c r="A10" s="68"/>
      <c r="B10" s="69" t="s">
        <v>1059</v>
      </c>
      <c r="C10" s="65" t="s">
        <v>1060</v>
      </c>
      <c r="D10" s="65"/>
      <c r="E10" s="70">
        <v>0.025</v>
      </c>
      <c r="F10" s="67"/>
    </row>
    <row r="11" spans="1:6" ht="12.75">
      <c r="A11" s="68"/>
      <c r="B11" s="69" t="s">
        <v>1061</v>
      </c>
      <c r="C11" s="65" t="s">
        <v>1062</v>
      </c>
      <c r="D11" s="65"/>
      <c r="E11" s="70">
        <v>0.015</v>
      </c>
      <c r="F11" s="67"/>
    </row>
    <row r="12" spans="1:6" ht="12.75">
      <c r="A12" s="68"/>
      <c r="B12" s="69" t="s">
        <v>1063</v>
      </c>
      <c r="C12" s="65" t="s">
        <v>1064</v>
      </c>
      <c r="D12" s="65"/>
      <c r="E12" s="70">
        <v>0.01</v>
      </c>
      <c r="F12" s="67"/>
    </row>
    <row r="13" spans="1:6" ht="12.75">
      <c r="A13" s="68"/>
      <c r="B13" s="69" t="s">
        <v>1065</v>
      </c>
      <c r="C13" s="65" t="s">
        <v>1066</v>
      </c>
      <c r="D13" s="65"/>
      <c r="E13" s="70">
        <v>0.006</v>
      </c>
      <c r="F13" s="67"/>
    </row>
    <row r="14" spans="1:6" ht="12.75">
      <c r="A14" s="68"/>
      <c r="B14" s="69" t="s">
        <v>1067</v>
      </c>
      <c r="C14" s="65" t="s">
        <v>1068</v>
      </c>
      <c r="D14" s="65"/>
      <c r="E14" s="70">
        <v>0.002</v>
      </c>
      <c r="F14" s="71"/>
    </row>
    <row r="15" spans="1:6" ht="12.75">
      <c r="A15" s="68"/>
      <c r="B15" s="69" t="s">
        <v>1069</v>
      </c>
      <c r="C15" s="65" t="s">
        <v>1070</v>
      </c>
      <c r="D15" s="65"/>
      <c r="E15" s="70">
        <v>0.03</v>
      </c>
      <c r="F15" s="71"/>
    </row>
    <row r="16" spans="1:6" ht="12.75">
      <c r="A16" s="68"/>
      <c r="B16" s="69" t="s">
        <v>1071</v>
      </c>
      <c r="C16" s="65" t="s">
        <v>1072</v>
      </c>
      <c r="D16" s="65"/>
      <c r="E16" s="70">
        <v>0.01</v>
      </c>
      <c r="F16" s="71"/>
    </row>
    <row r="17" spans="1:6" ht="12.75">
      <c r="A17" s="68"/>
      <c r="B17" s="69"/>
      <c r="C17" s="65"/>
      <c r="D17" s="65"/>
      <c r="E17" s="72"/>
      <c r="F17" s="73">
        <f>SUM(E8:E16)</f>
        <v>0.3830000000000001</v>
      </c>
    </row>
    <row r="18" spans="1:6" ht="12.75">
      <c r="A18" s="68"/>
      <c r="B18" s="69"/>
      <c r="C18" s="65"/>
      <c r="D18" s="65"/>
      <c r="E18" s="72"/>
      <c r="F18" s="71"/>
    </row>
    <row r="19" spans="1:6" ht="12.75">
      <c r="A19" s="63" t="s">
        <v>1073</v>
      </c>
      <c r="B19" s="64" t="s">
        <v>1074</v>
      </c>
      <c r="C19" s="65"/>
      <c r="D19" s="65"/>
      <c r="E19" s="72"/>
      <c r="F19" s="71"/>
    </row>
    <row r="20" spans="1:6" ht="12.75">
      <c r="A20" s="68"/>
      <c r="B20" s="69" t="s">
        <v>1075</v>
      </c>
      <c r="C20" s="65" t="s">
        <v>1076</v>
      </c>
      <c r="D20" s="65"/>
      <c r="E20" s="70">
        <v>0.229</v>
      </c>
      <c r="F20" s="71"/>
    </row>
    <row r="21" spans="1:6" ht="12.75">
      <c r="A21" s="74"/>
      <c r="B21" s="69" t="s">
        <v>1077</v>
      </c>
      <c r="C21" s="65" t="s">
        <v>1078</v>
      </c>
      <c r="D21" s="65"/>
      <c r="E21" s="70">
        <v>0.0149</v>
      </c>
      <c r="F21" s="71"/>
    </row>
    <row r="22" spans="1:6" ht="12.75">
      <c r="A22" s="74"/>
      <c r="B22" s="69" t="s">
        <v>1079</v>
      </c>
      <c r="C22" s="65" t="s">
        <v>1080</v>
      </c>
      <c r="D22" s="65"/>
      <c r="E22" s="70">
        <v>0.015</v>
      </c>
      <c r="F22" s="71"/>
    </row>
    <row r="23" spans="1:6" ht="12.75">
      <c r="A23" s="68"/>
      <c r="B23" s="69" t="s">
        <v>1081</v>
      </c>
      <c r="C23" s="65" t="s">
        <v>1082</v>
      </c>
      <c r="D23" s="65"/>
      <c r="E23" s="70">
        <v>0.1057</v>
      </c>
      <c r="F23" s="71"/>
    </row>
    <row r="24" spans="1:6" ht="12.75">
      <c r="A24" s="75"/>
      <c r="B24" s="69" t="s">
        <v>1083</v>
      </c>
      <c r="C24" s="65" t="s">
        <v>1084</v>
      </c>
      <c r="D24" s="65"/>
      <c r="E24" s="70">
        <v>0.0457</v>
      </c>
      <c r="F24" s="71"/>
    </row>
    <row r="25" spans="1:6" ht="12.75">
      <c r="A25" s="68"/>
      <c r="B25" s="69"/>
      <c r="C25" s="65"/>
      <c r="D25" s="65"/>
      <c r="E25" s="72"/>
      <c r="F25" s="73">
        <f>SUM(E20:E24)</f>
        <v>0.41030000000000005</v>
      </c>
    </row>
    <row r="26" spans="1:6" ht="12.75">
      <c r="A26" s="68"/>
      <c r="B26" s="69"/>
      <c r="C26" s="76"/>
      <c r="D26" s="76"/>
      <c r="E26" s="72"/>
      <c r="F26" s="71"/>
    </row>
    <row r="27" spans="1:6" ht="12.75">
      <c r="A27" s="63" t="s">
        <v>1085</v>
      </c>
      <c r="B27" s="77" t="s">
        <v>1086</v>
      </c>
      <c r="C27" s="65"/>
      <c r="D27" s="65"/>
      <c r="E27" s="72"/>
      <c r="F27" s="71"/>
    </row>
    <row r="28" spans="1:6" ht="12.75">
      <c r="A28" s="68"/>
      <c r="B28" s="69" t="s">
        <v>1087</v>
      </c>
      <c r="C28" s="65" t="s">
        <v>1088</v>
      </c>
      <c r="D28" s="65"/>
      <c r="E28" s="70">
        <v>0.06</v>
      </c>
      <c r="F28" s="71"/>
    </row>
    <row r="29" spans="1:6" ht="12.75">
      <c r="A29" s="74"/>
      <c r="B29" s="69" t="s">
        <v>1089</v>
      </c>
      <c r="C29" s="65" t="s">
        <v>1090</v>
      </c>
      <c r="D29" s="65"/>
      <c r="E29" s="70">
        <v>0.0636</v>
      </c>
      <c r="F29" s="71"/>
    </row>
    <row r="30" spans="1:6" ht="12.75">
      <c r="A30" s="68"/>
      <c r="B30" s="69" t="s">
        <v>1091</v>
      </c>
      <c r="C30" s="65" t="s">
        <v>1092</v>
      </c>
      <c r="D30" s="65"/>
      <c r="E30" s="70">
        <v>0.1406</v>
      </c>
      <c r="F30" s="71"/>
    </row>
    <row r="31" spans="1:6" ht="12.75">
      <c r="A31" s="68"/>
      <c r="B31" s="69"/>
      <c r="C31" s="65"/>
      <c r="D31" s="65"/>
      <c r="E31" s="72"/>
      <c r="F31" s="73">
        <f>SUM(E28:E30)</f>
        <v>0.2642</v>
      </c>
    </row>
    <row r="32" spans="1:6" ht="12.75">
      <c r="A32" s="68"/>
      <c r="B32" s="69"/>
      <c r="C32" s="65"/>
      <c r="D32" s="65"/>
      <c r="E32" s="72"/>
      <c r="F32" s="73"/>
    </row>
    <row r="33" spans="1:6" ht="12.75">
      <c r="A33" s="63" t="s">
        <v>1093</v>
      </c>
      <c r="B33" s="77" t="s">
        <v>1094</v>
      </c>
      <c r="C33" s="65"/>
      <c r="D33" s="65"/>
      <c r="E33" s="72"/>
      <c r="F33" s="71"/>
    </row>
    <row r="34" spans="1:6" ht="12.75">
      <c r="A34" s="68"/>
      <c r="B34" s="69" t="s">
        <v>1095</v>
      </c>
      <c r="C34" s="65" t="s">
        <v>1096</v>
      </c>
      <c r="D34" s="65"/>
      <c r="E34" s="70">
        <v>0.1571</v>
      </c>
      <c r="F34" s="71"/>
    </row>
    <row r="35" spans="1:6" ht="12.75">
      <c r="A35" s="68"/>
      <c r="B35" s="69" t="s">
        <v>1097</v>
      </c>
      <c r="C35" s="65" t="s">
        <v>1098</v>
      </c>
      <c r="D35" s="65"/>
      <c r="E35" s="70">
        <v>0.0054</v>
      </c>
      <c r="F35" s="71"/>
    </row>
    <row r="36" spans="1:6" ht="12.75">
      <c r="A36" s="68"/>
      <c r="B36" s="69"/>
      <c r="C36" s="65"/>
      <c r="D36" s="65"/>
      <c r="E36" s="72"/>
      <c r="F36" s="73">
        <f>SUM(E34:E35)</f>
        <v>0.16249999999999998</v>
      </c>
    </row>
    <row r="37" spans="1:6" ht="12.75">
      <c r="A37" s="68"/>
      <c r="B37" s="69"/>
      <c r="C37" s="65"/>
      <c r="D37" s="65"/>
      <c r="E37" s="72"/>
      <c r="F37" s="78"/>
    </row>
    <row r="38" spans="1:6" ht="12.75">
      <c r="A38" s="79"/>
      <c r="B38" s="80"/>
      <c r="C38" s="81"/>
      <c r="D38" s="81"/>
      <c r="E38" s="82"/>
      <c r="F38" s="83"/>
    </row>
    <row r="39" spans="1:6" ht="12.75">
      <c r="A39" s="68"/>
      <c r="B39" s="69"/>
      <c r="C39" s="84" t="s">
        <v>1099</v>
      </c>
      <c r="D39" s="53"/>
      <c r="E39" s="72"/>
      <c r="F39" s="73">
        <f>F17+F25+F31+F36</f>
        <v>1.2200000000000002</v>
      </c>
    </row>
    <row r="40" spans="1:6" ht="13.5" thickBot="1">
      <c r="A40" s="85"/>
      <c r="B40" s="86"/>
      <c r="C40" s="87"/>
      <c r="D40" s="87"/>
      <c r="E40" s="88"/>
      <c r="F40" s="89"/>
    </row>
    <row r="41" spans="1:6" s="55" customFormat="1" ht="13.5" thickBot="1">
      <c r="A41" s="90" t="s">
        <v>1100</v>
      </c>
      <c r="B41" s="91"/>
      <c r="C41" s="91"/>
      <c r="D41" s="91"/>
      <c r="E41" s="91"/>
      <c r="F41" s="92">
        <f>F39</f>
        <v>1.2200000000000002</v>
      </c>
    </row>
    <row r="42" spans="2:5" ht="12.75">
      <c r="B42" s="26"/>
      <c r="C42" s="93"/>
      <c r="D42" s="93"/>
      <c r="E42" s="25"/>
    </row>
    <row r="43" spans="2:5" ht="12.75">
      <c r="B43" s="26"/>
      <c r="C43" s="93"/>
      <c r="D43" s="93"/>
      <c r="E43" s="25"/>
    </row>
    <row r="44" spans="2:6" ht="12.75">
      <c r="B44" s="26"/>
      <c r="C44" s="93"/>
      <c r="D44" s="93"/>
      <c r="E44" s="25"/>
      <c r="F44" s="94"/>
    </row>
    <row r="45" spans="2:5" ht="12.75">
      <c r="B45" s="26"/>
      <c r="C45" s="93"/>
      <c r="D45" s="93"/>
      <c r="E45" s="25"/>
    </row>
    <row r="46" spans="2:5" ht="12.75">
      <c r="B46" s="26"/>
      <c r="C46" s="93"/>
      <c r="D46" s="93"/>
      <c r="E46" s="25"/>
    </row>
    <row r="47" spans="2:5" ht="12.75">
      <c r="B47" s="26"/>
      <c r="C47" s="93"/>
      <c r="D47" s="93"/>
      <c r="E47" s="25"/>
    </row>
    <row r="48" spans="2:5" ht="12.75">
      <c r="B48" s="26"/>
      <c r="C48" s="93"/>
      <c r="D48" s="93"/>
      <c r="E48" s="25"/>
    </row>
    <row r="49" spans="2:5" ht="12.75">
      <c r="B49" s="26"/>
      <c r="C49" s="93"/>
      <c r="D49" s="93"/>
      <c r="E49" s="25"/>
    </row>
    <row r="50" spans="2:5" ht="12.75">
      <c r="B50" s="26"/>
      <c r="C50" s="93"/>
      <c r="D50" s="93"/>
      <c r="E50" s="25"/>
    </row>
    <row r="51" spans="2:5" ht="12.75">
      <c r="B51" s="26"/>
      <c r="C51" s="93"/>
      <c r="D51" s="93"/>
      <c r="E51" s="25"/>
    </row>
    <row r="52" spans="2:5" ht="12.75">
      <c r="B52" s="26"/>
      <c r="C52" s="93"/>
      <c r="D52" s="93"/>
      <c r="E52" s="25"/>
    </row>
    <row r="53" spans="2:5" ht="12.75">
      <c r="B53" s="26"/>
      <c r="C53" s="93"/>
      <c r="D53" s="93"/>
      <c r="E53" s="25"/>
    </row>
    <row r="54" spans="2:5" ht="12.75">
      <c r="B54" s="26"/>
      <c r="C54" s="93"/>
      <c r="D54" s="93"/>
      <c r="E54" s="2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Markus Vinicius Trevisan</cp:lastModifiedBy>
  <cp:lastPrinted>2013-08-11T18:35:45Z</cp:lastPrinted>
  <dcterms:created xsi:type="dcterms:W3CDTF">2013-05-19T00:11:17Z</dcterms:created>
  <dcterms:modified xsi:type="dcterms:W3CDTF">2013-10-10T16:17:58Z</dcterms:modified>
  <cp:category/>
  <cp:version/>
  <cp:contentType/>
  <cp:contentStatus/>
</cp:coreProperties>
</file>