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936" yWindow="150" windowWidth="5985" windowHeight="7020" tabRatio="762" activeTab="0"/>
  </bookViews>
  <sheets>
    <sheet name="Cronograma" sheetId="1" r:id="rId1"/>
    <sheet name="Demolição" sheetId="2" r:id="rId2"/>
    <sheet name="Fundação e Cinta" sheetId="3" r:id="rId3"/>
    <sheet name="Cobertura" sheetId="4" r:id="rId4"/>
    <sheet name="Arquitetura" sheetId="5" r:id="rId5"/>
    <sheet name="Agua Fria" sheetId="6" r:id="rId6"/>
    <sheet name="Est. Reservatorio" sheetId="7" r:id="rId7"/>
    <sheet name="Esgoto" sheetId="8" r:id="rId8"/>
    <sheet name="Elétrica" sheetId="9" r:id="rId9"/>
  </sheets>
  <definedNames>
    <definedName name="_xlnm.Print_Area" localSheetId="5">'Agua Fria'!$A$1:$I$27</definedName>
    <definedName name="_xlnm.Print_Area" localSheetId="4">'Arquitetura'!$A$1:$I$95</definedName>
    <definedName name="_xlnm.Print_Area" localSheetId="3">'Cobertura'!$A$1:$I$53</definedName>
    <definedName name="_xlnm.Print_Area" localSheetId="0">'Cronograma'!$A$1:$V$39</definedName>
    <definedName name="_xlnm.Print_Area" localSheetId="1">'Demolição'!$A$1:$I$49</definedName>
    <definedName name="_xlnm.Print_Area" localSheetId="8">'Elétrica'!$A$1:$I$49</definedName>
    <definedName name="_xlnm.Print_Area" localSheetId="7">'Esgoto'!$A$1:$I$44</definedName>
    <definedName name="_xlnm.Print_Area" localSheetId="6">'Est. Reservatorio'!$A$1:$I$48</definedName>
    <definedName name="_xlnm.Print_Area" localSheetId="2">'Fundação e Cinta'!$A$1:$I$40</definedName>
    <definedName name="_xlnm.Print_Titles" localSheetId="5">'Agua Fria'!$1:$1</definedName>
    <definedName name="_xlnm.Print_Titles" localSheetId="4">'Arquitetura'!$1:$1</definedName>
    <definedName name="_xlnm.Print_Titles" localSheetId="3">'Cobertura'!$1:$1</definedName>
    <definedName name="_xlnm.Print_Titles" localSheetId="1">'Demolição'!$1:$1</definedName>
    <definedName name="_xlnm.Print_Titles" localSheetId="8">'Elétrica'!$1:$1</definedName>
    <definedName name="_xlnm.Print_Titles" localSheetId="7">'Esgoto'!$1:$1</definedName>
    <definedName name="_xlnm.Print_Titles" localSheetId="6">'Est. Reservatorio'!$1:$1</definedName>
    <definedName name="_xlnm.Print_Titles" localSheetId="2">'Fundação e Cinta'!$1:$1</definedName>
  </definedNames>
  <calcPr fullCalcOnLoad="1"/>
</workbook>
</file>

<file path=xl/sharedStrings.xml><?xml version="1.0" encoding="utf-8"?>
<sst xmlns="http://schemas.openxmlformats.org/spreadsheetml/2006/main" count="1005" uniqueCount="546">
  <si>
    <t>ITEM</t>
  </si>
  <si>
    <t>SUB-ITEM</t>
  </si>
  <si>
    <t>UN.</t>
  </si>
  <si>
    <t>QUANT.</t>
  </si>
  <si>
    <t>TOTAL</t>
  </si>
  <si>
    <t>P.TOTAL</t>
  </si>
  <si>
    <t>DESCRIÇÃO</t>
  </si>
  <si>
    <t>m</t>
  </si>
  <si>
    <t>m²</t>
  </si>
  <si>
    <t>unid</t>
  </si>
  <si>
    <t>Ripas 5x2,50</t>
  </si>
  <si>
    <r>
      <t>Pintura</t>
    </r>
    <r>
      <rPr>
        <sz val="10"/>
        <rFont val="Arial"/>
        <family val="2"/>
      </rPr>
      <t>, duas demãos com tinta latex acrílica, anti-mofo, para parede interna, em duas demãos, cor branca</t>
    </r>
  </si>
  <si>
    <r>
      <t>Líquido base para preparo</t>
    </r>
    <r>
      <rPr>
        <sz val="10"/>
        <rFont val="Arial"/>
        <family val="2"/>
      </rPr>
      <t xml:space="preserve"> da superfície em tinta latéx</t>
    </r>
  </si>
  <si>
    <t>Interruptor simples</t>
  </si>
  <si>
    <t>Cobertura com telha cerâmica portuguesa e estrutura em eucalipto</t>
  </si>
  <si>
    <t>Estrutura em eucalipto - cobertura</t>
  </si>
  <si>
    <t>un</t>
  </si>
  <si>
    <t>Comprimento 4,50m</t>
  </si>
  <si>
    <t>Lambri (forro) em tábuas aparelhadas macho/femea, para colocação em todos ambientes internos acompanhando a inclinação do telhado, com tábuas paralelas aos caibros. Largura 100 mm e espessura 12 mm, em madeira de pinus tratado em autoclave com CCA.</t>
  </si>
  <si>
    <t>Remoção de interruptores, tomadas, botão de campainha ou cigarra</t>
  </si>
  <si>
    <t>Remoção de tubulação elétrica embutida diâmetro externo até 50 mm</t>
  </si>
  <si>
    <t>Remoção de aparelho de iluminação ou projetor fixo em teto, piso ou parede</t>
  </si>
  <si>
    <t>Remoção de quadro de distribuição, chamada ou caixa de passagem</t>
  </si>
  <si>
    <t>Remoção de tubulação hidráulica em geral incluindo conexões, caixas e ralos</t>
  </si>
  <si>
    <t>Piso em pedra ardósia cor cinza com espessura de 1,5  cm (pedra grossa), assentado com argamassa de cimento e areia e rejuntamento de nata de cimento, Tamanho 40 X 40 cm</t>
  </si>
  <si>
    <t>Rodapé em pedra ardósia na cor cinza, tamanho 7 x 40 cm com 1,5 cm de espessura (pedra grossa), para todos ambientes c/ pedra ardósia, inclusive armários e paredes de apoio.</t>
  </si>
  <si>
    <t xml:space="preserve">REVESTIMENTO              </t>
  </si>
  <si>
    <t xml:space="preserve">Chapisco com argamassa de cimento e areia (paredes externas e internas / superfícies aparentes de concreto armado)  no  traço 1:3 </t>
  </si>
  <si>
    <t xml:space="preserve">Emboço com argamassa mista, traço 1:4/12 para paredes internas </t>
  </si>
  <si>
    <t>Reboco para revestimento interno com reboco pré- fabricado tipo Reboquite.</t>
  </si>
  <si>
    <t>PISOS E RODAPÉS</t>
  </si>
  <si>
    <t>EQUIPAMENTOS</t>
  </si>
  <si>
    <t>Barra de apoio reta, para pessoas com mobilidade reduzida, em tubo de aço inoxidável de 1 1/2´ x 800 mm</t>
  </si>
  <si>
    <t>Barra de apoio reta, para porta do sanitário acessivel, que atende pessoas com mobilidade reduzida, em tubo de aço inoxidável de 1 1/2´ x 400 mm</t>
  </si>
  <si>
    <t>Revestimento em chapa de aço inoxidável para proteção da porta do sanitário acessível, altura de 40 cm e largura 90 cm</t>
  </si>
  <si>
    <t>Papeleira de embutir (papel higiênico)</t>
  </si>
  <si>
    <t>Espelho cristal 90x70 cm moldura em aluminio anodizado bronze</t>
  </si>
  <si>
    <t>JANELAS</t>
  </si>
  <si>
    <t>PORTAS</t>
  </si>
  <si>
    <t>pç</t>
  </si>
  <si>
    <t>Telha tipo portuguesa</t>
  </si>
  <si>
    <t>4'x4' Octogonal para instalação embutida no forro em PVC com rosca de metal</t>
  </si>
  <si>
    <t>1.1</t>
  </si>
  <si>
    <t>1.2</t>
  </si>
  <si>
    <t>Quadro Telebrás de embutir de 200 x 200 x 120 mm, proteção IP40 ch.nº 16msg</t>
  </si>
  <si>
    <t>Tomada universal redonda com placa fornecido com parafuso de fixação</t>
  </si>
  <si>
    <t>5.1</t>
  </si>
  <si>
    <t xml:space="preserve">2P +T 20A-250V </t>
  </si>
  <si>
    <t>5.2</t>
  </si>
  <si>
    <t>Identificador 110/220V adesivo metálico</t>
  </si>
  <si>
    <t>6.1</t>
  </si>
  <si>
    <t xml:space="preserve">Luminárias </t>
  </si>
  <si>
    <t>7.1</t>
  </si>
  <si>
    <t>Luminária pendente chapéu chinês para uma lâmpadas E27 em material aluminio com pintura eletroestática e acabamento branco, dimensão (AxL) 1100mm x 340mm</t>
  </si>
  <si>
    <t>2.1</t>
  </si>
  <si>
    <t>2.2</t>
  </si>
  <si>
    <t>Caixa de Passagem em PVC</t>
  </si>
  <si>
    <t>3.1</t>
  </si>
  <si>
    <t>Interruptor com placa fornecido com parafuso de fixação</t>
  </si>
  <si>
    <t xml:space="preserve"> </t>
  </si>
  <si>
    <t>4.1</t>
  </si>
  <si>
    <t xml:space="preserve">Lâmpadas </t>
  </si>
  <si>
    <t>8.1</t>
  </si>
  <si>
    <t>Condutores  elétricos -  fio com isolamento 750V e isolação em PVC 70°C em cores variadas e neutro azul claro e terra verde claro</t>
  </si>
  <si>
    <t>9.1</t>
  </si>
  <si>
    <t>seção nominal 2,5 mm²</t>
  </si>
  <si>
    <t>9.2</t>
  </si>
  <si>
    <t>Tubo de PVC rígido, marrom, junta-soldável, conforme NBR 5648 da ABNT ref. Tigre (incluso mão de obra de conexões)</t>
  </si>
  <si>
    <t>diâmetro 25 mm  - inclusive conexões</t>
  </si>
  <si>
    <t>1.3</t>
  </si>
  <si>
    <t>1.4</t>
  </si>
  <si>
    <t>diâmetro 60 mm  - inclusive conexões</t>
  </si>
  <si>
    <t>diâmetro  1"</t>
  </si>
  <si>
    <t>2.3</t>
  </si>
  <si>
    <t>diâmetro  1 1/2"</t>
  </si>
  <si>
    <t>diâmetro 1 1/2"</t>
  </si>
  <si>
    <t>Tubo de ligação flexível para lavatório/pia em metal</t>
  </si>
  <si>
    <t>Tubo de ligação à bacia sanitária em metal</t>
  </si>
  <si>
    <t>diâmetro 40 mm</t>
  </si>
  <si>
    <t>diâmetro 50 mm</t>
  </si>
  <si>
    <t>diâmetro 100 mm</t>
  </si>
  <si>
    <t>Ligação para saída</t>
  </si>
  <si>
    <t>Ligação para saída Bacia sanitária</t>
  </si>
  <si>
    <t>Caixa sifonada</t>
  </si>
  <si>
    <t>Caixa sifonada com 7 entradas 40 mm e 1 saída 50 mm com grelha de metal cromado tamanho 150 x 150 x 50 mm</t>
  </si>
  <si>
    <t>Sifão regulável</t>
  </si>
  <si>
    <t>Caixa de inspeção / passagem / distribuição</t>
  </si>
  <si>
    <t>60 x 60 cm (med internas) com tampa</t>
  </si>
  <si>
    <t>Fossa séptica</t>
  </si>
  <si>
    <t xml:space="preserve">Filtro anaeróbio </t>
  </si>
  <si>
    <t xml:space="preserve">Tubo de PVC marrom, junta soldavel,  conforme 5648 da ABNT inclusive conexões </t>
  </si>
  <si>
    <t>Diametro 32 mm</t>
  </si>
  <si>
    <t xml:space="preserve"> m</t>
  </si>
  <si>
    <t>Diametro 40 mm</t>
  </si>
  <si>
    <t>Diametro 60 mm</t>
  </si>
  <si>
    <t>Adaptador soldavel longo com flanges livres para caixa d'agua</t>
  </si>
  <si>
    <t>Diametro 32 mm x 1"</t>
  </si>
  <si>
    <t xml:space="preserve"> pç</t>
  </si>
  <si>
    <t>Diametro 40 mm x 1 1/4"</t>
  </si>
  <si>
    <t>Diametro 60 mm x 2"</t>
  </si>
  <si>
    <t>Diametro 1"</t>
  </si>
  <si>
    <t>4.2</t>
  </si>
  <si>
    <t>Diametro 1 1/4"</t>
  </si>
  <si>
    <t>4.3</t>
  </si>
  <si>
    <t>Diametro 2"</t>
  </si>
  <si>
    <t>Abertura manual de valas</t>
  </si>
  <si>
    <t>m³</t>
  </si>
  <si>
    <t>Reaterro manual apiloado sem controle de compactação</t>
  </si>
  <si>
    <t>Estrutura de concreto - fundação</t>
  </si>
  <si>
    <t>Concreto Estrutural preparado em betoneira fck = 20 MPa  executado no local com controle fck-fornecimento do material</t>
  </si>
  <si>
    <t>8.2</t>
  </si>
  <si>
    <t xml:space="preserve"> diâmetro 10 mm - CA 50</t>
  </si>
  <si>
    <t>kg</t>
  </si>
  <si>
    <t>Estrutura em Eucalipto citriodora, roliço, tratado em autoclave com CCA - a mão de obra está inclusa na estrutura de madeira</t>
  </si>
  <si>
    <t>9.3</t>
  </si>
  <si>
    <t>9.4</t>
  </si>
  <si>
    <t>Peça 4 barrotes diâmetro 15cm comprimento 4m</t>
  </si>
  <si>
    <t xml:space="preserve">Assoalho tipo deck em tabuas de 10 a 15cm de largura em madeira de pinus tratada com CCA </t>
  </si>
  <si>
    <t xml:space="preserve">Entrada de Energia Elétrica </t>
  </si>
  <si>
    <t>Sumidouro (Poço de Absorção)</t>
  </si>
  <si>
    <t>Fluxo ascendente em anéis de concreto diâmetro 1,50 m x h útil = 1,80m</t>
  </si>
  <si>
    <t>Peça 1 pilares diâmetro 30cm comprimento 3,50m</t>
  </si>
  <si>
    <t>Peça 2 vigas diâmetro 25cm comprimento 3.5m</t>
  </si>
  <si>
    <t>Demolição mecanizada de concreto armado, inclusive fragmentação, carregamento, transporte até 1,0 quilômetro e descarregamento</t>
  </si>
  <si>
    <t>Demolição manual de alvenaria de elevação ou elemento vazado, incluindo revestimento</t>
  </si>
  <si>
    <t>Remoção de reservatório em fibrocimento até 1000 litros</t>
  </si>
  <si>
    <t>Demolição manual de revestimento cerâmico, incluindo a base</t>
  </si>
  <si>
    <t>Demolição manual de forro qualquer, inclusive sistema de fixação/tarugamento</t>
  </si>
  <si>
    <t>Demolição manual de concreto simples</t>
  </si>
  <si>
    <t>Retirada de estrutura em madeira tesoura - telhas de barro</t>
  </si>
  <si>
    <t>Retirada de telhamento em barro</t>
  </si>
  <si>
    <t>Retirada de cumeeira, espigão ou rufo perfil qualquer</t>
  </si>
  <si>
    <t>Demolição da sisterna</t>
  </si>
  <si>
    <t>Demolição - Arquitetura</t>
  </si>
  <si>
    <t>Demolição - Cinta</t>
  </si>
  <si>
    <t>Caibros, seção 6cm X 8cm</t>
  </si>
  <si>
    <t>Comprimento 6,50m</t>
  </si>
  <si>
    <t>Cinta de concreto armado</t>
  </si>
  <si>
    <t>Pilares em concreto armado</t>
  </si>
  <si>
    <t>Concreto preparado no local, fck = 20,0 MPa</t>
  </si>
  <si>
    <t>Lançamento e adensamento de concreto ou massa em fundação</t>
  </si>
  <si>
    <t>Armadura de aço -  diâmetro 6,3 mm - CA 50</t>
  </si>
  <si>
    <t>Armadura de aço -  diâmetro 12,5 mm - CA 50</t>
  </si>
  <si>
    <t>Lançamento e adensamento de concreto ou massa em estrutura</t>
  </si>
  <si>
    <t>Reservatório de fibra de vidro - capacidade de 2.000 litros</t>
  </si>
  <si>
    <t>9.5</t>
  </si>
  <si>
    <t>Peça 3 vigas diâmetro 25cm comprimento 4,0m</t>
  </si>
  <si>
    <t>9.6</t>
  </si>
  <si>
    <t>Peça 6 travamento diâmetro 25cm comprimento 3.5m</t>
  </si>
  <si>
    <t>Peça 5 travamento diâmetro 25cm comprimento 4,0m</t>
  </si>
  <si>
    <t>Tabeira dimensão 2,5cm X 12,0cm</t>
  </si>
  <si>
    <t xml:space="preserve">Válvula de descarga Antivandalismo </t>
  </si>
  <si>
    <t>Câmara única em anéis de concreto diâmetro 1,50 m  x  h util=1,50m</t>
  </si>
  <si>
    <t>Em anéis de concreto perfurado  ou alvenaria vazada diâmetro   1.50 m e h útil = 1,50 m</t>
  </si>
  <si>
    <t>Remoção de entulho com caçamba metálica, independente da distância do local de despejo, inclusive carga e descarga</t>
  </si>
  <si>
    <t>Retirada de telhamento perfil e material qualquer, exceto barro</t>
  </si>
  <si>
    <t>Retirada de peças lineares em madeira com seção até 60 cm²</t>
  </si>
  <si>
    <t>Retirada de peças lineares em madeira com seção superior a 60 cm²</t>
  </si>
  <si>
    <t>Retirada de folha de esquadria em madeira</t>
  </si>
  <si>
    <t>Retirada de batente com guarnição e peças lineares em madeira, chumbados</t>
  </si>
  <si>
    <t>Retirada de sistema de fixação/tarugamento de forro</t>
  </si>
  <si>
    <t>Retirada de fechadura ou fecho de embutir</t>
  </si>
  <si>
    <t>Retirada de dobradiça</t>
  </si>
  <si>
    <t>Retirada de aparelho sanitário incluindo acessórios</t>
  </si>
  <si>
    <t>Retirada de registro ou válvula embutidos</t>
  </si>
  <si>
    <t>Retirada de torneira ou chuveiro</t>
  </si>
  <si>
    <t>Retirada de caixa de descarga de sobrepor ou acoplada</t>
  </si>
  <si>
    <t>Retirada de esquadria metálica em geral</t>
  </si>
  <si>
    <t>Remoção do telhado</t>
  </si>
  <si>
    <t>Para lavatório  em metal 1´ x 1 1/2´</t>
  </si>
  <si>
    <t>Tubo de PVC branco soldável, ponta e bolsa conforme NBR 5688 da ABNT inclusive conexões</t>
  </si>
  <si>
    <t>Escavação e carga mecanizada em solo de 1ª categoria, em campo aberto</t>
  </si>
  <si>
    <t>Regularização de base para piso com apiloamento prévio do terreno e nivelamento da superficie, empregando lastro de concreto, com aditivo impermeabilizante, espessura 5 cm armado com malha de 50 cm, com barras de 3/16¨CA 25 (Área Varanda)</t>
  </si>
  <si>
    <t>Enchimento de nichos em geral, com material proveniente de entulho</t>
  </si>
  <si>
    <t>Meses</t>
  </si>
  <si>
    <t>mês 1</t>
  </si>
  <si>
    <t>mês 2</t>
  </si>
  <si>
    <t>mês 3</t>
  </si>
  <si>
    <t>Custo por etapa</t>
  </si>
  <si>
    <t>Etapas</t>
  </si>
  <si>
    <t>Estrutura do Reservatório</t>
  </si>
  <si>
    <t>10.1</t>
  </si>
  <si>
    <t>11.1</t>
  </si>
  <si>
    <t>Sub-Total Esgoto</t>
  </si>
  <si>
    <t>Concreto Armado</t>
  </si>
  <si>
    <t>Luminária blindada oval de sobrepor fixação em caixa 4'x2' em alumínio fundido, a prova de tempo p/ lâmpada de até 100W que permita instal. compacta fluor. de 25W (Luminária blindada, oval, de sobrepor ou arandela para lâmpada incandescente 100W)</t>
  </si>
  <si>
    <t>7.2</t>
  </si>
  <si>
    <t xml:space="preserve">ALVENARIA                       </t>
  </si>
  <si>
    <t>As alvenarias de elevação deverão ser executadas com blocos de concreto de boa qualidade, assentes com argamassa mista traço 1:4/12. Deverão ser respeitadas as espessuras das paredes indicadas em planta.</t>
  </si>
  <si>
    <t>Espessura de 14 cm bloco concreto (paredes internas e externas)</t>
  </si>
  <si>
    <t>Armadura de aço -  diâmetro 5,0 mm - CA 25</t>
  </si>
  <si>
    <t>Forma em madeira comum para estrutura</t>
  </si>
  <si>
    <t xml:space="preserve">Quadro de distribuição geral </t>
  </si>
  <si>
    <t>3.2</t>
  </si>
  <si>
    <t>6.2</t>
  </si>
  <si>
    <t>Indentificado por QL em chapa de 2mm de espessura para embutir tensão nominal 110/220V trifásico,  8 disjuntores, montado e interligando os equipamentos  conforme desenho PE - 301</t>
  </si>
  <si>
    <t>Cabo de cobre isolamento 0,6/1kV isolação PVC 70°C bitola 25mm²</t>
  </si>
  <si>
    <t>Eletroduto em PVC diam 2" enterrado em vala para alimentação do quadro</t>
  </si>
  <si>
    <t>Chapas de ligação e ferragens galvanizadas e com tratamento anticorrosivo (parafusos, chapas, cantoneiras, pregos, etc.)</t>
  </si>
  <si>
    <t>vb</t>
  </si>
  <si>
    <t>Piso em  pedra miracema  , tamanho 11,5 x 23 cm, espessura de 1,5 cm para revestimento da calçada / acessos / rampa</t>
  </si>
  <si>
    <t>Barrado em pedra miracema , tamanho 11,5 x 23 cm com 1,5 cm de espessura, ao redor de toda edificação (área externa) altura de 3 fiadas.</t>
  </si>
  <si>
    <t>PINTURA</t>
  </si>
  <si>
    <t>REGULARIZAÇÃO DO NIVEL DA VARANDA</t>
  </si>
  <si>
    <t>Pintura com stain em Janelas, portas, batentes e guarnições</t>
  </si>
  <si>
    <t>LIMPEZA FINAL DA OBRA</t>
  </si>
  <si>
    <t>Retirada de entulho manualmente</t>
  </si>
  <si>
    <t>Limpeza complementar de pisos, com produtos químicos</t>
  </si>
  <si>
    <t>Limpeza de vidros</t>
  </si>
  <si>
    <t>REGULARIZAÇÃO DO NIVEL DA ESCADA</t>
  </si>
  <si>
    <t>REGULARIZAÇÃO DO NIVEL DA CALÇADA</t>
  </si>
  <si>
    <r>
      <t>Massa corrida</t>
    </r>
    <r>
      <rPr>
        <sz val="10"/>
        <rFont val="Arial"/>
        <family val="2"/>
      </rPr>
      <t xml:space="preserve"> a base de resina acrílica (parede interna)</t>
    </r>
  </si>
  <si>
    <r>
      <t xml:space="preserve">Duas demãos de </t>
    </r>
    <r>
      <rPr>
        <b/>
        <sz val="10"/>
        <rFont val="Arial"/>
        <family val="2"/>
      </rPr>
      <t>cupinicida</t>
    </r>
    <r>
      <rPr>
        <sz val="10"/>
        <rFont val="Arial"/>
        <family val="2"/>
      </rPr>
      <t xml:space="preserve"> nas peças de madeiras não tratadas e nos entalhes das peças tratadas</t>
    </r>
  </si>
  <si>
    <r>
      <t>"</t>
    </r>
    <r>
      <rPr>
        <b/>
        <sz val="10"/>
        <rFont val="Arial"/>
        <family val="2"/>
      </rPr>
      <t xml:space="preserve">Stain" impregnante </t>
    </r>
    <r>
      <rPr>
        <sz val="10"/>
        <rFont val="Arial"/>
        <family val="2"/>
      </rPr>
      <t>(tingido) cor castanheira, duas demãos a pincel, p/ portas e janelas.</t>
    </r>
  </si>
  <si>
    <r>
      <t>"</t>
    </r>
    <r>
      <rPr>
        <b/>
        <sz val="10"/>
        <rFont val="Arial"/>
        <family val="2"/>
      </rPr>
      <t>Stain" impregnante</t>
    </r>
    <r>
      <rPr>
        <sz val="10"/>
        <rFont val="Arial"/>
        <family val="2"/>
      </rPr>
      <t xml:space="preserve"> tingido, cor castanheira, </t>
    </r>
    <r>
      <rPr>
        <b/>
        <sz val="10"/>
        <rFont val="Arial"/>
        <family val="2"/>
      </rPr>
      <t>duas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demãos a pincel</t>
    </r>
    <r>
      <rPr>
        <sz val="10"/>
        <rFont val="Arial"/>
        <family val="2"/>
      </rPr>
      <t>, p/ estruturas de madeira aparente, ripas, caibros, terças, vigas, pilares, forros</t>
    </r>
  </si>
  <si>
    <r>
      <t xml:space="preserve">Hidrofugante a base de água, </t>
    </r>
    <r>
      <rPr>
        <sz val="10"/>
        <rFont val="Arial"/>
        <family val="2"/>
      </rPr>
      <t xml:space="preserve"> para superficie de telhas cerâmicas - processo de imersão</t>
    </r>
  </si>
  <si>
    <r>
      <t>Torneira  angular de jardim / limpeza multiuso em latão fundido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cromado, bitola de  3/4´</t>
    </r>
  </si>
  <si>
    <t>P1 - Porta em madeira maciça tipo mexicana medindo 0,90x2,10m, com dobradiças e batedor p/ sanitário deficientes</t>
  </si>
  <si>
    <t>PAISAGISMO</t>
  </si>
  <si>
    <t>Terra vegetal orgânica comum</t>
  </si>
  <si>
    <t>J3- Janela em madeira Angelim, com 1,20 (largura) x 1,40 m (altura),  com duas folhas / veneziana de abrir (externamente) e duas folhas/vidro de abrir (internamente) com ferragens completas (dobradiças em latão, trincos, cremonas, etc.)</t>
  </si>
  <si>
    <t>telhado/ Cobertura / Forro</t>
  </si>
  <si>
    <t>e Estrutura do Reservatório</t>
  </si>
  <si>
    <t>Tratamento de Esgoto</t>
  </si>
  <si>
    <t>Sub-Total 1</t>
  </si>
  <si>
    <t>Sub-Total 3</t>
  </si>
  <si>
    <t>Para pia em metal 1´ x 1 1/2´</t>
  </si>
  <si>
    <t>Sub-Total 2</t>
  </si>
  <si>
    <t>Construção provisória em madeira - fornecimento e montagem</t>
  </si>
  <si>
    <t>Mobilização</t>
  </si>
  <si>
    <t>Desmobilização</t>
  </si>
  <si>
    <t>CANTEIRO DE OBRAS</t>
  </si>
  <si>
    <t>2. Remoção do telhado Existente</t>
  </si>
  <si>
    <t>Sub-Total 4</t>
  </si>
  <si>
    <t>Sub-Total 7</t>
  </si>
  <si>
    <t>Sub-Total 8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</si>
  <si>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</si>
  <si>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</si>
  <si>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</si>
  <si>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</si>
  <si>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</si>
  <si>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</si>
  <si>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</si>
  <si>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</si>
  <si>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</si>
  <si>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</si>
  <si>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</si>
  <si>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</si>
  <si>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</si>
  <si>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</si>
  <si>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3.3</t>
  </si>
  <si>
    <t>4.4</t>
  </si>
  <si>
    <t>4.5</t>
  </si>
  <si>
    <t>4.6</t>
  </si>
  <si>
    <t>4.7</t>
  </si>
  <si>
    <t>4.8</t>
  </si>
  <si>
    <t>4.9</t>
  </si>
  <si>
    <t>5.3</t>
  </si>
  <si>
    <t>2.4</t>
  </si>
  <si>
    <t>3.4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</si>
  <si>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</si>
  <si>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</si>
  <si>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</si>
  <si>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</si>
  <si>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</si>
  <si>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</si>
  <si>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</si>
  <si>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</si>
  <si>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</si>
  <si>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</si>
  <si>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2.3.3</t>
  </si>
  <si>
    <t>2.4.1</t>
  </si>
  <si>
    <t>2.4.2</t>
  </si>
  <si>
    <t>2.5</t>
  </si>
  <si>
    <t>2.6</t>
  </si>
  <si>
    <t>2.7</t>
  </si>
  <si>
    <t>10.2</t>
  </si>
  <si>
    <t>11.2</t>
  </si>
  <si>
    <t>12.1</t>
  </si>
  <si>
    <t>13.1</t>
  </si>
  <si>
    <t>SISTEMA DE TRATAMENTO DE ESGOTO</t>
  </si>
  <si>
    <t>seção nominal 2 x 2,5 mm²</t>
  </si>
  <si>
    <t>Cabo PP Cordplast 450 / 750 V ( Para as luminárias pendentes)</t>
  </si>
  <si>
    <t>Placa de identificação para obra (4,8x2,4 + 1,6x2,4)</t>
  </si>
  <si>
    <t>mês 4</t>
  </si>
  <si>
    <t>J1 - Janela em madeira Angelim tipo maximar - dimensão 0,60cm X 0,60cm (Incluindo vidros)</t>
  </si>
  <si>
    <t>J2 -Janela em madeira Angelim tipo maximar - dimensão 1,20cm X 0,60cm (Incluindo vidros)</t>
  </si>
  <si>
    <r>
      <t>Pintura</t>
    </r>
    <r>
      <rPr>
        <sz val="10"/>
        <rFont val="Arial"/>
        <family val="2"/>
      </rPr>
      <t>, duas demãos com tinta latex acrílica, anti-mofo, para parede externa, em duas demãos, cor amarelo</t>
    </r>
  </si>
  <si>
    <t>Torneira para lavatório com alavanca fechamento automático / acionamento hidromecânico de 1 ° qualidade acabamento cromado, bitola de 1/2´  ( para sanitário acessível) conforme norma ABNT-NBR 9050</t>
  </si>
  <si>
    <t>2.8</t>
  </si>
  <si>
    <r>
      <t>"</t>
    </r>
    <r>
      <rPr>
        <b/>
        <sz val="10"/>
        <rFont val="Arial"/>
        <family val="2"/>
      </rPr>
      <t xml:space="preserve">Stain" impregnante </t>
    </r>
    <r>
      <rPr>
        <sz val="10"/>
        <rFont val="Arial"/>
        <family val="2"/>
      </rPr>
      <t>(tingido) cor castanheira, duas demãos a pincel, p/ estrutura de madeira</t>
    </r>
  </si>
  <si>
    <t>mês 5</t>
  </si>
  <si>
    <t>Sub-Total Tratam de Esgoto</t>
  </si>
  <si>
    <t>TOTAL R$</t>
  </si>
  <si>
    <t xml:space="preserve"> Rufo em chapa galvanizada nº 24 - corte 0,33 m</t>
  </si>
  <si>
    <t>Calha e Rufo</t>
  </si>
  <si>
    <t>BDI 30%</t>
  </si>
  <si>
    <t>SOMA R$</t>
  </si>
  <si>
    <t>ELEVADOR EXTERNO PARA ACESSIBILIDADE</t>
  </si>
  <si>
    <t xml:space="preserve">Plataforma para transporte de pessoas com mobilidade reduzida com capacidade para 250 Kg de carga, alimentação trifásica de 220 V/ 60hz, duas paradas e poço com 1,30 m x 1,30 m de área útil em estrutura de alvenaria em conformidade com as normas de acessibilidades vigentes </t>
  </si>
  <si>
    <t>Sub-Total  6</t>
  </si>
  <si>
    <t>Sub-Total 9</t>
  </si>
  <si>
    <t>Fundação de Sapata corrida</t>
  </si>
  <si>
    <t>Armadura de aço -  diâmetro 10,0 mm - CA 50</t>
  </si>
  <si>
    <t xml:space="preserve">Pedra de alicerce para fundação </t>
  </si>
  <si>
    <t>Broca em Concreto Armado com 20 cm de diâmetro</t>
  </si>
  <si>
    <t>TOTAL GERAL FUNDAÇÃO E CINTAS</t>
  </si>
  <si>
    <t>TOTAL GERAL DEMOLIÇÃO</t>
  </si>
  <si>
    <t>Sub-Total</t>
  </si>
  <si>
    <t>Telha portuguesa  em vidro  (locais indicados em planta - área externa)</t>
  </si>
  <si>
    <t>TOTAL GERAL ARQUITETURA</t>
  </si>
  <si>
    <t>diâmetro 50 mm  - inclusive conexões</t>
  </si>
  <si>
    <t>TOTAL GERAL  COBERTURA</t>
  </si>
  <si>
    <t>TOTAL GERAL ÁGUA FRIA</t>
  </si>
  <si>
    <t>TOTAL GERAL RESERVATÓRIO</t>
  </si>
  <si>
    <t>TOTAL GERAL ESGOTO</t>
  </si>
  <si>
    <t>MATERIAL</t>
  </si>
  <si>
    <t>MÃO-DE-OBRA</t>
  </si>
  <si>
    <t xml:space="preserve">VALOR </t>
  </si>
  <si>
    <t>Armadura de aço</t>
  </si>
  <si>
    <t>5.4</t>
  </si>
  <si>
    <t>5.5</t>
  </si>
  <si>
    <t>Lastro de pedra britada</t>
  </si>
  <si>
    <t>Forma em madeira comum para fundação</t>
  </si>
  <si>
    <t>Cimbramento em madeira com estroncas de eucalipto</t>
  </si>
  <si>
    <t>Descimbramento em madeira</t>
  </si>
  <si>
    <t>TOTAL GERAL ELÉTRICA</t>
  </si>
  <si>
    <t>Cumeeira de barro emboçado</t>
  </si>
  <si>
    <t>Tesoura 1 - Vão de 7,50 metros</t>
  </si>
  <si>
    <t>Pendural, diametro 12cm, comprimento 2,00 m</t>
  </si>
  <si>
    <t>Banzos superiores, diametro 12cm, comprimento 5,00m</t>
  </si>
  <si>
    <t>Linha-Tirante, diâmetro 15cm, comprimento 6,50m</t>
  </si>
  <si>
    <t>Pendural, diâmetro 15cm, comprimento 1,50 m</t>
  </si>
  <si>
    <t>Banzos superiores, diâmetro 15cm, comprimento 3,50m</t>
  </si>
  <si>
    <t>Terça, diâmetro 12cm, comp. 4,00m</t>
  </si>
  <si>
    <t>Asnas inclinadas diâm 12cm comprimento 2,50 m</t>
  </si>
  <si>
    <t>Linha-Tirante, diametro 12cm, comprimento 4,00 m</t>
  </si>
  <si>
    <t>Asnas inclinadas, diâmetro 15cm,  comprimento 1,50 m</t>
  </si>
  <si>
    <t>Terça, diâmetro 15cm, comp. 6,50 m</t>
  </si>
  <si>
    <t>Terça, diâmetro 15cm, comp. 5,50 m</t>
  </si>
  <si>
    <t>Terça, diâmetro 15cm, comp. 6,00 m</t>
  </si>
  <si>
    <t>2.3.4</t>
  </si>
  <si>
    <t>2.3.5</t>
  </si>
  <si>
    <t>Terça, diâmetro 15cm, comp. 5,00 m</t>
  </si>
  <si>
    <t xml:space="preserve">Tesoura 2 - Vão de 12,60 metros </t>
  </si>
  <si>
    <t>Lavatório em louça com coluna suspensa, sem pertences</t>
  </si>
  <si>
    <t>Bacia de louça sem tampa ou similar para pessoas c/ mobilidade reduzida - 6 litros</t>
  </si>
  <si>
    <t>Assento para bacia sanitária para Deficiente Fisico na cor branca</t>
  </si>
  <si>
    <t xml:space="preserve">Barra de Apoio para Lavatório 63 x 51 cm conforme Norma NBR 9050 da ABNT com diametro 32 mm, para pessoas com mobilidade reduzida, em tubo de aço inoxidável </t>
  </si>
  <si>
    <r>
      <t>Resina a base de silicone</t>
    </r>
    <r>
      <rPr>
        <sz val="10"/>
        <rFont val="Arial"/>
        <family val="2"/>
      </rPr>
      <t xml:space="preserve"> para superficie de pedra / piso ardósia e miracema</t>
    </r>
  </si>
  <si>
    <t xml:space="preserve">P2 - Porta articulada medindo 2,40x2,10m 4  folhas de abrir- folhas internas com vidro e externas veneziana, com dobradiças e batedor </t>
  </si>
  <si>
    <t>PORTAS E JANELAS EM MADEIRA MACIÇA (EMPRESA QUE FORNEÇA A MADEIRA CERTIFICADA (FSC -SELO VERDE)  PELO IBAMA CONF. DECRETO 49674-06/06/2005. PROVENIENTE DE MANEJO SUSTENTÁVEL Espécie de acordo com o manual  “Madeira – Uso Sustentável</t>
  </si>
  <si>
    <t>4'x2' para instalação embutida em PVC com rosca de metal</t>
  </si>
  <si>
    <t>Eletroduto em PVC corrugado flexível, inclusive conexões</t>
  </si>
  <si>
    <t>diâmetro 20mm embutido no forro</t>
  </si>
  <si>
    <t>diâmetro 25 mm embutido no forro</t>
  </si>
  <si>
    <t>diâmetro 32 mm embutido no forro</t>
  </si>
  <si>
    <t>Interruptor duplo</t>
  </si>
  <si>
    <t xml:space="preserve">2P +T 10A-250V </t>
  </si>
  <si>
    <t>6.3</t>
  </si>
  <si>
    <t>6.4</t>
  </si>
  <si>
    <t>Tomada para telefone - padrão TELEBRÁS</t>
  </si>
  <si>
    <t>seção nominal 4,0 mm²</t>
  </si>
  <si>
    <t>fluorescente tubular ´HO´, base bipino bilateral de 110 W</t>
  </si>
  <si>
    <t>fluorescente compacta 28 W</t>
  </si>
  <si>
    <t>7.3</t>
  </si>
  <si>
    <t>Luminária de embutir em calha com refletor e aleta parabólicas, com acabamento alto brilho, para 2 lâmpadas fluorescentes de 16 W</t>
  </si>
  <si>
    <t>Torneira boia 1"</t>
  </si>
  <si>
    <t>Registro de gaveta, acabamento bruto, inclusive adaptadores solda/rosca</t>
  </si>
  <si>
    <t>Registro de gaveta, acabamento cromado com canopla e adaptadores p/ PVC</t>
  </si>
  <si>
    <t>Engate flexível metálico DN= 1/2"</t>
  </si>
  <si>
    <t>Engate flexível metálico DN= 3/4"</t>
  </si>
  <si>
    <t>Tubo de ligação DN= 1/2"</t>
  </si>
  <si>
    <t xml:space="preserve">Azulejo na cor branca, tamanho 20X20 cm, junta a prumo com espessura de 5 mm aplicado cimento cola, com cantoneira em alumínio para acabamento das quinas e rejunte na cor cinza claro. Para banheiros. </t>
  </si>
  <si>
    <t>8.3</t>
  </si>
  <si>
    <t>8.4</t>
  </si>
  <si>
    <t>8.5</t>
  </si>
  <si>
    <t>8.6</t>
  </si>
  <si>
    <t>8.7</t>
  </si>
  <si>
    <t>8.8</t>
  </si>
  <si>
    <t>8.9</t>
  </si>
  <si>
    <t>8.10</t>
  </si>
  <si>
    <t xml:space="preserve">1. Canteiro de Obras / Mobilização / </t>
  </si>
  <si>
    <t>Placa de obra</t>
  </si>
  <si>
    <t>3. Remoção da Cinta e Cisterna</t>
  </si>
  <si>
    <t>4. Demolição de Alvenaria e</t>
  </si>
  <si>
    <t xml:space="preserve">6. Construção da Estrutura  do </t>
  </si>
  <si>
    <t xml:space="preserve">7. Elevador Externo para Acessibilidade </t>
  </si>
  <si>
    <t>5. Contrução da Fundação/ Pilares / Cinta de</t>
  </si>
  <si>
    <t>11.1.1</t>
  </si>
  <si>
    <t>11.1.2</t>
  </si>
  <si>
    <t>11.2.1</t>
  </si>
  <si>
    <t>11.2.2</t>
  </si>
  <si>
    <t>11.2.3</t>
  </si>
  <si>
    <t>12.2</t>
  </si>
  <si>
    <t>12.3</t>
  </si>
  <si>
    <t>12.4</t>
  </si>
  <si>
    <t>12.5</t>
  </si>
  <si>
    <t>12.6</t>
  </si>
  <si>
    <t>12.7</t>
  </si>
  <si>
    <t>14.1</t>
  </si>
  <si>
    <t>14.2</t>
  </si>
  <si>
    <t>14.3</t>
  </si>
  <si>
    <t>Caixa de passagem para condicionamento de ar tipo Split, com saída de dreno único na vertical - 39 x 22 x 6 cm</t>
  </si>
  <si>
    <t>Tubo de PVC rígido, DN= 25 mm, (3/4´), inclusive conexões</t>
  </si>
  <si>
    <t>Tubo de cobre classe A, DN= 15mm (1/2´), inclusive conexões</t>
  </si>
  <si>
    <t>Tubo de cobre classe A, DN= 22mm (3/4´), inclusive conexões</t>
  </si>
  <si>
    <t>10.3</t>
  </si>
  <si>
    <t>10.4</t>
  </si>
  <si>
    <t>10.5</t>
  </si>
  <si>
    <t>Ar condicionado a frio, tipo split parede, capacidade de 24.000 BTU/h</t>
  </si>
  <si>
    <t>cj</t>
  </si>
  <si>
    <t>um</t>
  </si>
  <si>
    <t>9. Alvenaria / Revestimento de</t>
  </si>
  <si>
    <t>10. Instalação de água fria predial</t>
  </si>
  <si>
    <t>11. Rede de Esgoto e Sistema de</t>
  </si>
  <si>
    <t>12. Instalações Elétricas</t>
  </si>
  <si>
    <t>13. Esquadrias</t>
  </si>
  <si>
    <t>14. Equipamentos / Metais</t>
  </si>
  <si>
    <t>15. Pintura</t>
  </si>
  <si>
    <t xml:space="preserve">16. Paisagismo </t>
  </si>
  <si>
    <t>17. Limpeza Final da Obra</t>
  </si>
  <si>
    <t>Manta de Subcobertura</t>
  </si>
  <si>
    <t>diâmetro 40 mm embutido no forro</t>
  </si>
  <si>
    <t> 030204</t>
  </si>
  <si>
    <t> 030402</t>
  </si>
  <si>
    <t> 041702</t>
  </si>
  <si>
    <t> 040802</t>
  </si>
  <si>
    <t> 040806</t>
  </si>
  <si>
    <t> 041002</t>
  </si>
  <si>
    <t> 041006</t>
  </si>
  <si>
    <t> 040902</t>
  </si>
  <si>
    <t> 041912</t>
  </si>
  <si>
    <t> 042212</t>
  </si>
  <si>
    <t> 042116</t>
  </si>
  <si>
    <t> 043006</t>
  </si>
  <si>
    <t> 041102</t>
  </si>
  <si>
    <t> 041108</t>
  </si>
  <si>
    <t> 041112</t>
  </si>
  <si>
    <t> 041116</t>
  </si>
  <si>
    <t> 043010</t>
  </si>
  <si>
    <t> 050703</t>
  </si>
  <si>
    <t> 030120</t>
  </si>
  <si>
    <t> 030102</t>
  </si>
  <si>
    <t> 040205</t>
  </si>
  <si>
    <t> 040202</t>
  </si>
  <si>
    <t> 040203</t>
  </si>
  <si>
    <t> 040302</t>
  </si>
  <si>
    <t> 040304</t>
  </si>
  <si>
    <t> 040308</t>
  </si>
  <si>
    <t> 030804</t>
  </si>
  <si>
    <t> 040706</t>
  </si>
  <si>
    <t> 110309</t>
  </si>
  <si>
    <t> 111604</t>
  </si>
  <si>
    <t> 111804</t>
  </si>
  <si>
    <t>Sem Cod</t>
  </si>
  <si>
    <t> 090102</t>
  </si>
  <si>
    <t> 111606</t>
  </si>
  <si>
    <t> 090103</t>
  </si>
  <si>
    <t> 080202</t>
  </si>
  <si>
    <t> 080302</t>
  </si>
  <si>
    <t> 160201</t>
  </si>
  <si>
    <t> 162003</t>
  </si>
  <si>
    <t> 160223</t>
  </si>
  <si>
    <t> 163302</t>
  </si>
  <si>
    <t> 330106</t>
  </si>
  <si>
    <t> 330501</t>
  </si>
  <si>
    <t> 330376</t>
  </si>
  <si>
    <t> 020102</t>
  </si>
  <si>
    <t> 020802</t>
  </si>
  <si>
    <t> 141011</t>
  </si>
  <si>
    <t> 170202</t>
  </si>
  <si>
    <t> 170212</t>
  </si>
  <si>
    <t> 170222</t>
  </si>
  <si>
    <t> 181104</t>
  </si>
  <si>
    <t> 190326</t>
  </si>
  <si>
    <t> 190327</t>
  </si>
  <si>
    <t> 190309</t>
  </si>
  <si>
    <t> 111811</t>
  </si>
  <si>
    <t> 170104</t>
  </si>
  <si>
    <t> 070102</t>
  </si>
  <si>
    <t> 300806</t>
  </si>
  <si>
    <t> 440124</t>
  </si>
  <si>
    <t> 300802</t>
  </si>
  <si>
    <t> 300103</t>
  </si>
  <si>
    <t> 300112</t>
  </si>
  <si>
    <t> 210301</t>
  </si>
  <si>
    <t> 440308</t>
  </si>
  <si>
    <t> 260401</t>
  </si>
  <si>
    <t> 440372</t>
  </si>
  <si>
    <t> 430705</t>
  </si>
  <si>
    <t> 432013</t>
  </si>
  <si>
    <t> 460102</t>
  </si>
  <si>
    <t> 461001</t>
  </si>
  <si>
    <t> 461002</t>
  </si>
  <si>
    <t> 330208</t>
  </si>
  <si>
    <t> 331003</t>
  </si>
  <si>
    <t> 330377</t>
  </si>
  <si>
    <t> 340101</t>
  </si>
  <si>
    <t> 050406</t>
  </si>
  <si>
    <t> 550107</t>
  </si>
  <si>
    <t> 550110</t>
  </si>
  <si>
    <t> 460105</t>
  </si>
  <si>
    <t> 460106</t>
  </si>
  <si>
    <t> 470203</t>
  </si>
  <si>
    <t> 470205</t>
  </si>
  <si>
    <t> 470405</t>
  </si>
  <si>
    <t> 442010</t>
  </si>
  <si>
    <t> 442023</t>
  </si>
  <si>
    <t>Sem cód</t>
  </si>
  <si>
    <t> 480502</t>
  </si>
  <si>
    <t> 470103</t>
  </si>
  <si>
    <t> 470104</t>
  </si>
  <si>
    <t> 470106</t>
  </si>
  <si>
    <t> 480210</t>
  </si>
  <si>
    <t> 060204</t>
  </si>
  <si>
    <t> 061104</t>
  </si>
  <si>
    <t>Sem Cód</t>
  </si>
  <si>
    <t>sem cod</t>
  </si>
  <si>
    <t> 440338</t>
  </si>
  <si>
    <t> 460201</t>
  </si>
  <si>
    <t> 460205</t>
  </si>
  <si>
    <t> 460207</t>
  </si>
  <si>
    <t> 490103</t>
  </si>
  <si>
    <t> 442022</t>
  </si>
  <si>
    <t> 490302</t>
  </si>
  <si>
    <t> 390206</t>
  </si>
  <si>
    <t> 380112</t>
  </si>
  <si>
    <t> 370102</t>
  </si>
  <si>
    <t> 381902</t>
  </si>
  <si>
    <t> 381903</t>
  </si>
  <si>
    <t> 381904</t>
  </si>
  <si>
    <t> 381922</t>
  </si>
  <si>
    <t> 400701</t>
  </si>
  <si>
    <t> 400702</t>
  </si>
  <si>
    <t> 400508</t>
  </si>
  <si>
    <t> 400510</t>
  </si>
  <si>
    <t> 400445</t>
  </si>
  <si>
    <t> 400408</t>
  </si>
  <si>
    <t> 411318</t>
  </si>
  <si>
    <t> 411444</t>
  </si>
  <si>
    <t> 410732</t>
  </si>
  <si>
    <t> 410781</t>
  </si>
  <si>
    <t>8. Ar condicionado</t>
  </si>
  <si>
    <t xml:space="preserve"> Parede / Pisos / Rodapés e regularizações</t>
  </si>
  <si>
    <t>Ar Condicionado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</si>
</sst>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#,##0.0"/>
    <numFmt numFmtId="200" formatCode="_-[$R$-416]\ * #,##0.00_-;\-[$R$-416]\ * #,##0.00_-;_-[$R$-416]\ * &quot;-&quot;??_-;_-@_-"/>
    <numFmt numFmtId="201" formatCode="#,##0.00_ ;\-#,##0.00\ "/>
    <numFmt numFmtId="202" formatCode="[$-416]dddd\,\ d&quot; de &quot;mmmm&quot; de &quot;yyyy"/>
    <numFmt numFmtId="203" formatCode="&quot;R$&quot;\ #,##0.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54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54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11" xfId="54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0" fillId="0" borderId="0" xfId="54" applyNumberFormat="1" applyFont="1" applyAlignment="1">
      <alignment horizontal="center" vertical="center" wrapText="1"/>
    </xf>
    <xf numFmtId="4" fontId="0" fillId="0" borderId="0" xfId="54" applyNumberFormat="1" applyFont="1" applyFill="1" applyBorder="1" applyAlignment="1">
      <alignment horizontal="center" vertical="center" wrapText="1"/>
    </xf>
    <xf numFmtId="4" fontId="15" fillId="0" borderId="0" xfId="54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2" fontId="7" fillId="0" borderId="0" xfId="0" applyNumberFormat="1" applyFont="1" applyAlignment="1">
      <alignment vertical="center"/>
    </xf>
    <xf numFmtId="4" fontId="0" fillId="0" borderId="11" xfId="54" applyNumberFormat="1" applyFont="1" applyFill="1" applyBorder="1" applyAlignment="1">
      <alignment horizontal="center" vertical="center" wrapText="1"/>
    </xf>
    <xf numFmtId="4" fontId="7" fillId="0" borderId="0" xfId="54" applyNumberFormat="1" applyFont="1" applyAlignment="1">
      <alignment horizontal="center" vertical="center" wrapText="1"/>
    </xf>
    <xf numFmtId="2" fontId="0" fillId="0" borderId="0" xfId="54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justify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4" fillId="33" borderId="33" xfId="0" applyFont="1" applyFill="1" applyBorder="1" applyAlignment="1">
      <alignment horizontal="center" vertical="center" wrapText="1"/>
    </xf>
    <xf numFmtId="2" fontId="0" fillId="0" borderId="0" xfId="54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/>
    </xf>
    <xf numFmtId="4" fontId="21" fillId="34" borderId="35" xfId="54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00" fontId="1" fillId="0" borderId="11" xfId="47" applyNumberFormat="1" applyFont="1" applyFill="1" applyBorder="1" applyAlignment="1">
      <alignment horizontal="right" vertical="center" wrapText="1"/>
    </xf>
    <xf numFmtId="200" fontId="1" fillId="0" borderId="11" xfId="54" applyNumberFormat="1" applyFont="1" applyFill="1" applyBorder="1" applyAlignment="1">
      <alignment horizontal="right" vertical="center" wrapText="1"/>
    </xf>
    <xf numFmtId="4" fontId="1" fillId="0" borderId="0" xfId="54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0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top"/>
    </xf>
    <xf numFmtId="4" fontId="7" fillId="0" borderId="0" xfId="54" applyNumberFormat="1" applyFont="1" applyBorder="1" applyAlignment="1">
      <alignment horizontal="center" vertical="center" wrapText="1"/>
    </xf>
    <xf numFmtId="4" fontId="1" fillId="0" borderId="0" xfId="54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20" fillId="0" borderId="38" xfId="52" applyNumberFormat="1" applyFont="1" applyFill="1" applyBorder="1" applyAlignment="1">
      <alignment horizontal="right" vertical="center" wrapText="1"/>
    </xf>
    <xf numFmtId="4" fontId="19" fillId="0" borderId="28" xfId="0" applyNumberFormat="1" applyFont="1" applyFill="1" applyBorder="1" applyAlignment="1">
      <alignment horizontal="center"/>
    </xf>
    <xf numFmtId="4" fontId="20" fillId="0" borderId="39" xfId="54" applyNumberFormat="1" applyFont="1" applyFill="1" applyBorder="1" applyAlignment="1">
      <alignment horizontal="right" vertical="center"/>
    </xf>
    <xf numFmtId="4" fontId="20" fillId="0" borderId="38" xfId="54" applyNumberFormat="1" applyFont="1" applyFill="1" applyBorder="1" applyAlignment="1">
      <alignment horizontal="right" vertical="center"/>
    </xf>
    <xf numFmtId="4" fontId="20" fillId="0" borderId="11" xfId="54" applyNumberFormat="1" applyFont="1" applyFill="1" applyBorder="1" applyAlignment="1">
      <alignment horizontal="right" vertical="center"/>
    </xf>
    <xf numFmtId="4" fontId="20" fillId="0" borderId="12" xfId="54" applyNumberFormat="1" applyFont="1" applyFill="1" applyBorder="1" applyAlignment="1">
      <alignment horizontal="right" vertical="center"/>
    </xf>
    <xf numFmtId="4" fontId="20" fillId="0" borderId="28" xfId="54" applyNumberFormat="1" applyFont="1" applyFill="1" applyBorder="1" applyAlignment="1">
      <alignment horizontal="right" vertical="center"/>
    </xf>
    <xf numFmtId="200" fontId="1" fillId="0" borderId="0" xfId="47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" fontId="5" fillId="0" borderId="41" xfId="54" applyNumberFormat="1" applyFont="1" applyFill="1" applyBorder="1" applyAlignment="1">
      <alignment horizontal="center" vertical="center" wrapText="1"/>
    </xf>
    <xf numFmtId="4" fontId="5" fillId="0" borderId="42" xfId="5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54" applyNumberFormat="1" applyFont="1" applyFill="1" applyBorder="1" applyAlignment="1">
      <alignment horizontal="center" vertical="center" wrapText="1"/>
    </xf>
    <xf numFmtId="4" fontId="0" fillId="0" borderId="11" xfId="54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4" fontId="1" fillId="0" borderId="11" xfId="54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7" fillId="0" borderId="0" xfId="54" applyNumberFormat="1" applyFont="1" applyFill="1" applyAlignment="1">
      <alignment horizontal="center" vertical="center" wrapText="1"/>
    </xf>
    <xf numFmtId="4" fontId="7" fillId="0" borderId="0" xfId="54" applyNumberFormat="1" applyFont="1" applyFill="1" applyBorder="1" applyAlignment="1">
      <alignment horizontal="center" vertical="center" wrapText="1"/>
    </xf>
    <xf numFmtId="4" fontId="7" fillId="0" borderId="0" xfId="54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6" fillId="0" borderId="17" xfId="0" applyFont="1" applyBorder="1" applyAlignment="1" quotePrefix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6" fillId="34" borderId="44" xfId="0" applyNumberFormat="1" applyFont="1" applyFill="1" applyBorder="1" applyAlignment="1">
      <alignment horizontal="center" vertical="center" wrapText="1"/>
    </xf>
    <xf numFmtId="4" fontId="6" fillId="34" borderId="45" xfId="0" applyNumberFormat="1" applyFont="1" applyFill="1" applyBorder="1" applyAlignment="1">
      <alignment horizontal="center" vertical="center" wrapText="1"/>
    </xf>
    <xf numFmtId="4" fontId="6" fillId="34" borderId="46" xfId="0" applyNumberFormat="1" applyFont="1" applyFill="1" applyBorder="1" applyAlignment="1">
      <alignment horizontal="center" vertical="center" wrapText="1"/>
    </xf>
    <xf numFmtId="200" fontId="1" fillId="0" borderId="44" xfId="47" applyNumberFormat="1" applyFont="1" applyFill="1" applyBorder="1" applyAlignment="1">
      <alignment horizontal="center" vertical="center" wrapText="1"/>
    </xf>
    <xf numFmtId="200" fontId="1" fillId="0" borderId="46" xfId="47" applyNumberFormat="1" applyFont="1" applyFill="1" applyBorder="1" applyAlignment="1">
      <alignment horizontal="center" vertical="center" wrapText="1"/>
    </xf>
    <xf numFmtId="200" fontId="6" fillId="0" borderId="44" xfId="47" applyNumberFormat="1" applyFont="1" applyFill="1" applyBorder="1" applyAlignment="1">
      <alignment horizontal="center" vertical="center" wrapText="1"/>
    </xf>
    <xf numFmtId="200" fontId="6" fillId="0" borderId="46" xfId="47" applyNumberFormat="1" applyFont="1" applyFill="1" applyBorder="1" applyAlignment="1">
      <alignment horizontal="center" vertical="center" wrapText="1"/>
    </xf>
    <xf numFmtId="4" fontId="1" fillId="0" borderId="0" xfId="54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00" fontId="1" fillId="0" borderId="0" xfId="47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200" fontId="23" fillId="0" borderId="44" xfId="47" applyNumberFormat="1" applyFont="1" applyFill="1" applyBorder="1" applyAlignment="1">
      <alignment horizontal="center" vertical="center" wrapText="1"/>
    </xf>
    <xf numFmtId="200" fontId="23" fillId="0" borderId="46" xfId="47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5" xfId="54" applyNumberFormat="1" applyFont="1" applyFill="1" applyBorder="1" applyAlignment="1">
      <alignment horizontal="center" vertical="center" wrapText="1"/>
    </xf>
    <xf numFmtId="4" fontId="5" fillId="0" borderId="46" xfId="54" applyNumberFormat="1" applyFont="1" applyFill="1" applyBorder="1" applyAlignment="1">
      <alignment horizontal="center" vertical="center" wrapText="1"/>
    </xf>
    <xf numFmtId="4" fontId="0" fillId="0" borderId="47" xfId="54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4" fontId="0" fillId="0" borderId="47" xfId="54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56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 vertical="top" wrapText="1"/>
    </xf>
    <xf numFmtId="0" fontId="0" fillId="0" borderId="0" xfId="0" applyFont="1" applyFill="1" applyAlignment="1" quotePrefix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9" fontId="0" fillId="0" borderId="0" xfId="52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4" fontId="0" fillId="0" borderId="0" xfId="54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 quotePrefix="1">
      <alignment horizontal="left" vertical="center" wrapText="1"/>
    </xf>
    <xf numFmtId="4" fontId="0" fillId="0" borderId="0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 applyProtection="1">
      <alignment horizontal="left" vertical="top" wrapText="1"/>
      <protection/>
    </xf>
    <xf numFmtId="0" fontId="0" fillId="0" borderId="0" xfId="50" applyFont="1" applyFill="1" applyBorder="1" applyAlignment="1">
      <alignment horizontal="center" vertical="center" wrapText="1"/>
      <protection/>
    </xf>
    <xf numFmtId="39" fontId="0" fillId="0" borderId="0" xfId="50" applyNumberFormat="1" applyFont="1" applyFill="1" applyBorder="1" applyAlignment="1">
      <alignment horizontal="center" vertical="center" wrapText="1"/>
      <protection/>
    </xf>
    <xf numFmtId="2" fontId="0" fillId="0" borderId="0" xfId="50" applyNumberFormat="1" applyFont="1" applyFill="1" applyBorder="1" applyAlignment="1" applyProtection="1" quotePrefix="1">
      <alignment horizontal="center" vertical="center" wrapText="1"/>
      <protection/>
    </xf>
    <xf numFmtId="4" fontId="0" fillId="0" borderId="11" xfId="50" applyNumberFormat="1" applyFont="1" applyFill="1" applyBorder="1" applyAlignment="1" applyProtection="1">
      <alignment horizontal="right" vertical="top" wrapText="1"/>
      <protection/>
    </xf>
    <xf numFmtId="0" fontId="0" fillId="0" borderId="0" xfId="50" applyFont="1" applyFill="1" applyBorder="1" applyAlignment="1" applyProtection="1">
      <alignment horizontal="center" vertical="top" wrapText="1"/>
      <protection/>
    </xf>
    <xf numFmtId="0" fontId="0" fillId="0" borderId="0" xfId="50" applyFont="1" applyFill="1" applyBorder="1" applyAlignment="1" applyProtection="1">
      <alignment horizontal="left" vertical="top" wrapText="1"/>
      <protection/>
    </xf>
    <xf numFmtId="0" fontId="0" fillId="0" borderId="0" xfId="50" applyFont="1" applyFill="1" applyBorder="1" applyAlignment="1" applyProtection="1">
      <alignment horizontal="center" vertical="center" wrapText="1"/>
      <protection/>
    </xf>
    <xf numFmtId="39" fontId="0" fillId="0" borderId="0" xfId="50" applyNumberFormat="1" applyFont="1" applyFill="1" applyBorder="1" applyAlignment="1" applyProtection="1">
      <alignment horizontal="center" vertical="center" wrapText="1"/>
      <protection/>
    </xf>
    <xf numFmtId="4" fontId="0" fillId="0" borderId="0" xfId="50" applyNumberFormat="1" applyFont="1" applyFill="1" applyBorder="1" applyAlignment="1" applyProtection="1" quotePrefix="1">
      <alignment horizontal="center" vertical="center" wrapText="1"/>
      <protection/>
    </xf>
    <xf numFmtId="4" fontId="0" fillId="0" borderId="11" xfId="50" applyNumberFormat="1" applyFont="1" applyFill="1" applyBorder="1" applyAlignment="1" applyProtection="1">
      <alignment horizontal="right" vertical="center" wrapText="1"/>
      <protection/>
    </xf>
    <xf numFmtId="0" fontId="0" fillId="0" borderId="0" xfId="50" applyFont="1" applyFill="1" applyBorder="1" applyAlignment="1">
      <alignment horizontal="center" vertical="top" wrapText="1"/>
      <protection/>
    </xf>
    <xf numFmtId="0" fontId="1" fillId="0" borderId="0" xfId="50" applyFont="1" applyFill="1" applyBorder="1" applyAlignment="1" applyProtection="1">
      <alignment horizontal="center" vertical="top" wrapText="1"/>
      <protection/>
    </xf>
    <xf numFmtId="0" fontId="1" fillId="0" borderId="0" xfId="50" applyFont="1" applyFill="1" applyBorder="1" applyAlignment="1">
      <alignment horizontal="center" vertical="top" wrapText="1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2" fontId="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4" fontId="13" fillId="0" borderId="0" xfId="57" applyNumberFormat="1" applyFont="1" applyFill="1" applyBorder="1" applyAlignment="1">
      <alignment horizontal="center" vertical="center" wrapText="1"/>
    </xf>
    <xf numFmtId="4" fontId="0" fillId="0" borderId="0" xfId="5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quotePrefix="1">
      <alignment horizontal="left" vertical="top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4" fontId="0" fillId="0" borderId="0" xfId="54" applyNumberFormat="1" applyFont="1" applyFill="1" applyBorder="1" applyAlignment="1">
      <alignment horizontal="center" vertical="center"/>
    </xf>
    <xf numFmtId="4" fontId="0" fillId="0" borderId="11" xfId="54" applyNumberFormat="1" applyFont="1" applyFill="1" applyBorder="1" applyAlignment="1">
      <alignment horizontal="right" vertical="top"/>
    </xf>
    <xf numFmtId="0" fontId="0" fillId="0" borderId="0" xfId="0" applyFont="1" applyFill="1" applyBorder="1" applyAlignment="1" quotePrefix="1">
      <alignment horizontal="left" vertical="top" wrapText="1"/>
    </xf>
    <xf numFmtId="0" fontId="1" fillId="0" borderId="0" xfId="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54" applyNumberFormat="1" applyFont="1" applyFill="1" applyBorder="1" applyAlignment="1">
      <alignment horizontal="center" vertical="center" wrapText="1"/>
    </xf>
    <xf numFmtId="2" fontId="0" fillId="0" borderId="0" xfId="50" applyNumberFormat="1" applyFont="1" applyFill="1" applyBorder="1" applyAlignment="1" applyProtection="1">
      <alignment horizontal="left" vertical="center" wrapText="1"/>
      <protection/>
    </xf>
    <xf numFmtId="2" fontId="0" fillId="0" borderId="0" xfId="5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vertical="center" wrapText="1"/>
    </xf>
    <xf numFmtId="190" fontId="6" fillId="0" borderId="44" xfId="47" applyFont="1" applyFill="1" applyBorder="1" applyAlignment="1">
      <alignment horizontal="center" vertical="center" wrapText="1"/>
    </xf>
    <xf numFmtId="190" fontId="6" fillId="0" borderId="45" xfId="47" applyFont="1" applyFill="1" applyBorder="1" applyAlignment="1">
      <alignment horizontal="center" vertical="center" wrapText="1"/>
    </xf>
    <xf numFmtId="4" fontId="0" fillId="0" borderId="11" xfId="54" applyNumberFormat="1" applyFont="1" applyFill="1" applyBorder="1" applyAlignment="1">
      <alignment horizontal="center" vertical="center" wrapText="1"/>
    </xf>
    <xf numFmtId="2" fontId="0" fillId="0" borderId="0" xfId="54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00" fontId="1" fillId="0" borderId="0" xfId="54" applyNumberFormat="1" applyFont="1" applyFill="1" applyBorder="1" applyAlignment="1">
      <alignment horizontal="righ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aragua1" xfId="50"/>
    <cellStyle name="Nota" xfId="51"/>
    <cellStyle name="Percent" xfId="52"/>
    <cellStyle name="Saída" xfId="53"/>
    <cellStyle name="Comma" xfId="54"/>
    <cellStyle name="Comma [0]" xfId="55"/>
    <cellStyle name="Separador de milhares_implant eletr" xfId="56"/>
    <cellStyle name="Separador de milhares_Implantação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60" workbookViewId="0" topLeftCell="A16">
      <selection activeCell="Z31" sqref="Z31"/>
    </sheetView>
  </sheetViews>
  <sheetFormatPr defaultColWidth="11.421875" defaultRowHeight="12.75"/>
  <cols>
    <col min="1" max="1" width="71.28125" style="68" customWidth="1"/>
    <col min="2" max="21" width="4.7109375" style="69" customWidth="1"/>
    <col min="22" max="22" width="31.7109375" style="70" customWidth="1"/>
    <col min="23" max="23" width="30.8515625" style="71" customWidth="1"/>
    <col min="24" max="24" width="16.421875" style="72" customWidth="1"/>
    <col min="25" max="26" width="11.421875" style="72" customWidth="1"/>
  </cols>
  <sheetData>
    <row r="1" spans="1:26" s="33" customFormat="1" ht="19.5" customHeight="1">
      <c r="A1" s="29" t="s">
        <v>174</v>
      </c>
      <c r="B1" s="140" t="s">
        <v>175</v>
      </c>
      <c r="C1" s="141"/>
      <c r="D1" s="141"/>
      <c r="E1" s="142"/>
      <c r="F1" s="140" t="s">
        <v>176</v>
      </c>
      <c r="G1" s="141"/>
      <c r="H1" s="141"/>
      <c r="I1" s="142"/>
      <c r="J1" s="140" t="s">
        <v>177</v>
      </c>
      <c r="K1" s="141"/>
      <c r="L1" s="141"/>
      <c r="M1" s="142"/>
      <c r="N1" s="140" t="s">
        <v>284</v>
      </c>
      <c r="O1" s="141"/>
      <c r="P1" s="141"/>
      <c r="Q1" s="142"/>
      <c r="R1" s="140" t="s">
        <v>291</v>
      </c>
      <c r="S1" s="141"/>
      <c r="T1" s="141"/>
      <c r="U1" s="142"/>
      <c r="V1" s="100" t="s">
        <v>178</v>
      </c>
      <c r="W1" s="30"/>
      <c r="X1" s="31"/>
      <c r="Y1" s="32"/>
      <c r="Z1" s="32"/>
    </row>
    <row r="2" spans="1:26" s="42" customFormat="1" ht="19.5" customHeight="1" thickBot="1">
      <c r="A2" s="34" t="s">
        <v>179</v>
      </c>
      <c r="B2" s="35"/>
      <c r="C2" s="36"/>
      <c r="D2" s="36"/>
      <c r="E2" s="37"/>
      <c r="F2" s="38"/>
      <c r="G2" s="36"/>
      <c r="H2" s="36"/>
      <c r="I2" s="37"/>
      <c r="J2" s="38"/>
      <c r="K2" s="36"/>
      <c r="L2" s="36"/>
      <c r="M2" s="37"/>
      <c r="N2" s="38"/>
      <c r="O2" s="36"/>
      <c r="P2" s="36"/>
      <c r="Q2" s="37"/>
      <c r="R2" s="38"/>
      <c r="S2" s="36"/>
      <c r="T2" s="36"/>
      <c r="U2" s="37"/>
      <c r="V2" s="101"/>
      <c r="W2" s="39"/>
      <c r="X2" s="40"/>
      <c r="Y2" s="41"/>
      <c r="Z2" s="41"/>
    </row>
    <row r="3" spans="1:26" s="42" customFormat="1" ht="19.5" customHeight="1">
      <c r="A3" s="84" t="s">
        <v>382</v>
      </c>
      <c r="B3" s="44"/>
      <c r="C3" s="45"/>
      <c r="D3" s="63"/>
      <c r="E3" s="64"/>
      <c r="F3" s="62"/>
      <c r="G3" s="63"/>
      <c r="H3" s="63"/>
      <c r="I3" s="64"/>
      <c r="J3" s="62"/>
      <c r="K3" s="63"/>
      <c r="L3" s="63"/>
      <c r="M3" s="64"/>
      <c r="N3" s="62"/>
      <c r="O3" s="63"/>
      <c r="P3" s="63"/>
      <c r="Q3" s="64"/>
      <c r="R3" s="62"/>
      <c r="S3" s="63"/>
      <c r="T3" s="63"/>
      <c r="U3" s="64"/>
      <c r="V3" s="102">
        <f>Arquitetura!I8</f>
        <v>11267.7968</v>
      </c>
      <c r="W3" s="39"/>
      <c r="X3" s="40"/>
      <c r="Y3" s="41"/>
      <c r="Z3" s="41"/>
    </row>
    <row r="4" spans="1:26" s="42" customFormat="1" ht="19.5" customHeight="1" thickBot="1">
      <c r="A4" s="85" t="s">
        <v>383</v>
      </c>
      <c r="B4" s="55"/>
      <c r="C4" s="56"/>
      <c r="D4" s="56"/>
      <c r="E4" s="57"/>
      <c r="F4" s="55"/>
      <c r="G4" s="56"/>
      <c r="H4" s="56"/>
      <c r="I4" s="57"/>
      <c r="J4" s="55"/>
      <c r="K4" s="56"/>
      <c r="L4" s="56"/>
      <c r="M4" s="57"/>
      <c r="N4" s="55"/>
      <c r="O4" s="56"/>
      <c r="P4" s="56"/>
      <c r="Q4" s="57"/>
      <c r="R4" s="55"/>
      <c r="S4" s="56"/>
      <c r="T4" s="56"/>
      <c r="U4" s="57"/>
      <c r="V4" s="103"/>
      <c r="W4" s="39"/>
      <c r="X4" s="40"/>
      <c r="Y4" s="41"/>
      <c r="Z4" s="41"/>
    </row>
    <row r="5" spans="1:26" s="53" customFormat="1" ht="20.25">
      <c r="A5" s="73" t="s">
        <v>232</v>
      </c>
      <c r="B5" s="81"/>
      <c r="C5" s="47"/>
      <c r="D5" s="59"/>
      <c r="E5" s="49"/>
      <c r="F5" s="44"/>
      <c r="G5" s="63"/>
      <c r="H5" s="47"/>
      <c r="I5" s="48"/>
      <c r="J5" s="62"/>
      <c r="K5" s="63"/>
      <c r="L5" s="63"/>
      <c r="M5" s="64"/>
      <c r="N5" s="62"/>
      <c r="O5" s="63"/>
      <c r="P5" s="63"/>
      <c r="Q5" s="64"/>
      <c r="R5" s="46"/>
      <c r="S5" s="47"/>
      <c r="T5" s="47"/>
      <c r="U5" s="48"/>
      <c r="V5" s="102">
        <f>Demolição!I45</f>
        <v>6942.398</v>
      </c>
      <c r="W5" s="50"/>
      <c r="X5" s="51"/>
      <c r="Y5" s="52"/>
      <c r="Z5" s="52"/>
    </row>
    <row r="6" spans="1:26" s="53" customFormat="1" ht="21" thickBot="1">
      <c r="A6" s="74"/>
      <c r="B6" s="55"/>
      <c r="C6" s="56"/>
      <c r="D6" s="56"/>
      <c r="E6" s="57"/>
      <c r="F6" s="55"/>
      <c r="G6" s="56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104"/>
      <c r="W6" s="58"/>
      <c r="X6" s="51"/>
      <c r="Y6" s="52"/>
      <c r="Z6" s="52"/>
    </row>
    <row r="7" spans="1:26" s="53" customFormat="1" ht="20.25">
      <c r="A7" s="73" t="s">
        <v>384</v>
      </c>
      <c r="B7" s="46"/>
      <c r="C7" s="47"/>
      <c r="D7" s="63"/>
      <c r="E7" s="64"/>
      <c r="F7" s="44"/>
      <c r="G7" s="45"/>
      <c r="H7" s="47"/>
      <c r="I7" s="48"/>
      <c r="J7" s="62"/>
      <c r="K7" s="63"/>
      <c r="L7" s="63"/>
      <c r="M7" s="64"/>
      <c r="N7" s="62"/>
      <c r="O7" s="63"/>
      <c r="P7" s="63"/>
      <c r="Q7" s="64"/>
      <c r="R7" s="60"/>
      <c r="S7" s="47"/>
      <c r="T7" s="47"/>
      <c r="U7" s="48"/>
      <c r="V7" s="105">
        <v>1011</v>
      </c>
      <c r="W7" s="58"/>
      <c r="X7" s="51"/>
      <c r="Y7" s="52"/>
      <c r="Z7" s="52"/>
    </row>
    <row r="8" spans="1:26" s="53" customFormat="1" ht="21" thickBot="1">
      <c r="A8" s="74"/>
      <c r="B8" s="55"/>
      <c r="C8" s="56"/>
      <c r="D8" s="56"/>
      <c r="E8" s="57"/>
      <c r="F8" s="55"/>
      <c r="G8" s="56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104"/>
      <c r="W8" s="58"/>
      <c r="X8" s="51"/>
      <c r="Y8" s="52"/>
      <c r="Z8" s="52"/>
    </row>
    <row r="9" spans="1:26" s="53" customFormat="1" ht="20.25">
      <c r="A9" s="43" t="s">
        <v>385</v>
      </c>
      <c r="B9" s="46"/>
      <c r="C9" s="47"/>
      <c r="D9" s="63"/>
      <c r="E9" s="64"/>
      <c r="F9" s="62"/>
      <c r="G9" s="45"/>
      <c r="H9" s="45"/>
      <c r="I9" s="45"/>
      <c r="J9" s="62"/>
      <c r="K9" s="63"/>
      <c r="L9" s="63"/>
      <c r="M9" s="64"/>
      <c r="N9" s="62"/>
      <c r="O9" s="63"/>
      <c r="P9" s="63"/>
      <c r="Q9" s="64"/>
      <c r="R9" s="60"/>
      <c r="S9" s="47"/>
      <c r="T9" s="47"/>
      <c r="U9" s="48"/>
      <c r="V9" s="105">
        <f>Demolição!I22</f>
        <v>5202.437800000001</v>
      </c>
      <c r="W9" s="58"/>
      <c r="X9" s="51"/>
      <c r="Y9" s="52"/>
      <c r="Z9" s="52"/>
    </row>
    <row r="10" spans="1:26" s="53" customFormat="1" ht="21" thickBot="1">
      <c r="A10" s="54" t="s">
        <v>180</v>
      </c>
      <c r="B10" s="55"/>
      <c r="C10" s="56"/>
      <c r="D10" s="56"/>
      <c r="E10" s="57"/>
      <c r="F10" s="55"/>
      <c r="G10" s="56"/>
      <c r="H10" s="56"/>
      <c r="I10" s="57"/>
      <c r="J10" s="55"/>
      <c r="K10" s="56"/>
      <c r="L10" s="56"/>
      <c r="M10" s="57"/>
      <c r="N10" s="55"/>
      <c r="O10" s="56"/>
      <c r="P10" s="56"/>
      <c r="Q10" s="57"/>
      <c r="R10" s="55"/>
      <c r="S10" s="56"/>
      <c r="T10" s="56"/>
      <c r="U10" s="57"/>
      <c r="V10" s="104"/>
      <c r="W10" s="58"/>
      <c r="X10" s="51"/>
      <c r="Y10" s="52"/>
      <c r="Z10" s="52"/>
    </row>
    <row r="11" spans="1:26" s="53" customFormat="1" ht="20.25">
      <c r="A11" s="43" t="s">
        <v>388</v>
      </c>
      <c r="B11" s="46"/>
      <c r="C11" s="47"/>
      <c r="D11" s="47"/>
      <c r="E11" s="80"/>
      <c r="F11" s="78"/>
      <c r="G11" s="47"/>
      <c r="H11" s="47"/>
      <c r="I11" s="45"/>
      <c r="J11" s="82"/>
      <c r="K11" s="63"/>
      <c r="L11" s="63"/>
      <c r="M11" s="64"/>
      <c r="N11" s="62"/>
      <c r="O11" s="63"/>
      <c r="P11" s="63"/>
      <c r="Q11" s="64"/>
      <c r="R11" s="46"/>
      <c r="S11" s="47"/>
      <c r="T11" s="47"/>
      <c r="U11" s="48"/>
      <c r="V11" s="105">
        <v>7976.79</v>
      </c>
      <c r="W11" s="58"/>
      <c r="X11" s="51"/>
      <c r="Y11" s="52"/>
      <c r="Z11" s="52"/>
    </row>
    <row r="12" spans="1:26" s="53" customFormat="1" ht="21" thickBot="1">
      <c r="A12" s="54" t="s">
        <v>184</v>
      </c>
      <c r="B12" s="55"/>
      <c r="C12" s="56"/>
      <c r="D12" s="56"/>
      <c r="E12" s="57"/>
      <c r="F12" s="55"/>
      <c r="G12" s="56"/>
      <c r="H12" s="56"/>
      <c r="I12" s="57"/>
      <c r="J12" s="55"/>
      <c r="K12" s="56"/>
      <c r="L12" s="56"/>
      <c r="M12" s="57"/>
      <c r="N12" s="55"/>
      <c r="O12" s="56"/>
      <c r="P12" s="56"/>
      <c r="Q12" s="57"/>
      <c r="R12" s="55"/>
      <c r="S12" s="56"/>
      <c r="T12" s="56"/>
      <c r="U12" s="57"/>
      <c r="V12" s="104"/>
      <c r="W12" s="58"/>
      <c r="X12" s="51"/>
      <c r="Y12" s="52"/>
      <c r="Z12" s="52"/>
    </row>
    <row r="13" spans="1:26" s="53" customFormat="1" ht="20.25">
      <c r="A13" s="43" t="s">
        <v>386</v>
      </c>
      <c r="B13" s="46"/>
      <c r="C13" s="47"/>
      <c r="D13" s="47"/>
      <c r="E13" s="48"/>
      <c r="F13" s="46"/>
      <c r="G13" s="47"/>
      <c r="H13" s="47"/>
      <c r="I13" s="48"/>
      <c r="J13" s="82"/>
      <c r="K13" s="82"/>
      <c r="L13" s="82"/>
      <c r="M13" s="82"/>
      <c r="N13" s="62"/>
      <c r="O13" s="63"/>
      <c r="P13" s="82"/>
      <c r="Q13" s="82"/>
      <c r="R13" s="46"/>
      <c r="S13" s="47"/>
      <c r="T13" s="47"/>
      <c r="U13" s="48"/>
      <c r="V13" s="105">
        <v>67549.33</v>
      </c>
      <c r="W13" s="58"/>
      <c r="X13" s="51"/>
      <c r="Y13" s="52"/>
      <c r="Z13" s="52"/>
    </row>
    <row r="14" spans="1:26" s="53" customFormat="1" ht="21" thickBot="1">
      <c r="A14" s="54" t="s">
        <v>221</v>
      </c>
      <c r="B14" s="55"/>
      <c r="C14" s="56"/>
      <c r="D14" s="56"/>
      <c r="E14" s="57"/>
      <c r="F14" s="55"/>
      <c r="G14" s="56"/>
      <c r="H14" s="56"/>
      <c r="I14" s="57"/>
      <c r="J14" s="55"/>
      <c r="K14" s="56"/>
      <c r="L14" s="56"/>
      <c r="M14" s="57"/>
      <c r="N14" s="55"/>
      <c r="O14" s="56"/>
      <c r="P14" s="56"/>
      <c r="Q14" s="57"/>
      <c r="R14" s="55"/>
      <c r="S14" s="56"/>
      <c r="T14" s="56"/>
      <c r="U14" s="57"/>
      <c r="V14" s="104"/>
      <c r="W14" s="58"/>
      <c r="X14" s="51"/>
      <c r="Y14" s="52"/>
      <c r="Z14" s="52"/>
    </row>
    <row r="15" spans="1:26" s="53" customFormat="1" ht="20.25">
      <c r="A15" s="75" t="s">
        <v>387</v>
      </c>
      <c r="B15" s="46"/>
      <c r="C15" s="47"/>
      <c r="D15" s="47"/>
      <c r="E15" s="48"/>
      <c r="F15" s="46"/>
      <c r="G15" s="47"/>
      <c r="H15" s="47"/>
      <c r="I15" s="45"/>
      <c r="J15" s="82"/>
      <c r="K15" s="82"/>
      <c r="L15" s="82"/>
      <c r="M15" s="82"/>
      <c r="N15" s="82"/>
      <c r="O15" s="47"/>
      <c r="P15" s="47"/>
      <c r="Q15" s="48"/>
      <c r="R15" s="46"/>
      <c r="S15" s="47"/>
      <c r="T15" s="47"/>
      <c r="U15" s="48"/>
      <c r="V15" s="106">
        <v>35367.94</v>
      </c>
      <c r="W15" s="58"/>
      <c r="X15" s="51"/>
      <c r="Y15" s="52"/>
      <c r="Z15" s="52"/>
    </row>
    <row r="16" spans="1:26" s="53" customFormat="1" ht="21" thickBot="1">
      <c r="A16" s="75"/>
      <c r="B16" s="65"/>
      <c r="C16" s="66"/>
      <c r="D16" s="66"/>
      <c r="E16" s="67"/>
      <c r="F16" s="65"/>
      <c r="G16" s="66"/>
      <c r="H16" s="66"/>
      <c r="I16" s="67"/>
      <c r="J16" s="65"/>
      <c r="K16" s="66"/>
      <c r="L16" s="66"/>
      <c r="M16" s="67"/>
      <c r="N16" s="65"/>
      <c r="O16" s="66"/>
      <c r="P16" s="66"/>
      <c r="Q16" s="67"/>
      <c r="R16" s="65"/>
      <c r="S16" s="66"/>
      <c r="T16" s="66"/>
      <c r="U16" s="67"/>
      <c r="V16" s="106"/>
      <c r="W16" s="58"/>
      <c r="X16" s="51"/>
      <c r="Y16" s="52"/>
      <c r="Z16" s="52"/>
    </row>
    <row r="17" spans="1:26" s="53" customFormat="1" ht="20.25">
      <c r="A17" s="43" t="s">
        <v>543</v>
      </c>
      <c r="B17" s="46"/>
      <c r="C17" s="47"/>
      <c r="D17" s="47"/>
      <c r="E17" s="48"/>
      <c r="F17" s="46"/>
      <c r="G17" s="47"/>
      <c r="H17" s="47"/>
      <c r="I17" s="45"/>
      <c r="J17" s="82"/>
      <c r="K17" s="82"/>
      <c r="L17" s="82"/>
      <c r="M17" s="82"/>
      <c r="N17" s="82"/>
      <c r="O17" s="47"/>
      <c r="P17" s="47"/>
      <c r="Q17" s="48"/>
      <c r="R17" s="46"/>
      <c r="S17" s="47"/>
      <c r="T17" s="47"/>
      <c r="U17" s="48"/>
      <c r="V17" s="105">
        <v>8224.37</v>
      </c>
      <c r="W17" s="58"/>
      <c r="X17" s="51"/>
      <c r="Y17" s="52"/>
      <c r="Z17" s="52"/>
    </row>
    <row r="18" spans="1:26" s="53" customFormat="1" ht="21" thickBot="1">
      <c r="A18" s="54"/>
      <c r="B18" s="55"/>
      <c r="C18" s="56"/>
      <c r="D18" s="56"/>
      <c r="E18" s="57"/>
      <c r="F18" s="55"/>
      <c r="G18" s="56"/>
      <c r="H18" s="56"/>
      <c r="I18" s="57"/>
      <c r="J18" s="55"/>
      <c r="K18" s="56"/>
      <c r="L18" s="56"/>
      <c r="M18" s="57"/>
      <c r="N18" s="55"/>
      <c r="O18" s="56"/>
      <c r="P18" s="56"/>
      <c r="Q18" s="57"/>
      <c r="R18" s="55"/>
      <c r="S18" s="56"/>
      <c r="T18" s="56"/>
      <c r="U18" s="57"/>
      <c r="V18" s="104"/>
      <c r="W18" s="58"/>
      <c r="X18" s="51"/>
      <c r="Y18" s="52"/>
      <c r="Z18" s="52"/>
    </row>
    <row r="19" spans="1:26" s="53" customFormat="1" ht="20.25">
      <c r="A19" s="43" t="s">
        <v>413</v>
      </c>
      <c r="B19" s="46"/>
      <c r="C19" s="47"/>
      <c r="D19" s="47"/>
      <c r="E19" s="48"/>
      <c r="F19" s="46"/>
      <c r="G19" s="47"/>
      <c r="H19" s="82"/>
      <c r="I19" s="45"/>
      <c r="J19" s="46"/>
      <c r="K19" s="47"/>
      <c r="L19" s="47"/>
      <c r="M19" s="82"/>
      <c r="N19" s="82"/>
      <c r="O19" s="82"/>
      <c r="P19" s="82"/>
      <c r="Q19" s="48"/>
      <c r="R19" s="46"/>
      <c r="S19" s="47"/>
      <c r="T19" s="47"/>
      <c r="U19" s="48"/>
      <c r="V19" s="105">
        <v>39467.63</v>
      </c>
      <c r="W19" s="58"/>
      <c r="X19" s="51"/>
      <c r="Y19" s="52"/>
      <c r="Z19" s="52"/>
    </row>
    <row r="20" spans="1:26" s="53" customFormat="1" ht="21" thickBot="1">
      <c r="A20" s="54" t="s">
        <v>544</v>
      </c>
      <c r="B20" s="55"/>
      <c r="C20" s="56"/>
      <c r="D20" s="56"/>
      <c r="E20" s="57"/>
      <c r="F20" s="55"/>
      <c r="G20" s="56"/>
      <c r="H20" s="56"/>
      <c r="I20" s="57"/>
      <c r="J20" s="55"/>
      <c r="K20" s="56"/>
      <c r="L20" s="56"/>
      <c r="M20" s="57"/>
      <c r="N20" s="55"/>
      <c r="O20" s="56"/>
      <c r="P20" s="56"/>
      <c r="Q20" s="57"/>
      <c r="R20" s="55"/>
      <c r="S20" s="56"/>
      <c r="T20" s="56"/>
      <c r="U20" s="57"/>
      <c r="V20" s="104"/>
      <c r="W20" s="58"/>
      <c r="X20" s="51"/>
      <c r="Y20" s="52"/>
      <c r="Z20" s="52"/>
    </row>
    <row r="21" spans="1:26" s="53" customFormat="1" ht="20.25">
      <c r="A21" s="43" t="s">
        <v>414</v>
      </c>
      <c r="B21" s="46"/>
      <c r="C21" s="47"/>
      <c r="D21" s="47"/>
      <c r="E21" s="48"/>
      <c r="F21" s="46"/>
      <c r="G21" s="47"/>
      <c r="H21" s="47"/>
      <c r="I21" s="48"/>
      <c r="J21" s="82"/>
      <c r="K21" s="82"/>
      <c r="L21" s="82"/>
      <c r="M21" s="82"/>
      <c r="N21" s="62"/>
      <c r="O21" s="63"/>
      <c r="P21" s="63"/>
      <c r="Q21" s="64"/>
      <c r="R21" s="46"/>
      <c r="S21" s="47"/>
      <c r="T21" s="47"/>
      <c r="U21" s="48"/>
      <c r="V21" s="105">
        <v>16434.58</v>
      </c>
      <c r="W21" s="58"/>
      <c r="X21" s="51"/>
      <c r="Y21" s="52"/>
      <c r="Z21" s="52"/>
    </row>
    <row r="22" spans="1:26" s="53" customFormat="1" ht="21" thickBot="1">
      <c r="A22" s="54" t="s">
        <v>222</v>
      </c>
      <c r="B22" s="55"/>
      <c r="C22" s="56"/>
      <c r="D22" s="56"/>
      <c r="E22" s="57"/>
      <c r="F22" s="55"/>
      <c r="G22" s="56"/>
      <c r="H22" s="56"/>
      <c r="I22" s="57"/>
      <c r="J22" s="55"/>
      <c r="K22" s="56"/>
      <c r="L22" s="56"/>
      <c r="M22" s="57"/>
      <c r="N22" s="55"/>
      <c r="O22" s="56"/>
      <c r="P22" s="56"/>
      <c r="Q22" s="57"/>
      <c r="R22" s="55"/>
      <c r="S22" s="56"/>
      <c r="T22" s="56"/>
      <c r="U22" s="57"/>
      <c r="V22" s="104"/>
      <c r="W22" s="58"/>
      <c r="X22" s="51"/>
      <c r="Y22" s="52"/>
      <c r="Z22" s="52"/>
    </row>
    <row r="23" spans="1:26" s="53" customFormat="1" ht="20.25">
      <c r="A23" s="43" t="s">
        <v>415</v>
      </c>
      <c r="B23" s="78"/>
      <c r="C23" s="79"/>
      <c r="D23" s="79"/>
      <c r="E23" s="80"/>
      <c r="F23" s="46"/>
      <c r="G23" s="47"/>
      <c r="H23" s="47"/>
      <c r="I23" s="48"/>
      <c r="J23" s="82"/>
      <c r="K23" s="82"/>
      <c r="L23" s="82"/>
      <c r="M23" s="82"/>
      <c r="N23" s="82"/>
      <c r="O23" s="63"/>
      <c r="P23" s="63"/>
      <c r="Q23" s="64"/>
      <c r="R23" s="46"/>
      <c r="S23" s="47"/>
      <c r="T23" s="47"/>
      <c r="U23" s="48"/>
      <c r="V23" s="105">
        <f>Esgoto!H41</f>
        <v>10118.605</v>
      </c>
      <c r="W23" s="58"/>
      <c r="X23" s="51"/>
      <c r="Y23" s="52"/>
      <c r="Z23" s="52"/>
    </row>
    <row r="24" spans="1:26" s="53" customFormat="1" ht="21" thickBot="1">
      <c r="A24" s="54" t="s">
        <v>223</v>
      </c>
      <c r="B24" s="55"/>
      <c r="C24" s="56"/>
      <c r="D24" s="56"/>
      <c r="E24" s="57"/>
      <c r="F24" s="55"/>
      <c r="G24" s="56"/>
      <c r="H24" s="56"/>
      <c r="I24" s="57"/>
      <c r="J24" s="55"/>
      <c r="K24" s="56"/>
      <c r="L24" s="56"/>
      <c r="M24" s="57"/>
      <c r="N24" s="55"/>
      <c r="O24" s="56"/>
      <c r="P24" s="56"/>
      <c r="Q24" s="57"/>
      <c r="R24" s="55"/>
      <c r="S24" s="56"/>
      <c r="T24" s="56"/>
      <c r="U24" s="57"/>
      <c r="V24" s="106"/>
      <c r="W24" s="58"/>
      <c r="X24" s="51"/>
      <c r="Y24" s="52"/>
      <c r="Z24" s="52"/>
    </row>
    <row r="25" spans="1:26" s="53" customFormat="1" ht="16.5" customHeight="1">
      <c r="A25" s="43" t="s">
        <v>416</v>
      </c>
      <c r="B25" s="46"/>
      <c r="C25" s="47"/>
      <c r="D25" s="47"/>
      <c r="E25" s="48"/>
      <c r="F25" s="46"/>
      <c r="G25" s="47"/>
      <c r="H25" s="47"/>
      <c r="I25" s="48"/>
      <c r="J25" s="46"/>
      <c r="K25" s="47"/>
      <c r="L25" s="82"/>
      <c r="M25" s="82"/>
      <c r="N25" s="82"/>
      <c r="O25" s="82"/>
      <c r="P25" s="63"/>
      <c r="Q25" s="64"/>
      <c r="R25" s="62"/>
      <c r="S25" s="63"/>
      <c r="T25" s="63"/>
      <c r="U25" s="64"/>
      <c r="V25" s="105">
        <f>Elétrica!H47</f>
        <v>11504.48</v>
      </c>
      <c r="W25" s="58"/>
      <c r="X25" s="51"/>
      <c r="Y25" s="52"/>
      <c r="Z25" s="52"/>
    </row>
    <row r="26" spans="1:26" s="53" customFormat="1" ht="21" thickBot="1">
      <c r="A26" s="54"/>
      <c r="B26" s="55"/>
      <c r="C26" s="56"/>
      <c r="D26" s="61"/>
      <c r="E26" s="57"/>
      <c r="F26" s="55"/>
      <c r="G26" s="56"/>
      <c r="H26" s="56"/>
      <c r="I26" s="57"/>
      <c r="J26" s="55"/>
      <c r="K26" s="56"/>
      <c r="L26" s="56"/>
      <c r="M26" s="57"/>
      <c r="N26" s="55"/>
      <c r="O26" s="56"/>
      <c r="P26" s="56"/>
      <c r="Q26" s="57"/>
      <c r="R26" s="55"/>
      <c r="S26" s="56"/>
      <c r="T26" s="56"/>
      <c r="U26" s="57"/>
      <c r="V26" s="104"/>
      <c r="W26" s="58"/>
      <c r="X26" s="51"/>
      <c r="Y26" s="52"/>
      <c r="Z26" s="52"/>
    </row>
    <row r="27" spans="1:26" s="53" customFormat="1" ht="20.25">
      <c r="A27" s="43" t="s">
        <v>417</v>
      </c>
      <c r="B27" s="46"/>
      <c r="C27" s="47"/>
      <c r="D27" s="47"/>
      <c r="E27" s="48"/>
      <c r="F27" s="46"/>
      <c r="G27" s="47"/>
      <c r="H27" s="47"/>
      <c r="I27" s="48"/>
      <c r="J27" s="46"/>
      <c r="K27" s="47"/>
      <c r="L27" s="47"/>
      <c r="M27" s="48"/>
      <c r="N27" s="46"/>
      <c r="O27" s="82"/>
      <c r="P27" s="82"/>
      <c r="Q27" s="82"/>
      <c r="R27" s="46"/>
      <c r="S27" s="47"/>
      <c r="T27" s="47"/>
      <c r="U27" s="48"/>
      <c r="V27" s="105">
        <v>13445.44</v>
      </c>
      <c r="W27" s="58"/>
      <c r="X27" s="51"/>
      <c r="Y27" s="52"/>
      <c r="Z27" s="52"/>
    </row>
    <row r="28" spans="1:26" s="53" customFormat="1" ht="21" thickBot="1">
      <c r="A28" s="54"/>
      <c r="B28" s="65"/>
      <c r="C28" s="66"/>
      <c r="D28" s="66"/>
      <c r="E28" s="67"/>
      <c r="F28" s="55"/>
      <c r="G28" s="56"/>
      <c r="H28" s="56"/>
      <c r="I28" s="57"/>
      <c r="J28" s="55"/>
      <c r="K28" s="56"/>
      <c r="L28" s="56"/>
      <c r="M28" s="57"/>
      <c r="N28" s="55"/>
      <c r="O28" s="56"/>
      <c r="P28" s="56"/>
      <c r="Q28" s="57"/>
      <c r="R28" s="55"/>
      <c r="S28" s="56"/>
      <c r="T28" s="56"/>
      <c r="U28" s="57"/>
      <c r="V28" s="104"/>
      <c r="W28" s="58"/>
      <c r="X28" s="51"/>
      <c r="Y28" s="52"/>
      <c r="Z28" s="52"/>
    </row>
    <row r="29" spans="1:26" s="53" customFormat="1" ht="20.25">
      <c r="A29" s="73" t="s">
        <v>418</v>
      </c>
      <c r="B29" s="62"/>
      <c r="C29" s="63"/>
      <c r="D29" s="63"/>
      <c r="E29" s="64"/>
      <c r="F29" s="62"/>
      <c r="G29" s="63"/>
      <c r="H29" s="63"/>
      <c r="I29" s="64"/>
      <c r="J29" s="62"/>
      <c r="K29" s="63"/>
      <c r="L29" s="63"/>
      <c r="M29" s="64"/>
      <c r="N29" s="62"/>
      <c r="O29" s="63"/>
      <c r="P29" s="63"/>
      <c r="Q29" s="64"/>
      <c r="R29" s="44"/>
      <c r="S29" s="45"/>
      <c r="T29" s="45"/>
      <c r="U29" s="64"/>
      <c r="V29" s="106">
        <v>6373.71</v>
      </c>
      <c r="W29" s="58"/>
      <c r="X29" s="51"/>
      <c r="Y29" s="52"/>
      <c r="Z29" s="52"/>
    </row>
    <row r="30" spans="1:26" s="53" customFormat="1" ht="21" thickBot="1">
      <c r="A30" s="74"/>
      <c r="B30" s="55"/>
      <c r="C30" s="56"/>
      <c r="D30" s="56"/>
      <c r="E30" s="57"/>
      <c r="F30" s="55"/>
      <c r="G30" s="56"/>
      <c r="H30" s="56"/>
      <c r="I30" s="57"/>
      <c r="J30" s="55"/>
      <c r="K30" s="56"/>
      <c r="L30" s="56"/>
      <c r="M30" s="57"/>
      <c r="N30" s="55"/>
      <c r="O30" s="56"/>
      <c r="P30" s="56"/>
      <c r="Q30" s="57"/>
      <c r="R30" s="55"/>
      <c r="S30" s="56"/>
      <c r="T30" s="56"/>
      <c r="U30" s="57"/>
      <c r="V30" s="106"/>
      <c r="W30" s="58"/>
      <c r="X30" s="51"/>
      <c r="Y30" s="52"/>
      <c r="Z30" s="52"/>
    </row>
    <row r="31" spans="1:26" s="53" customFormat="1" ht="20.25">
      <c r="A31" s="43" t="s">
        <v>419</v>
      </c>
      <c r="B31" s="46"/>
      <c r="C31" s="47"/>
      <c r="D31" s="47"/>
      <c r="E31" s="48"/>
      <c r="F31" s="46"/>
      <c r="G31" s="47"/>
      <c r="H31" s="47"/>
      <c r="I31" s="48"/>
      <c r="J31" s="46"/>
      <c r="K31" s="47"/>
      <c r="L31" s="47"/>
      <c r="M31" s="48"/>
      <c r="N31" s="46"/>
      <c r="O31" s="47"/>
      <c r="P31" s="47"/>
      <c r="Q31" s="48"/>
      <c r="R31" s="44"/>
      <c r="S31" s="45"/>
      <c r="T31" s="45"/>
      <c r="U31" s="45"/>
      <c r="V31" s="105">
        <v>15088.33</v>
      </c>
      <c r="W31" s="58"/>
      <c r="X31" s="51"/>
      <c r="Y31" s="52"/>
      <c r="Z31" s="52"/>
    </row>
    <row r="32" spans="1:26" s="53" customFormat="1" ht="21" thickBot="1">
      <c r="A32" s="54"/>
      <c r="B32" s="55"/>
      <c r="C32" s="56"/>
      <c r="D32" s="56"/>
      <c r="E32" s="57"/>
      <c r="F32" s="55"/>
      <c r="G32" s="56"/>
      <c r="H32" s="56"/>
      <c r="I32" s="57"/>
      <c r="J32" s="55"/>
      <c r="K32" s="56"/>
      <c r="L32" s="56"/>
      <c r="M32" s="57"/>
      <c r="N32" s="55"/>
      <c r="O32" s="56"/>
      <c r="P32" s="56"/>
      <c r="Q32" s="57"/>
      <c r="R32" s="55"/>
      <c r="S32" s="56"/>
      <c r="T32" s="56"/>
      <c r="U32" s="57"/>
      <c r="V32" s="104"/>
      <c r="W32" s="58"/>
      <c r="X32" s="51"/>
      <c r="Y32" s="52"/>
      <c r="Z32" s="52"/>
    </row>
    <row r="33" spans="1:26" s="53" customFormat="1" ht="20.25">
      <c r="A33" s="43" t="s">
        <v>420</v>
      </c>
      <c r="B33" s="46"/>
      <c r="C33" s="47"/>
      <c r="D33" s="47"/>
      <c r="E33" s="48"/>
      <c r="F33" s="46"/>
      <c r="G33" s="47"/>
      <c r="H33" s="47"/>
      <c r="I33" s="48"/>
      <c r="J33" s="46"/>
      <c r="K33" s="47"/>
      <c r="L33" s="47"/>
      <c r="M33" s="48"/>
      <c r="N33" s="46"/>
      <c r="O33" s="47"/>
      <c r="P33" s="47"/>
      <c r="Q33" s="48"/>
      <c r="R33" s="46"/>
      <c r="S33" s="45"/>
      <c r="T33" s="45"/>
      <c r="U33" s="64"/>
      <c r="V33" s="105">
        <v>4414.2</v>
      </c>
      <c r="W33" s="58"/>
      <c r="X33" s="51"/>
      <c r="Y33" s="52"/>
      <c r="Z33" s="52"/>
    </row>
    <row r="34" spans="1:26" s="53" customFormat="1" ht="22.5" customHeight="1" thickBot="1">
      <c r="A34" s="54"/>
      <c r="B34" s="55"/>
      <c r="C34" s="56"/>
      <c r="D34" s="56"/>
      <c r="E34" s="57"/>
      <c r="F34" s="55"/>
      <c r="G34" s="56"/>
      <c r="H34" s="56"/>
      <c r="I34" s="57"/>
      <c r="J34" s="55"/>
      <c r="K34" s="56"/>
      <c r="L34" s="56"/>
      <c r="M34" s="57"/>
      <c r="N34" s="55"/>
      <c r="O34" s="56"/>
      <c r="P34" s="56"/>
      <c r="Q34" s="57"/>
      <c r="R34" s="55"/>
      <c r="S34" s="56"/>
      <c r="T34" s="56"/>
      <c r="U34" s="57"/>
      <c r="V34" s="106"/>
      <c r="W34" s="58"/>
      <c r="X34" s="51"/>
      <c r="Y34" s="52"/>
      <c r="Z34" s="52"/>
    </row>
    <row r="35" spans="1:26" s="53" customFormat="1" ht="16.5" customHeight="1">
      <c r="A35" s="43" t="s">
        <v>421</v>
      </c>
      <c r="B35" s="46"/>
      <c r="C35" s="47"/>
      <c r="D35" s="47"/>
      <c r="E35" s="48"/>
      <c r="F35" s="46"/>
      <c r="G35" s="47"/>
      <c r="H35" s="47"/>
      <c r="I35" s="48"/>
      <c r="J35" s="46"/>
      <c r="K35" s="47"/>
      <c r="L35" s="47"/>
      <c r="M35" s="48"/>
      <c r="N35" s="46"/>
      <c r="O35" s="47"/>
      <c r="P35" s="47"/>
      <c r="Q35" s="48"/>
      <c r="R35" s="46"/>
      <c r="S35" s="47"/>
      <c r="T35" s="45"/>
      <c r="U35" s="77"/>
      <c r="V35" s="107">
        <f>Arquitetura!I90</f>
        <v>1145.72</v>
      </c>
      <c r="W35" s="58"/>
      <c r="X35" s="51"/>
      <c r="Y35" s="52"/>
      <c r="Z35" s="52"/>
    </row>
    <row r="36" spans="1:26" s="53" customFormat="1" ht="21" thickBot="1">
      <c r="A36" s="54"/>
      <c r="B36" s="55"/>
      <c r="C36" s="56"/>
      <c r="D36" s="56"/>
      <c r="E36" s="57"/>
      <c r="F36" s="55"/>
      <c r="G36" s="56"/>
      <c r="H36" s="56"/>
      <c r="I36" s="57"/>
      <c r="J36" s="55"/>
      <c r="K36" s="56"/>
      <c r="L36" s="56"/>
      <c r="M36" s="57"/>
      <c r="N36" s="55"/>
      <c r="O36" s="56"/>
      <c r="P36" s="56"/>
      <c r="Q36" s="57"/>
      <c r="R36" s="55"/>
      <c r="S36" s="56"/>
      <c r="T36" s="56"/>
      <c r="U36" s="89"/>
      <c r="V36" s="108"/>
      <c r="W36" s="58"/>
      <c r="X36" s="51"/>
      <c r="Y36" s="52"/>
      <c r="Z36" s="52"/>
    </row>
    <row r="37" spans="1:26" s="53" customFormat="1" ht="27.75" customHeight="1" thickBo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137" t="s">
        <v>297</v>
      </c>
      <c r="S37" s="138"/>
      <c r="T37" s="138"/>
      <c r="U37" s="139"/>
      <c r="V37" s="86">
        <f>SUM(V3:V36)</f>
        <v>261534.75760000004</v>
      </c>
      <c r="W37" s="58"/>
      <c r="X37" s="51"/>
      <c r="Y37" s="52"/>
      <c r="Z37" s="52"/>
    </row>
    <row r="38" spans="1:26" s="53" customFormat="1" ht="22.5" thickBo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137" t="s">
        <v>296</v>
      </c>
      <c r="S38" s="138"/>
      <c r="T38" s="138"/>
      <c r="U38" s="139"/>
      <c r="V38" s="86">
        <f>V37*0.3</f>
        <v>78460.42728</v>
      </c>
      <c r="W38" s="58"/>
      <c r="X38" s="51"/>
      <c r="Y38" s="52"/>
      <c r="Z38" s="52"/>
    </row>
    <row r="39" spans="1:26" s="53" customFormat="1" ht="22.5" thickBo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37" t="s">
        <v>293</v>
      </c>
      <c r="S39" s="138"/>
      <c r="T39" s="138"/>
      <c r="U39" s="139"/>
      <c r="V39" s="86">
        <f>V37+V38</f>
        <v>339995.1848800001</v>
      </c>
      <c r="W39" s="58"/>
      <c r="X39" s="51"/>
      <c r="Y39" s="52"/>
      <c r="Z39" s="52"/>
    </row>
  </sheetData>
  <sheetProtection/>
  <mergeCells count="8">
    <mergeCell ref="R38:U38"/>
    <mergeCell ref="R39:U39"/>
    <mergeCell ref="R37:U37"/>
    <mergeCell ref="B1:E1"/>
    <mergeCell ref="F1:I1"/>
    <mergeCell ref="R1:U1"/>
    <mergeCell ref="J1:M1"/>
    <mergeCell ref="N1:Q1"/>
  </mergeCells>
  <printOptions horizontalCentered="1"/>
  <pageMargins left="0.5118110236220472" right="0.5118110236220472" top="1.0236220472440944" bottom="0.7874015748031497" header="0.31496062992125984" footer="0.31496062992125984"/>
  <pageSetup horizontalDpi="600" verticalDpi="600" orientation="landscape" paperSize="9" scale="58" r:id="rId1"/>
  <headerFooter>
    <oddHeader>&amp;L&amp;14SECRETARIA DO MEIO AMBIENTE
FUNDAÇÃO FLORESTAL&amp;C&amp;14PARQUE ESTADUAL DA CANTAREIRA
Núcleo Pedra Grande
Centro de Visitantes&amp;R&amp;14Planilha Orçamentária
Cronograma Físico-Financeiro
data base = Junho/2013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SheetLayoutView="100" workbookViewId="0" topLeftCell="A31">
      <selection activeCell="I45" sqref="A1:I45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0.7109375" style="15" customWidth="1"/>
    <col min="4" max="4" width="5.57421875" style="4" customWidth="1"/>
    <col min="5" max="5" width="10.7109375" style="26" customWidth="1"/>
    <col min="6" max="9" width="13.00390625" style="26" customWidth="1"/>
    <col min="10" max="10" width="9.140625" style="24" customWidth="1"/>
    <col min="11" max="16384" width="9.140625" style="6" customWidth="1"/>
  </cols>
  <sheetData>
    <row r="1" spans="1:10" s="1" customFormat="1" ht="24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  <c r="J1" s="21"/>
    </row>
    <row r="2" spans="1:10" s="2" customFormat="1" ht="12.75">
      <c r="A2" s="7"/>
      <c r="B2" s="116"/>
      <c r="C2" s="8"/>
      <c r="D2" s="116"/>
      <c r="E2" s="117"/>
      <c r="F2" s="117"/>
      <c r="G2" s="117"/>
      <c r="H2" s="117"/>
      <c r="I2" s="244"/>
      <c r="J2" s="22"/>
    </row>
    <row r="3" spans="1:10" s="2" customFormat="1" ht="12.75">
      <c r="A3" s="7">
        <v>1</v>
      </c>
      <c r="B3" s="116"/>
      <c r="C3" s="8" t="s">
        <v>133</v>
      </c>
      <c r="D3" s="116"/>
      <c r="E3" s="117"/>
      <c r="F3" s="117"/>
      <c r="G3" s="117"/>
      <c r="H3" s="117"/>
      <c r="I3" s="244"/>
      <c r="J3" s="22"/>
    </row>
    <row r="4" spans="1:12" s="2" customFormat="1" ht="25.5">
      <c r="A4" s="7"/>
      <c r="B4" s="116" t="s">
        <v>42</v>
      </c>
      <c r="C4" s="125" t="s">
        <v>124</v>
      </c>
      <c r="D4" s="121" t="s">
        <v>106</v>
      </c>
      <c r="E4" s="245">
        <v>7.5</v>
      </c>
      <c r="F4" s="245">
        <v>0</v>
      </c>
      <c r="G4" s="125">
        <v>44.88</v>
      </c>
      <c r="H4" s="83">
        <f>F4+G4</f>
        <v>44.88</v>
      </c>
      <c r="I4" s="27">
        <f>E4*H4</f>
        <v>336.6</v>
      </c>
      <c r="J4" s="94" t="s">
        <v>424</v>
      </c>
      <c r="L4" s="22"/>
    </row>
    <row r="5" spans="1:12" s="2" customFormat="1" ht="12.75">
      <c r="A5" s="7"/>
      <c r="B5" s="116" t="s">
        <v>43</v>
      </c>
      <c r="C5" s="125" t="s">
        <v>126</v>
      </c>
      <c r="D5" s="121" t="s">
        <v>8</v>
      </c>
      <c r="E5" s="245">
        <v>156.18</v>
      </c>
      <c r="F5" s="245">
        <v>0</v>
      </c>
      <c r="G5" s="125">
        <v>6.73</v>
      </c>
      <c r="H5" s="83">
        <f aca="true" t="shared" si="0" ref="H5:H21">F5+G5</f>
        <v>6.73</v>
      </c>
      <c r="I5" s="27">
        <f aca="true" t="shared" si="1" ref="I5:I21">E5*H5</f>
        <v>1051.0914</v>
      </c>
      <c r="J5" s="94" t="s">
        <v>425</v>
      </c>
      <c r="L5" s="22"/>
    </row>
    <row r="6" spans="1:12" s="2" customFormat="1" ht="12.75">
      <c r="A6" s="7"/>
      <c r="B6" s="116" t="s">
        <v>69</v>
      </c>
      <c r="C6" s="125" t="s">
        <v>21</v>
      </c>
      <c r="D6" s="121" t="s">
        <v>16</v>
      </c>
      <c r="E6" s="245">
        <v>8</v>
      </c>
      <c r="F6" s="245">
        <v>0</v>
      </c>
      <c r="G6" s="125">
        <v>10.51</v>
      </c>
      <c r="H6" s="83">
        <f t="shared" si="0"/>
        <v>10.51</v>
      </c>
      <c r="I6" s="27">
        <f t="shared" si="1"/>
        <v>84.08</v>
      </c>
      <c r="J6" s="94" t="s">
        <v>426</v>
      </c>
      <c r="L6" s="22"/>
    </row>
    <row r="7" spans="1:12" s="2" customFormat="1" ht="12.75">
      <c r="A7" s="7"/>
      <c r="B7" s="116" t="s">
        <v>70</v>
      </c>
      <c r="C7" s="125" t="s">
        <v>158</v>
      </c>
      <c r="D7" s="121" t="s">
        <v>16</v>
      </c>
      <c r="E7" s="245">
        <v>5</v>
      </c>
      <c r="F7" s="245">
        <v>0</v>
      </c>
      <c r="G7" s="125">
        <v>12.06</v>
      </c>
      <c r="H7" s="83">
        <f t="shared" si="0"/>
        <v>12.06</v>
      </c>
      <c r="I7" s="27">
        <f t="shared" si="1"/>
        <v>60.300000000000004</v>
      </c>
      <c r="J7" s="94" t="s">
        <v>427</v>
      </c>
      <c r="L7" s="22"/>
    </row>
    <row r="8" spans="1:12" s="2" customFormat="1" ht="12.75">
      <c r="A8" s="7"/>
      <c r="B8" s="116" t="s">
        <v>236</v>
      </c>
      <c r="C8" s="125" t="s">
        <v>159</v>
      </c>
      <c r="D8" s="121" t="s">
        <v>7</v>
      </c>
      <c r="E8" s="245">
        <v>25</v>
      </c>
      <c r="F8" s="245">
        <v>0</v>
      </c>
      <c r="G8" s="125">
        <v>7.44</v>
      </c>
      <c r="H8" s="83">
        <f t="shared" si="0"/>
        <v>7.44</v>
      </c>
      <c r="I8" s="27">
        <f t="shared" si="1"/>
        <v>186</v>
      </c>
      <c r="J8" s="94" t="s">
        <v>428</v>
      </c>
      <c r="L8" s="22"/>
    </row>
    <row r="9" spans="1:12" s="2" customFormat="1" ht="12.75">
      <c r="A9" s="7"/>
      <c r="B9" s="116" t="s">
        <v>237</v>
      </c>
      <c r="C9" s="125" t="s">
        <v>161</v>
      </c>
      <c r="D9" s="121" t="s">
        <v>16</v>
      </c>
      <c r="E9" s="245">
        <v>5</v>
      </c>
      <c r="F9" s="245">
        <v>0</v>
      </c>
      <c r="G9" s="125">
        <v>6.63</v>
      </c>
      <c r="H9" s="83">
        <f t="shared" si="0"/>
        <v>6.63</v>
      </c>
      <c r="I9" s="27">
        <f t="shared" si="1"/>
        <v>33.15</v>
      </c>
      <c r="J9" s="94" t="s">
        <v>429</v>
      </c>
      <c r="L9" s="22"/>
    </row>
    <row r="10" spans="1:12" s="2" customFormat="1" ht="12.75">
      <c r="A10" s="7"/>
      <c r="B10" s="116" t="s">
        <v>238</v>
      </c>
      <c r="C10" s="125" t="s">
        <v>162</v>
      </c>
      <c r="D10" s="121" t="s">
        <v>16</v>
      </c>
      <c r="E10" s="245">
        <v>10</v>
      </c>
      <c r="F10" s="245">
        <v>0</v>
      </c>
      <c r="G10" s="125">
        <v>1.33</v>
      </c>
      <c r="H10" s="83">
        <f t="shared" si="0"/>
        <v>1.33</v>
      </c>
      <c r="I10" s="27">
        <f t="shared" si="1"/>
        <v>13.3</v>
      </c>
      <c r="J10" s="94" t="s">
        <v>430</v>
      </c>
      <c r="L10" s="22"/>
    </row>
    <row r="11" spans="1:12" s="2" customFormat="1" ht="12.75">
      <c r="A11" s="7"/>
      <c r="B11" s="116" t="s">
        <v>239</v>
      </c>
      <c r="C11" s="125" t="s">
        <v>167</v>
      </c>
      <c r="D11" s="121" t="s">
        <v>8</v>
      </c>
      <c r="E11" s="245">
        <v>1.44</v>
      </c>
      <c r="F11" s="245">
        <v>0</v>
      </c>
      <c r="G11" s="125">
        <v>17.36</v>
      </c>
      <c r="H11" s="83">
        <f t="shared" si="0"/>
        <v>17.36</v>
      </c>
      <c r="I11" s="27">
        <f t="shared" si="1"/>
        <v>24.998399999999997</v>
      </c>
      <c r="J11" s="94" t="s">
        <v>431</v>
      </c>
      <c r="L11" s="22"/>
    </row>
    <row r="12" spans="1:12" s="2" customFormat="1" ht="12.75">
      <c r="A12" s="7"/>
      <c r="B12" s="116" t="s">
        <v>240</v>
      </c>
      <c r="C12" s="16" t="s">
        <v>19</v>
      </c>
      <c r="D12" s="121" t="s">
        <v>16</v>
      </c>
      <c r="E12" s="245">
        <v>24</v>
      </c>
      <c r="F12" s="245">
        <v>0</v>
      </c>
      <c r="G12" s="125">
        <v>10.51</v>
      </c>
      <c r="H12" s="83">
        <f t="shared" si="0"/>
        <v>10.51</v>
      </c>
      <c r="I12" s="27">
        <f t="shared" si="1"/>
        <v>252.24</v>
      </c>
      <c r="J12" s="94" t="s">
        <v>432</v>
      </c>
      <c r="L12" s="22"/>
    </row>
    <row r="13" spans="1:12" s="2" customFormat="1" ht="12.75">
      <c r="A13" s="7"/>
      <c r="B13" s="116" t="s">
        <v>241</v>
      </c>
      <c r="C13" s="125" t="s">
        <v>20</v>
      </c>
      <c r="D13" s="10" t="s">
        <v>7</v>
      </c>
      <c r="E13" s="245">
        <v>80</v>
      </c>
      <c r="F13" s="245">
        <v>0</v>
      </c>
      <c r="G13" s="125">
        <v>26.28</v>
      </c>
      <c r="H13" s="83">
        <f t="shared" si="0"/>
        <v>26.28</v>
      </c>
      <c r="I13" s="27">
        <f t="shared" si="1"/>
        <v>2102.4</v>
      </c>
      <c r="J13" s="94" t="s">
        <v>433</v>
      </c>
      <c r="L13" s="22"/>
    </row>
    <row r="14" spans="1:12" s="2" customFormat="1" ht="12.75">
      <c r="A14" s="7"/>
      <c r="B14" s="116" t="s">
        <v>242</v>
      </c>
      <c r="C14" s="125" t="s">
        <v>22</v>
      </c>
      <c r="D14" s="121" t="s">
        <v>8</v>
      </c>
      <c r="E14" s="246">
        <v>0.5</v>
      </c>
      <c r="F14" s="246">
        <v>0</v>
      </c>
      <c r="G14" s="125">
        <v>52.56</v>
      </c>
      <c r="H14" s="83">
        <f t="shared" si="0"/>
        <v>52.56</v>
      </c>
      <c r="I14" s="27">
        <f t="shared" si="1"/>
        <v>26.28</v>
      </c>
      <c r="J14" s="94" t="s">
        <v>434</v>
      </c>
      <c r="L14" s="22"/>
    </row>
    <row r="15" spans="1:12" s="2" customFormat="1" ht="12.75">
      <c r="A15" s="7"/>
      <c r="B15" s="116" t="s">
        <v>243</v>
      </c>
      <c r="C15" s="125" t="s">
        <v>23</v>
      </c>
      <c r="D15" s="10" t="s">
        <v>7</v>
      </c>
      <c r="E15" s="83">
        <v>25</v>
      </c>
      <c r="F15" s="83">
        <v>0</v>
      </c>
      <c r="G15" s="125">
        <v>4.49</v>
      </c>
      <c r="H15" s="83">
        <f t="shared" si="0"/>
        <v>4.49</v>
      </c>
      <c r="I15" s="27">
        <f t="shared" si="1"/>
        <v>112.25</v>
      </c>
      <c r="J15" s="94" t="s">
        <v>435</v>
      </c>
      <c r="L15" s="22"/>
    </row>
    <row r="16" spans="1:12" s="12" customFormat="1" ht="12.75">
      <c r="A16" s="7"/>
      <c r="B16" s="116" t="s">
        <v>244</v>
      </c>
      <c r="C16" s="125" t="s">
        <v>163</v>
      </c>
      <c r="D16" s="121" t="s">
        <v>16</v>
      </c>
      <c r="E16" s="246">
        <v>1</v>
      </c>
      <c r="F16" s="246">
        <v>0</v>
      </c>
      <c r="G16" s="125">
        <v>25.1</v>
      </c>
      <c r="H16" s="83">
        <f t="shared" si="0"/>
        <v>25.1</v>
      </c>
      <c r="I16" s="27">
        <f t="shared" si="1"/>
        <v>25.1</v>
      </c>
      <c r="J16" s="94" t="s">
        <v>436</v>
      </c>
      <c r="L16" s="22"/>
    </row>
    <row r="17" spans="1:12" s="12" customFormat="1" ht="12.75">
      <c r="A17" s="7"/>
      <c r="B17" s="116" t="s">
        <v>245</v>
      </c>
      <c r="C17" s="125" t="s">
        <v>164</v>
      </c>
      <c r="D17" s="121" t="s">
        <v>16</v>
      </c>
      <c r="E17" s="246">
        <v>1</v>
      </c>
      <c r="F17" s="246">
        <v>0</v>
      </c>
      <c r="G17" s="125">
        <v>31.89</v>
      </c>
      <c r="H17" s="83">
        <f t="shared" si="0"/>
        <v>31.89</v>
      </c>
      <c r="I17" s="27">
        <f t="shared" si="1"/>
        <v>31.89</v>
      </c>
      <c r="J17" s="94" t="s">
        <v>437</v>
      </c>
      <c r="L17" s="22"/>
    </row>
    <row r="18" spans="1:12" s="12" customFormat="1" ht="12.75">
      <c r="A18" s="7"/>
      <c r="B18" s="116" t="s">
        <v>246</v>
      </c>
      <c r="C18" s="125" t="s">
        <v>165</v>
      </c>
      <c r="D18" s="121" t="s">
        <v>16</v>
      </c>
      <c r="E18" s="246">
        <v>2</v>
      </c>
      <c r="F18" s="246">
        <v>0</v>
      </c>
      <c r="G18" s="125">
        <v>4.35</v>
      </c>
      <c r="H18" s="83">
        <f t="shared" si="0"/>
        <v>4.35</v>
      </c>
      <c r="I18" s="27">
        <f t="shared" si="1"/>
        <v>8.7</v>
      </c>
      <c r="J18" s="94" t="s">
        <v>438</v>
      </c>
      <c r="L18" s="22"/>
    </row>
    <row r="19" spans="1:12" s="12" customFormat="1" ht="12.75">
      <c r="A19" s="7"/>
      <c r="B19" s="116" t="s">
        <v>247</v>
      </c>
      <c r="C19" s="125" t="s">
        <v>166</v>
      </c>
      <c r="D19" s="121" t="s">
        <v>16</v>
      </c>
      <c r="E19" s="246">
        <v>1</v>
      </c>
      <c r="F19" s="246">
        <v>0</v>
      </c>
      <c r="G19" s="125">
        <v>12.71</v>
      </c>
      <c r="H19" s="83">
        <f t="shared" si="0"/>
        <v>12.71</v>
      </c>
      <c r="I19" s="27">
        <f t="shared" si="1"/>
        <v>12.71</v>
      </c>
      <c r="J19" s="94" t="s">
        <v>439</v>
      </c>
      <c r="L19" s="22"/>
    </row>
    <row r="20" spans="1:12" s="12" customFormat="1" ht="12.75">
      <c r="A20" s="7"/>
      <c r="B20" s="116" t="s">
        <v>248</v>
      </c>
      <c r="C20" s="125" t="s">
        <v>125</v>
      </c>
      <c r="D20" s="121" t="s">
        <v>16</v>
      </c>
      <c r="E20" s="246">
        <v>2</v>
      </c>
      <c r="F20" s="246">
        <v>0</v>
      </c>
      <c r="G20" s="125">
        <v>82.77</v>
      </c>
      <c r="H20" s="83">
        <f t="shared" si="0"/>
        <v>82.77</v>
      </c>
      <c r="I20" s="27">
        <f t="shared" si="1"/>
        <v>165.54</v>
      </c>
      <c r="J20" s="94" t="s">
        <v>440</v>
      </c>
      <c r="L20" s="22"/>
    </row>
    <row r="21" spans="1:12" s="12" customFormat="1" ht="25.5">
      <c r="A21" s="7"/>
      <c r="B21" s="116" t="s">
        <v>249</v>
      </c>
      <c r="C21" s="125" t="s">
        <v>154</v>
      </c>
      <c r="D21" s="121" t="s">
        <v>106</v>
      </c>
      <c r="E21" s="246">
        <v>8.62</v>
      </c>
      <c r="F21" s="125">
        <v>71.67</v>
      </c>
      <c r="G21" s="125">
        <v>6.73</v>
      </c>
      <c r="H21" s="83">
        <f t="shared" si="0"/>
        <v>78.4</v>
      </c>
      <c r="I21" s="27">
        <f t="shared" si="1"/>
        <v>675.808</v>
      </c>
      <c r="J21" s="94" t="s">
        <v>441</v>
      </c>
      <c r="L21" s="22"/>
    </row>
    <row r="22" spans="1:12" s="12" customFormat="1" ht="12.75">
      <c r="A22" s="7"/>
      <c r="B22" s="9"/>
      <c r="C22" s="239"/>
      <c r="D22" s="239"/>
      <c r="E22" s="239"/>
      <c r="F22" s="239"/>
      <c r="G22" s="239"/>
      <c r="H22" s="187" t="s">
        <v>308</v>
      </c>
      <c r="I22" s="109">
        <f>SUM(I4:I21)</f>
        <v>5202.437800000001</v>
      </c>
      <c r="J22" s="22"/>
      <c r="L22" s="22"/>
    </row>
    <row r="23" spans="1:12" s="12" customFormat="1" ht="12.75" customHeight="1">
      <c r="A23" s="7"/>
      <c r="B23" s="9"/>
      <c r="C23" s="125"/>
      <c r="D23" s="10"/>
      <c r="E23" s="83"/>
      <c r="F23" s="83"/>
      <c r="G23" s="83"/>
      <c r="H23" s="83"/>
      <c r="I23" s="27"/>
      <c r="J23" s="22"/>
      <c r="L23" s="22"/>
    </row>
    <row r="24" spans="1:12" s="12" customFormat="1" ht="12.75">
      <c r="A24" s="7">
        <v>2</v>
      </c>
      <c r="B24" s="9"/>
      <c r="C24" s="240" t="s">
        <v>134</v>
      </c>
      <c r="D24" s="10"/>
      <c r="E24" s="83"/>
      <c r="F24" s="83"/>
      <c r="G24" s="83"/>
      <c r="H24" s="83"/>
      <c r="I24" s="27"/>
      <c r="J24" s="22"/>
      <c r="L24" s="22"/>
    </row>
    <row r="25" spans="1:12" s="12" customFormat="1" ht="25.5">
      <c r="A25" s="7"/>
      <c r="B25" s="10" t="s">
        <v>54</v>
      </c>
      <c r="C25" s="125" t="s">
        <v>123</v>
      </c>
      <c r="D25" s="121" t="s">
        <v>106</v>
      </c>
      <c r="E25" s="246">
        <v>2.3</v>
      </c>
      <c r="F25" s="125">
        <v>182.21</v>
      </c>
      <c r="G25" s="125">
        <v>67.32</v>
      </c>
      <c r="H25" s="83">
        <f>F25+G25</f>
        <v>249.53</v>
      </c>
      <c r="I25" s="27">
        <f>E25*H25</f>
        <v>573.919</v>
      </c>
      <c r="J25" s="94" t="s">
        <v>442</v>
      </c>
      <c r="L25" s="22"/>
    </row>
    <row r="26" spans="1:12" s="12" customFormat="1" ht="25.5">
      <c r="A26" s="7"/>
      <c r="B26" s="10" t="s">
        <v>55</v>
      </c>
      <c r="C26" s="125" t="s">
        <v>154</v>
      </c>
      <c r="D26" s="121" t="s">
        <v>106</v>
      </c>
      <c r="E26" s="246">
        <v>2.3</v>
      </c>
      <c r="F26" s="125">
        <v>71.67</v>
      </c>
      <c r="G26" s="125">
        <v>6.73</v>
      </c>
      <c r="H26" s="83">
        <f>F26+G26</f>
        <v>78.4</v>
      </c>
      <c r="I26" s="27">
        <f>E26*H26</f>
        <v>180.32</v>
      </c>
      <c r="J26" s="94" t="s">
        <v>441</v>
      </c>
      <c r="L26" s="22"/>
    </row>
    <row r="27" spans="1:12" s="12" customFormat="1" ht="12.75">
      <c r="A27" s="7"/>
      <c r="B27" s="9"/>
      <c r="C27" s="90"/>
      <c r="D27" s="186"/>
      <c r="E27" s="186"/>
      <c r="F27" s="186"/>
      <c r="G27" s="186"/>
      <c r="H27" s="187" t="s">
        <v>308</v>
      </c>
      <c r="I27" s="109">
        <f>SUM(I25:I26)</f>
        <v>754.239</v>
      </c>
      <c r="J27" s="22"/>
      <c r="L27" s="22"/>
    </row>
    <row r="28" spans="1:12" s="12" customFormat="1" ht="12.75" customHeight="1">
      <c r="A28" s="7"/>
      <c r="B28" s="9"/>
      <c r="C28" s="17"/>
      <c r="D28" s="10"/>
      <c r="E28" s="83"/>
      <c r="F28" s="83"/>
      <c r="G28" s="83"/>
      <c r="H28" s="83"/>
      <c r="I28" s="27"/>
      <c r="J28" s="22"/>
      <c r="L28" s="22"/>
    </row>
    <row r="29" spans="1:12" s="12" customFormat="1" ht="12.75">
      <c r="A29" s="7">
        <v>3</v>
      </c>
      <c r="B29" s="9"/>
      <c r="C29" s="240" t="s">
        <v>132</v>
      </c>
      <c r="D29" s="10"/>
      <c r="E29" s="83"/>
      <c r="F29" s="83"/>
      <c r="G29" s="83"/>
      <c r="H29" s="83"/>
      <c r="I29" s="27"/>
      <c r="J29" s="22"/>
      <c r="L29" s="22"/>
    </row>
    <row r="30" spans="1:12" s="12" customFormat="1" ht="25.5">
      <c r="A30" s="7"/>
      <c r="B30" s="10" t="s">
        <v>57</v>
      </c>
      <c r="C30" s="125" t="s">
        <v>124</v>
      </c>
      <c r="D30" s="121" t="s">
        <v>106</v>
      </c>
      <c r="E30" s="245">
        <v>1.56</v>
      </c>
      <c r="F30" s="245">
        <v>0</v>
      </c>
      <c r="G30" s="125">
        <v>44.88</v>
      </c>
      <c r="H30" s="83">
        <f>F30+G30</f>
        <v>44.88</v>
      </c>
      <c r="I30" s="27">
        <f>H30*E30</f>
        <v>70.01280000000001</v>
      </c>
      <c r="J30" s="94" t="s">
        <v>424</v>
      </c>
      <c r="L30" s="22"/>
    </row>
    <row r="31" spans="1:12" s="12" customFormat="1" ht="12.75">
      <c r="A31" s="7"/>
      <c r="B31" s="10" t="s">
        <v>193</v>
      </c>
      <c r="C31" s="125" t="s">
        <v>128</v>
      </c>
      <c r="D31" s="121" t="s">
        <v>106</v>
      </c>
      <c r="E31" s="245">
        <v>0.7</v>
      </c>
      <c r="F31" s="245">
        <v>0</v>
      </c>
      <c r="G31" s="125">
        <v>123.42</v>
      </c>
      <c r="H31" s="83">
        <f>F31+G31</f>
        <v>123.42</v>
      </c>
      <c r="I31" s="27">
        <f>H31*E31</f>
        <v>86.39399999999999</v>
      </c>
      <c r="J31" s="94" t="s">
        <v>443</v>
      </c>
      <c r="L31" s="22"/>
    </row>
    <row r="32" spans="1:12" s="12" customFormat="1" ht="25.5">
      <c r="A32" s="7"/>
      <c r="B32" s="10" t="s">
        <v>250</v>
      </c>
      <c r="C32" s="125" t="s">
        <v>154</v>
      </c>
      <c r="D32" s="121" t="s">
        <v>106</v>
      </c>
      <c r="E32" s="246">
        <v>1.28</v>
      </c>
      <c r="F32" s="125">
        <v>71.67</v>
      </c>
      <c r="G32" s="125">
        <v>6.73</v>
      </c>
      <c r="H32" s="83">
        <f>F32+G32</f>
        <v>78.4</v>
      </c>
      <c r="I32" s="27">
        <f>H32*E32</f>
        <v>100.352</v>
      </c>
      <c r="J32" s="94" t="s">
        <v>441</v>
      </c>
      <c r="L32" s="22"/>
    </row>
    <row r="33" spans="1:12" s="12" customFormat="1" ht="12.75">
      <c r="A33" s="7"/>
      <c r="B33" s="9"/>
      <c r="C33" s="90"/>
      <c r="D33" s="186"/>
      <c r="E33" s="186"/>
      <c r="F33" s="186"/>
      <c r="G33" s="186"/>
      <c r="H33" s="187" t="s">
        <v>308</v>
      </c>
      <c r="I33" s="247">
        <f>SUM(I30:I32)</f>
        <v>256.7588</v>
      </c>
      <c r="J33" s="22"/>
      <c r="L33" s="22"/>
    </row>
    <row r="34" spans="1:12" s="12" customFormat="1" ht="12.75">
      <c r="A34" s="7"/>
      <c r="B34" s="9"/>
      <c r="C34" s="125"/>
      <c r="D34" s="10"/>
      <c r="E34" s="83"/>
      <c r="F34" s="83"/>
      <c r="G34" s="83"/>
      <c r="H34" s="83"/>
      <c r="I34" s="27"/>
      <c r="J34" s="22"/>
      <c r="L34" s="22"/>
    </row>
    <row r="35" spans="1:12" s="12" customFormat="1" ht="12.75">
      <c r="A35" s="7">
        <v>4</v>
      </c>
      <c r="B35" s="9"/>
      <c r="C35" s="240" t="s">
        <v>168</v>
      </c>
      <c r="D35" s="10"/>
      <c r="E35" s="83"/>
      <c r="F35" s="83"/>
      <c r="G35" s="83"/>
      <c r="H35" s="83"/>
      <c r="I35" s="27"/>
      <c r="J35" s="22"/>
      <c r="L35" s="22"/>
    </row>
    <row r="36" spans="1:12" s="12" customFormat="1" ht="12.75">
      <c r="A36" s="7"/>
      <c r="B36" s="10" t="s">
        <v>60</v>
      </c>
      <c r="C36" s="125" t="s">
        <v>129</v>
      </c>
      <c r="D36" s="121" t="s">
        <v>8</v>
      </c>
      <c r="E36" s="83">
        <v>8.4</v>
      </c>
      <c r="F36" s="83">
        <v>0</v>
      </c>
      <c r="G36" s="125">
        <v>13.26</v>
      </c>
      <c r="H36" s="83">
        <f>F36+G36</f>
        <v>13.26</v>
      </c>
      <c r="I36" s="27">
        <f>E36*H36</f>
        <v>111.384</v>
      </c>
      <c r="J36" s="94" t="s">
        <v>444</v>
      </c>
      <c r="L36" s="22"/>
    </row>
    <row r="37" spans="1:12" s="12" customFormat="1" ht="12.75">
      <c r="A37" s="7"/>
      <c r="B37" s="10" t="s">
        <v>101</v>
      </c>
      <c r="C37" s="125" t="s">
        <v>156</v>
      </c>
      <c r="D37" s="121" t="s">
        <v>7</v>
      </c>
      <c r="E37" s="83">
        <v>320.56</v>
      </c>
      <c r="F37" s="83">
        <v>0</v>
      </c>
      <c r="G37" s="125">
        <v>0.73</v>
      </c>
      <c r="H37" s="83">
        <f aca="true" t="shared" si="2" ref="H37:H44">F37+G37</f>
        <v>0.73</v>
      </c>
      <c r="I37" s="27">
        <f aca="true" t="shared" si="3" ref="I37:I44">E37*H37</f>
        <v>234.0088</v>
      </c>
      <c r="J37" s="94" t="s">
        <v>445</v>
      </c>
      <c r="L37" s="22"/>
    </row>
    <row r="38" spans="1:12" s="12" customFormat="1" ht="12.75">
      <c r="A38" s="7"/>
      <c r="B38" s="10" t="s">
        <v>103</v>
      </c>
      <c r="C38" s="125" t="s">
        <v>157</v>
      </c>
      <c r="D38" s="121" t="s">
        <v>7</v>
      </c>
      <c r="E38" s="83">
        <v>91.35</v>
      </c>
      <c r="F38" s="83">
        <v>0</v>
      </c>
      <c r="G38" s="125">
        <v>2.42</v>
      </c>
      <c r="H38" s="83">
        <f t="shared" si="2"/>
        <v>2.42</v>
      </c>
      <c r="I38" s="27">
        <f t="shared" si="3"/>
        <v>221.06699999999998</v>
      </c>
      <c r="J38" s="94" t="s">
        <v>446</v>
      </c>
      <c r="L38" s="22"/>
    </row>
    <row r="39" spans="1:12" s="12" customFormat="1" ht="12.75">
      <c r="A39" s="7"/>
      <c r="B39" s="10" t="s">
        <v>251</v>
      </c>
      <c r="C39" s="125" t="s">
        <v>130</v>
      </c>
      <c r="D39" s="121" t="s">
        <v>8</v>
      </c>
      <c r="E39" s="83">
        <v>113</v>
      </c>
      <c r="F39" s="83">
        <v>0</v>
      </c>
      <c r="G39" s="125">
        <v>8.6</v>
      </c>
      <c r="H39" s="83">
        <f t="shared" si="2"/>
        <v>8.6</v>
      </c>
      <c r="I39" s="27">
        <f t="shared" si="3"/>
        <v>971.8</v>
      </c>
      <c r="J39" s="94" t="s">
        <v>447</v>
      </c>
      <c r="L39" s="22"/>
    </row>
    <row r="40" spans="1:12" s="12" customFormat="1" ht="12.75">
      <c r="A40" s="7"/>
      <c r="B40" s="10" t="s">
        <v>252</v>
      </c>
      <c r="C40" s="125" t="s">
        <v>155</v>
      </c>
      <c r="D40" s="121" t="s">
        <v>8</v>
      </c>
      <c r="E40" s="83">
        <v>29</v>
      </c>
      <c r="F40" s="83">
        <v>0</v>
      </c>
      <c r="G40" s="125">
        <v>4.3</v>
      </c>
      <c r="H40" s="83">
        <f t="shared" si="2"/>
        <v>4.3</v>
      </c>
      <c r="I40" s="27">
        <f t="shared" si="3"/>
        <v>124.69999999999999</v>
      </c>
      <c r="J40" s="94" t="s">
        <v>448</v>
      </c>
      <c r="L40" s="22"/>
    </row>
    <row r="41" spans="1:12" s="12" customFormat="1" ht="12.75">
      <c r="A41" s="7"/>
      <c r="B41" s="10" t="s">
        <v>253</v>
      </c>
      <c r="C41" s="125" t="s">
        <v>131</v>
      </c>
      <c r="D41" s="121" t="s">
        <v>7</v>
      </c>
      <c r="E41" s="83">
        <v>18.27</v>
      </c>
      <c r="F41" s="83">
        <v>0</v>
      </c>
      <c r="G41" s="125">
        <v>5.38</v>
      </c>
      <c r="H41" s="83">
        <f t="shared" si="2"/>
        <v>5.38</v>
      </c>
      <c r="I41" s="27">
        <f t="shared" si="3"/>
        <v>98.2926</v>
      </c>
      <c r="J41" s="94" t="s">
        <v>449</v>
      </c>
      <c r="L41" s="22"/>
    </row>
    <row r="42" spans="1:12" s="12" customFormat="1" ht="12.75">
      <c r="A42" s="7"/>
      <c r="B42" s="10" t="s">
        <v>254</v>
      </c>
      <c r="C42" s="125" t="s">
        <v>127</v>
      </c>
      <c r="D42" s="121" t="s">
        <v>8</v>
      </c>
      <c r="E42" s="83">
        <v>75.88</v>
      </c>
      <c r="F42" s="83">
        <v>0</v>
      </c>
      <c r="G42" s="125">
        <v>3.37</v>
      </c>
      <c r="H42" s="83">
        <f t="shared" si="2"/>
        <v>3.37</v>
      </c>
      <c r="I42" s="27">
        <f t="shared" si="3"/>
        <v>255.7156</v>
      </c>
      <c r="J42" s="94" t="s">
        <v>450</v>
      </c>
      <c r="L42" s="22"/>
    </row>
    <row r="43" spans="1:12" s="12" customFormat="1" ht="12.75">
      <c r="A43" s="7"/>
      <c r="B43" s="10" t="s">
        <v>255</v>
      </c>
      <c r="C43" s="125" t="s">
        <v>160</v>
      </c>
      <c r="D43" s="121" t="s">
        <v>8</v>
      </c>
      <c r="E43" s="83">
        <v>23</v>
      </c>
      <c r="F43" s="83">
        <v>0</v>
      </c>
      <c r="G43" s="125">
        <v>2.81</v>
      </c>
      <c r="H43" s="83">
        <f t="shared" si="2"/>
        <v>2.81</v>
      </c>
      <c r="I43" s="27">
        <f t="shared" si="3"/>
        <v>64.63</v>
      </c>
      <c r="J43" s="94" t="s">
        <v>451</v>
      </c>
      <c r="L43" s="22"/>
    </row>
    <row r="44" spans="1:12" s="12" customFormat="1" ht="25.5">
      <c r="A44" s="7"/>
      <c r="B44" s="10" t="s">
        <v>256</v>
      </c>
      <c r="C44" s="125" t="s">
        <v>154</v>
      </c>
      <c r="D44" s="121" t="s">
        <v>106</v>
      </c>
      <c r="E44" s="246">
        <v>62</v>
      </c>
      <c r="F44" s="125">
        <v>71.67</v>
      </c>
      <c r="G44" s="125">
        <v>6.73</v>
      </c>
      <c r="H44" s="83">
        <f t="shared" si="2"/>
        <v>78.4</v>
      </c>
      <c r="I44" s="27">
        <f t="shared" si="3"/>
        <v>4860.8</v>
      </c>
      <c r="J44" s="94" t="s">
        <v>441</v>
      </c>
      <c r="L44" s="22"/>
    </row>
    <row r="45" spans="1:12" s="12" customFormat="1" ht="12.75">
      <c r="A45" s="7"/>
      <c r="B45" s="9"/>
      <c r="D45" s="186"/>
      <c r="E45" s="186"/>
      <c r="F45" s="186"/>
      <c r="G45" s="186"/>
      <c r="H45" s="187" t="s">
        <v>308</v>
      </c>
      <c r="I45" s="109">
        <f>SUM(I36:I44)</f>
        <v>6942.398</v>
      </c>
      <c r="J45" s="22"/>
      <c r="L45" s="22"/>
    </row>
    <row r="46" spans="1:12" s="12" customFormat="1" ht="12.75">
      <c r="A46" s="7"/>
      <c r="B46" s="9"/>
      <c r="C46" s="17"/>
      <c r="D46" s="13"/>
      <c r="E46" s="19"/>
      <c r="F46" s="19"/>
      <c r="G46" s="19"/>
      <c r="H46" s="19"/>
      <c r="I46" s="25"/>
      <c r="J46" s="22"/>
      <c r="L46" s="22"/>
    </row>
    <row r="47" spans="1:12" s="12" customFormat="1" ht="15.75">
      <c r="A47" s="7"/>
      <c r="B47" s="9"/>
      <c r="C47" s="143" t="s">
        <v>4</v>
      </c>
      <c r="D47" s="144"/>
      <c r="E47" s="144"/>
      <c r="F47" s="144"/>
      <c r="G47" s="145"/>
      <c r="H47" s="146">
        <f>I22+I27+I33+I45</f>
        <v>13155.833600000002</v>
      </c>
      <c r="I47" s="147"/>
      <c r="J47" s="22"/>
      <c r="L47" s="22"/>
    </row>
    <row r="48" spans="1:12" s="12" customFormat="1" ht="15.75">
      <c r="A48" s="3"/>
      <c r="B48" s="4"/>
      <c r="C48" s="143" t="s">
        <v>296</v>
      </c>
      <c r="D48" s="144"/>
      <c r="E48" s="144"/>
      <c r="F48" s="144"/>
      <c r="G48" s="145"/>
      <c r="H48" s="146">
        <f>H47*0.3</f>
        <v>3946.7500800000003</v>
      </c>
      <c r="I48" s="147"/>
      <c r="J48" s="22"/>
      <c r="L48" s="22"/>
    </row>
    <row r="49" spans="1:12" s="12" customFormat="1" ht="15.75">
      <c r="A49" s="3"/>
      <c r="B49" s="4"/>
      <c r="C49" s="143" t="s">
        <v>307</v>
      </c>
      <c r="D49" s="144"/>
      <c r="E49" s="144"/>
      <c r="F49" s="144"/>
      <c r="G49" s="145"/>
      <c r="H49" s="148">
        <f>H47+H48</f>
        <v>17102.583680000003</v>
      </c>
      <c r="I49" s="149"/>
      <c r="J49" s="22"/>
      <c r="L49" s="22"/>
    </row>
    <row r="50" spans="1:12" s="12" customFormat="1" ht="12.75">
      <c r="A50" s="3"/>
      <c r="B50" s="4"/>
      <c r="C50" s="15"/>
      <c r="D50" s="4"/>
      <c r="E50" s="26"/>
      <c r="F50" s="26"/>
      <c r="G50" s="26"/>
      <c r="H50" s="26"/>
      <c r="I50" s="26"/>
      <c r="J50" s="22"/>
      <c r="L50" s="22"/>
    </row>
    <row r="51" spans="1:12" s="12" customFormat="1" ht="12.75">
      <c r="A51" s="3"/>
      <c r="B51" s="4"/>
      <c r="C51" s="15"/>
      <c r="D51" s="4"/>
      <c r="E51" s="26"/>
      <c r="F51" s="26"/>
      <c r="G51" s="26"/>
      <c r="H51" s="26"/>
      <c r="I51" s="26"/>
      <c r="J51" s="22"/>
      <c r="L51" s="22"/>
    </row>
    <row r="52" spans="1:12" s="12" customFormat="1" ht="12.75">
      <c r="A52" s="3"/>
      <c r="B52" s="4"/>
      <c r="C52" s="15"/>
      <c r="D52" s="4"/>
      <c r="E52" s="26"/>
      <c r="F52" s="26"/>
      <c r="G52" s="26"/>
      <c r="H52" s="26"/>
      <c r="I52" s="26"/>
      <c r="J52" s="22"/>
      <c r="L52" s="22"/>
    </row>
    <row r="53" spans="1:12" s="12" customFormat="1" ht="12.75">
      <c r="A53" s="3"/>
      <c r="B53" s="4"/>
      <c r="C53" s="15"/>
      <c r="D53" s="4"/>
      <c r="E53" s="26"/>
      <c r="F53" s="26"/>
      <c r="G53" s="26"/>
      <c r="H53" s="26"/>
      <c r="I53" s="26"/>
      <c r="J53" s="22"/>
      <c r="L53" s="22"/>
    </row>
    <row r="54" spans="1:12" s="12" customFormat="1" ht="12.75">
      <c r="A54" s="3"/>
      <c r="B54" s="4"/>
      <c r="C54" s="15"/>
      <c r="D54" s="4"/>
      <c r="E54" s="26"/>
      <c r="F54" s="26"/>
      <c r="G54" s="26"/>
      <c r="H54" s="26"/>
      <c r="I54" s="26"/>
      <c r="J54" s="22"/>
      <c r="L54" s="22"/>
    </row>
    <row r="55" spans="1:12" s="12" customFormat="1" ht="12.75">
      <c r="A55" s="3"/>
      <c r="B55" s="4"/>
      <c r="C55" s="15"/>
      <c r="D55" s="4"/>
      <c r="E55" s="26"/>
      <c r="F55" s="26"/>
      <c r="G55" s="26"/>
      <c r="H55" s="26"/>
      <c r="I55" s="26"/>
      <c r="J55" s="22"/>
      <c r="L55" s="22"/>
    </row>
    <row r="56" spans="1:12" s="12" customFormat="1" ht="12.75">
      <c r="A56" s="3"/>
      <c r="B56" s="4"/>
      <c r="C56" s="15"/>
      <c r="D56" s="4"/>
      <c r="E56" s="26"/>
      <c r="F56" s="26"/>
      <c r="G56" s="26"/>
      <c r="H56" s="26"/>
      <c r="I56" s="26"/>
      <c r="J56" s="22"/>
      <c r="L56" s="22"/>
    </row>
    <row r="57" spans="1:12" s="12" customFormat="1" ht="12.75">
      <c r="A57" s="3"/>
      <c r="B57" s="4"/>
      <c r="C57" s="15"/>
      <c r="D57" s="4"/>
      <c r="E57" s="26"/>
      <c r="F57" s="26"/>
      <c r="G57" s="26"/>
      <c r="H57" s="26"/>
      <c r="I57" s="26"/>
      <c r="J57" s="22"/>
      <c r="L57" s="22"/>
    </row>
    <row r="58" spans="1:12" s="12" customFormat="1" ht="12.75">
      <c r="A58" s="3"/>
      <c r="B58" s="4"/>
      <c r="C58" s="15"/>
      <c r="D58" s="4"/>
      <c r="E58" s="26"/>
      <c r="F58" s="26"/>
      <c r="G58" s="26"/>
      <c r="H58" s="26"/>
      <c r="I58" s="26"/>
      <c r="J58" s="22"/>
      <c r="L58" s="22"/>
    </row>
    <row r="59" spans="1:12" s="12" customFormat="1" ht="12.75">
      <c r="A59" s="3"/>
      <c r="B59" s="4"/>
      <c r="C59" s="15"/>
      <c r="D59" s="4"/>
      <c r="E59" s="26"/>
      <c r="F59" s="26"/>
      <c r="G59" s="26"/>
      <c r="H59" s="26"/>
      <c r="I59" s="26">
        <f>SUM(I4:I21)</f>
        <v>5202.437800000001</v>
      </c>
      <c r="J59" s="22"/>
      <c r="L59" s="22"/>
    </row>
    <row r="60" spans="1:12" s="12" customFormat="1" ht="12.75">
      <c r="A60" s="3"/>
      <c r="B60" s="4"/>
      <c r="C60" s="15"/>
      <c r="D60" s="4"/>
      <c r="E60" s="26"/>
      <c r="F60" s="26"/>
      <c r="G60" s="26"/>
      <c r="H60" s="26"/>
      <c r="I60" s="26">
        <f>SUM(I25:I26)</f>
        <v>754.239</v>
      </c>
      <c r="J60" s="22"/>
      <c r="L60" s="22"/>
    </row>
    <row r="61" spans="1:12" s="12" customFormat="1" ht="12.75">
      <c r="A61" s="3"/>
      <c r="B61" s="4"/>
      <c r="C61" s="15">
        <f>SUM(13155.83+7976.79+67549.33+134795.13+3348.81+13085.77+10118.61+11504.48)</f>
        <v>261534.75000000003</v>
      </c>
      <c r="D61" s="4"/>
      <c r="E61" s="26"/>
      <c r="F61" s="26"/>
      <c r="G61" s="26"/>
      <c r="H61" s="26"/>
      <c r="I61" s="26">
        <f>SUM(I30:I32)</f>
        <v>256.7588</v>
      </c>
      <c r="J61" s="22"/>
      <c r="L61" s="22"/>
    </row>
    <row r="62" spans="1:12" s="12" customFormat="1" ht="12.75">
      <c r="A62" s="3"/>
      <c r="B62" s="4"/>
      <c r="C62" s="15"/>
      <c r="D62" s="4"/>
      <c r="E62" s="26"/>
      <c r="F62" s="26"/>
      <c r="G62" s="26"/>
      <c r="H62" s="26"/>
      <c r="I62" s="26">
        <f>SUM(I36:I44)</f>
        <v>6942.398</v>
      </c>
      <c r="J62" s="22"/>
      <c r="L62" s="22"/>
    </row>
    <row r="63" spans="1:10" s="12" customFormat="1" ht="12.75">
      <c r="A63" s="3"/>
      <c r="B63" s="4"/>
      <c r="C63" s="15"/>
      <c r="D63" s="4"/>
      <c r="E63" s="26"/>
      <c r="F63" s="26"/>
      <c r="G63" s="26"/>
      <c r="H63" s="26"/>
      <c r="I63" s="26">
        <f>SUM(I59:I62)</f>
        <v>13155.833600000002</v>
      </c>
      <c r="J63" s="23"/>
    </row>
    <row r="64" spans="1:10" s="12" customFormat="1" ht="12.75">
      <c r="A64" s="3"/>
      <c r="B64" s="4"/>
      <c r="C64" s="15"/>
      <c r="D64" s="4"/>
      <c r="E64" s="26"/>
      <c r="F64" s="26"/>
      <c r="G64" s="26"/>
      <c r="H64" s="26"/>
      <c r="I64" s="26"/>
      <c r="J64" s="23"/>
    </row>
    <row r="65" spans="1:10" s="12" customFormat="1" ht="12.75" customHeight="1">
      <c r="A65" s="3"/>
      <c r="B65" s="4"/>
      <c r="C65" s="15"/>
      <c r="D65" s="4"/>
      <c r="E65" s="26"/>
      <c r="F65" s="26"/>
      <c r="G65" s="26"/>
      <c r="H65" s="26"/>
      <c r="I65" s="26"/>
      <c r="J65" s="23"/>
    </row>
    <row r="66" ht="12" customHeight="1"/>
  </sheetData>
  <sheetProtection/>
  <mergeCells count="7">
    <mergeCell ref="C49:G49"/>
    <mergeCell ref="H47:I47"/>
    <mergeCell ref="H48:I48"/>
    <mergeCell ref="H49:I49"/>
    <mergeCell ref="C22:G22"/>
    <mergeCell ref="C47:G47"/>
    <mergeCell ref="C48:G48"/>
  </mergeCells>
  <printOptions gridLines="1" horizontalCentered="1"/>
  <pageMargins left="0.7874015748031497" right="0.7874015748031497" top="1.1811023622047245" bottom="0.984251968503937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Demolição
data base = Junho/2013</oddHead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SheetLayoutView="100" workbookViewId="0" topLeftCell="A1">
      <selection activeCell="I1" sqref="A1:I40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0.7109375" style="15" customWidth="1"/>
    <col min="4" max="4" width="5.57421875" style="4" customWidth="1"/>
    <col min="5" max="5" width="10.7109375" style="26" customWidth="1"/>
    <col min="6" max="8" width="13.00390625" style="26" customWidth="1"/>
    <col min="9" max="9" width="13.00390625" style="5" customWidth="1"/>
    <col min="10" max="16384" width="9.140625" style="6" customWidth="1"/>
  </cols>
  <sheetData>
    <row r="1" spans="1:9" s="1" customFormat="1" ht="24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9" s="2" customFormat="1" ht="12.75">
      <c r="A2" s="7"/>
      <c r="B2" s="116"/>
      <c r="C2" s="8"/>
      <c r="D2" s="116"/>
      <c r="E2" s="117"/>
      <c r="F2" s="117"/>
      <c r="G2" s="117"/>
      <c r="H2" s="117"/>
      <c r="I2" s="118"/>
    </row>
    <row r="3" spans="1:9" s="12" customFormat="1" ht="12.75">
      <c r="A3" s="7">
        <v>1</v>
      </c>
      <c r="B3" s="9"/>
      <c r="C3" s="8" t="s">
        <v>302</v>
      </c>
      <c r="D3" s="10"/>
      <c r="E3" s="19"/>
      <c r="F3" s="19"/>
      <c r="G3" s="19"/>
      <c r="H3" s="19"/>
      <c r="I3" s="14"/>
    </row>
    <row r="4" spans="1:10" s="12" customFormat="1" ht="12.75">
      <c r="A4" s="7"/>
      <c r="B4" s="10" t="s">
        <v>42</v>
      </c>
      <c r="C4" s="125" t="s">
        <v>139</v>
      </c>
      <c r="D4" s="10" t="s">
        <v>106</v>
      </c>
      <c r="E4" s="128">
        <v>2.36</v>
      </c>
      <c r="F4" s="125">
        <v>257.02</v>
      </c>
      <c r="G4" s="125">
        <v>67.32</v>
      </c>
      <c r="H4" s="19">
        <f>F4+G4</f>
        <v>324.34</v>
      </c>
      <c r="I4" s="14">
        <f>E4*H4</f>
        <v>765.4423999999999</v>
      </c>
      <c r="J4" s="94" t="s">
        <v>452</v>
      </c>
    </row>
    <row r="5" spans="1:10" s="12" customFormat="1" ht="12.75">
      <c r="A5" s="7"/>
      <c r="B5" s="10" t="s">
        <v>43</v>
      </c>
      <c r="C5" s="125" t="s">
        <v>140</v>
      </c>
      <c r="D5" s="10" t="s">
        <v>106</v>
      </c>
      <c r="E5" s="128">
        <v>2.36</v>
      </c>
      <c r="F5" s="128">
        <v>0</v>
      </c>
      <c r="G5" s="125">
        <v>94.48</v>
      </c>
      <c r="H5" s="19">
        <f>F5+G5</f>
        <v>94.48</v>
      </c>
      <c r="I5" s="14">
        <f>E5*H5</f>
        <v>222.9728</v>
      </c>
      <c r="J5" s="94" t="s">
        <v>453</v>
      </c>
    </row>
    <row r="6" spans="1:10" s="12" customFormat="1" ht="12.75">
      <c r="A6" s="7"/>
      <c r="B6" s="10" t="s">
        <v>69</v>
      </c>
      <c r="C6" s="120" t="s">
        <v>322</v>
      </c>
      <c r="D6" s="10" t="s">
        <v>106</v>
      </c>
      <c r="E6" s="128">
        <v>1.92</v>
      </c>
      <c r="F6" s="125">
        <v>76.96</v>
      </c>
      <c r="G6" s="125">
        <v>16.83</v>
      </c>
      <c r="H6" s="19">
        <f>F6+G6</f>
        <v>93.78999999999999</v>
      </c>
      <c r="I6" s="14">
        <f>E6*H6</f>
        <v>180.0768</v>
      </c>
      <c r="J6" s="94" t="s">
        <v>454</v>
      </c>
    </row>
    <row r="7" spans="1:10" s="12" customFormat="1" ht="12.75">
      <c r="A7" s="7"/>
      <c r="B7" s="10" t="s">
        <v>70</v>
      </c>
      <c r="C7" s="120" t="s">
        <v>304</v>
      </c>
      <c r="D7" s="95" t="s">
        <v>8</v>
      </c>
      <c r="E7" s="128">
        <v>11.52</v>
      </c>
      <c r="F7" s="128">
        <v>128.05</v>
      </c>
      <c r="G7" s="128">
        <v>18.32</v>
      </c>
      <c r="H7" s="19">
        <f>F7+G7</f>
        <v>146.37</v>
      </c>
      <c r="I7" s="14">
        <f>E7*H7</f>
        <v>1686.1824</v>
      </c>
      <c r="J7" s="12" t="s">
        <v>455</v>
      </c>
    </row>
    <row r="8" spans="1:9" s="12" customFormat="1" ht="12.75">
      <c r="A8" s="7"/>
      <c r="B8" s="10"/>
      <c r="C8" s="239" t="s">
        <v>308</v>
      </c>
      <c r="D8" s="239"/>
      <c r="E8" s="239"/>
      <c r="F8" s="239"/>
      <c r="G8" s="239"/>
      <c r="H8" s="239"/>
      <c r="I8" s="109">
        <f>SUM(I4:I7)</f>
        <v>2854.6744</v>
      </c>
    </row>
    <row r="9" spans="1:9" s="12" customFormat="1" ht="12.75">
      <c r="A9" s="7"/>
      <c r="B9" s="10"/>
      <c r="C9" s="120"/>
      <c r="D9" s="95"/>
      <c r="E9" s="128"/>
      <c r="F9" s="128"/>
      <c r="G9" s="128"/>
      <c r="H9" s="19"/>
      <c r="I9" s="14"/>
    </row>
    <row r="10" spans="1:9" s="12" customFormat="1" ht="12.75">
      <c r="A10" s="7">
        <v>2</v>
      </c>
      <c r="B10" s="9"/>
      <c r="C10" s="240" t="s">
        <v>319</v>
      </c>
      <c r="D10" s="10"/>
      <c r="E10" s="128"/>
      <c r="F10" s="128"/>
      <c r="G10" s="128"/>
      <c r="H10" s="19"/>
      <c r="I10" s="14"/>
    </row>
    <row r="11" spans="1:10" s="12" customFormat="1" ht="12.75">
      <c r="A11" s="7"/>
      <c r="B11" s="10" t="s">
        <v>54</v>
      </c>
      <c r="C11" s="120" t="s">
        <v>190</v>
      </c>
      <c r="D11" s="95" t="s">
        <v>112</v>
      </c>
      <c r="E11" s="128">
        <v>114</v>
      </c>
      <c r="F11" s="241">
        <v>3.4</v>
      </c>
      <c r="G11" s="241">
        <v>1.41</v>
      </c>
      <c r="H11" s="19">
        <f>F11+G11</f>
        <v>4.81</v>
      </c>
      <c r="I11" s="14">
        <f>E11*H11</f>
        <v>548.3399999999999</v>
      </c>
      <c r="J11" s="95">
        <v>100102</v>
      </c>
    </row>
    <row r="12" spans="1:10" s="12" customFormat="1" ht="12.75">
      <c r="A12" s="7"/>
      <c r="B12" s="10" t="s">
        <v>55</v>
      </c>
      <c r="C12" s="120" t="s">
        <v>141</v>
      </c>
      <c r="D12" s="95" t="s">
        <v>112</v>
      </c>
      <c r="E12" s="128">
        <v>108</v>
      </c>
      <c r="F12" s="241">
        <v>3.35</v>
      </c>
      <c r="G12" s="241">
        <v>1.41</v>
      </c>
      <c r="H12" s="19">
        <f>F12+G12</f>
        <v>4.76</v>
      </c>
      <c r="I12" s="14">
        <f>E12*H12</f>
        <v>514.0799999999999</v>
      </c>
      <c r="J12" s="95">
        <v>100104</v>
      </c>
    </row>
    <row r="13" spans="1:10" s="12" customFormat="1" ht="12.75">
      <c r="A13" s="7"/>
      <c r="B13" s="10" t="s">
        <v>73</v>
      </c>
      <c r="C13" s="120" t="s">
        <v>303</v>
      </c>
      <c r="D13" s="95" t="s">
        <v>112</v>
      </c>
      <c r="E13" s="128">
        <v>339</v>
      </c>
      <c r="F13" s="241">
        <v>3.35</v>
      </c>
      <c r="G13" s="241">
        <v>1.41</v>
      </c>
      <c r="H13" s="19">
        <f>F13+G13</f>
        <v>4.76</v>
      </c>
      <c r="I13" s="14">
        <f>E13*H13</f>
        <v>1613.6399999999999</v>
      </c>
      <c r="J13" s="95">
        <v>100104</v>
      </c>
    </row>
    <row r="14" spans="1:10" s="12" customFormat="1" ht="12.75">
      <c r="A14" s="7"/>
      <c r="B14" s="10" t="s">
        <v>258</v>
      </c>
      <c r="C14" s="120" t="s">
        <v>142</v>
      </c>
      <c r="D14" s="95" t="s">
        <v>112</v>
      </c>
      <c r="E14" s="128">
        <v>170</v>
      </c>
      <c r="F14" s="241">
        <v>3.35</v>
      </c>
      <c r="G14" s="241">
        <v>1.41</v>
      </c>
      <c r="H14" s="19">
        <f>F14+G14</f>
        <v>4.76</v>
      </c>
      <c r="I14" s="14">
        <f>E14*H14</f>
        <v>809.1999999999999</v>
      </c>
      <c r="J14" s="95">
        <v>100104</v>
      </c>
    </row>
    <row r="15" spans="1:9" s="12" customFormat="1" ht="12.75">
      <c r="A15" s="7"/>
      <c r="B15" s="10"/>
      <c r="C15" s="239" t="s">
        <v>308</v>
      </c>
      <c r="D15" s="239"/>
      <c r="E15" s="239"/>
      <c r="F15" s="239"/>
      <c r="G15" s="239"/>
      <c r="H15" s="239"/>
      <c r="I15" s="109">
        <f>SUM(I11:I14)</f>
        <v>3485.2599999999993</v>
      </c>
    </row>
    <row r="16" spans="1:9" s="12" customFormat="1" ht="12.75">
      <c r="A16" s="7"/>
      <c r="B16" s="9"/>
      <c r="C16" s="120"/>
      <c r="D16" s="95"/>
      <c r="E16" s="128"/>
      <c r="F16" s="128"/>
      <c r="G16" s="128"/>
      <c r="H16" s="19"/>
      <c r="I16" s="14"/>
    </row>
    <row r="17" spans="1:9" s="12" customFormat="1" ht="12.75">
      <c r="A17" s="7">
        <v>3</v>
      </c>
      <c r="B17" s="9"/>
      <c r="C17" s="240" t="s">
        <v>305</v>
      </c>
      <c r="D17" s="10"/>
      <c r="E17" s="19"/>
      <c r="F17" s="19"/>
      <c r="G17" s="19"/>
      <c r="H17" s="19"/>
      <c r="I17" s="14"/>
    </row>
    <row r="18" spans="1:10" s="12" customFormat="1" ht="12.75">
      <c r="A18" s="7"/>
      <c r="B18" s="10" t="s">
        <v>57</v>
      </c>
      <c r="C18" s="125" t="s">
        <v>139</v>
      </c>
      <c r="D18" s="10" t="s">
        <v>106</v>
      </c>
      <c r="E18" s="128">
        <v>0.5</v>
      </c>
      <c r="F18" s="125">
        <v>257.02</v>
      </c>
      <c r="G18" s="125">
        <v>67.32</v>
      </c>
      <c r="H18" s="19">
        <f>F18+G18</f>
        <v>324.34</v>
      </c>
      <c r="I18" s="14">
        <f>E18*H18</f>
        <v>162.17</v>
      </c>
      <c r="J18" s="94" t="s">
        <v>452</v>
      </c>
    </row>
    <row r="19" spans="1:10" s="12" customFormat="1" ht="12.75">
      <c r="A19" s="7"/>
      <c r="B19" s="10" t="s">
        <v>193</v>
      </c>
      <c r="C19" s="125" t="s">
        <v>140</v>
      </c>
      <c r="D19" s="10" t="s">
        <v>106</v>
      </c>
      <c r="E19" s="128">
        <v>0.5</v>
      </c>
      <c r="F19" s="128">
        <v>0</v>
      </c>
      <c r="G19" s="125">
        <v>94.48</v>
      </c>
      <c r="H19" s="19">
        <f>F19+G19</f>
        <v>94.48</v>
      </c>
      <c r="I19" s="14">
        <f>E19*H19</f>
        <v>47.24</v>
      </c>
      <c r="J19" s="94" t="s">
        <v>453</v>
      </c>
    </row>
    <row r="20" spans="1:10" s="12" customFormat="1" ht="12.75">
      <c r="A20" s="7"/>
      <c r="B20" s="10" t="s">
        <v>250</v>
      </c>
      <c r="C20" s="120" t="s">
        <v>323</v>
      </c>
      <c r="D20" s="95" t="s">
        <v>8</v>
      </c>
      <c r="E20" s="19">
        <v>3.6</v>
      </c>
      <c r="F20" s="125">
        <v>15.56</v>
      </c>
      <c r="G20" s="125">
        <v>31.35</v>
      </c>
      <c r="H20" s="19">
        <f>F20+G20</f>
        <v>46.910000000000004</v>
      </c>
      <c r="I20" s="14">
        <f>E20*H20</f>
        <v>168.876</v>
      </c>
      <c r="J20" s="94" t="s">
        <v>456</v>
      </c>
    </row>
    <row r="21" spans="1:9" s="12" customFormat="1" ht="12.75">
      <c r="A21" s="7"/>
      <c r="B21" s="9"/>
      <c r="C21" s="239" t="s">
        <v>308</v>
      </c>
      <c r="D21" s="239"/>
      <c r="E21" s="239"/>
      <c r="F21" s="239"/>
      <c r="G21" s="239"/>
      <c r="H21" s="239"/>
      <c r="I21" s="109">
        <f>SUM(I18:I20)</f>
        <v>378.286</v>
      </c>
    </row>
    <row r="22" spans="1:9" s="12" customFormat="1" ht="12.75">
      <c r="A22" s="7"/>
      <c r="B22" s="9"/>
      <c r="C22" s="187"/>
      <c r="D22" s="187"/>
      <c r="E22" s="187"/>
      <c r="F22" s="187"/>
      <c r="G22" s="187"/>
      <c r="H22" s="187"/>
      <c r="I22" s="109"/>
    </row>
    <row r="23" spans="1:9" s="12" customFormat="1" ht="12.75">
      <c r="A23" s="7">
        <v>4</v>
      </c>
      <c r="B23" s="9"/>
      <c r="C23" s="8" t="s">
        <v>138</v>
      </c>
      <c r="D23" s="10"/>
      <c r="E23" s="19"/>
      <c r="F23" s="19"/>
      <c r="G23" s="19"/>
      <c r="H23" s="19"/>
      <c r="I23" s="14"/>
    </row>
    <row r="24" spans="1:10" s="12" customFormat="1" ht="12.75">
      <c r="A24" s="7"/>
      <c r="B24" s="10" t="s">
        <v>60</v>
      </c>
      <c r="C24" s="125" t="s">
        <v>139</v>
      </c>
      <c r="D24" s="10" t="s">
        <v>106</v>
      </c>
      <c r="E24" s="19">
        <v>0.3</v>
      </c>
      <c r="F24" s="125">
        <v>257.02</v>
      </c>
      <c r="G24" s="125">
        <v>67.32</v>
      </c>
      <c r="H24" s="19">
        <f>F24+G24</f>
        <v>324.34</v>
      </c>
      <c r="I24" s="14">
        <f>E24*H24</f>
        <v>97.30199999999999</v>
      </c>
      <c r="J24" s="94" t="s">
        <v>452</v>
      </c>
    </row>
    <row r="25" spans="1:10" s="12" customFormat="1" ht="12.75">
      <c r="A25" s="7"/>
      <c r="B25" s="10" t="s">
        <v>101</v>
      </c>
      <c r="C25" s="120" t="s">
        <v>143</v>
      </c>
      <c r="D25" s="10" t="s">
        <v>106</v>
      </c>
      <c r="E25" s="19">
        <v>0.3</v>
      </c>
      <c r="F25" s="19">
        <v>0</v>
      </c>
      <c r="G25" s="125">
        <v>65.25</v>
      </c>
      <c r="H25" s="19">
        <f>F25+G25</f>
        <v>65.25</v>
      </c>
      <c r="I25" s="14">
        <f>E25*H25</f>
        <v>19.575</v>
      </c>
      <c r="J25" s="94" t="s">
        <v>457</v>
      </c>
    </row>
    <row r="26" spans="1:10" s="12" customFormat="1" ht="12.75">
      <c r="A26" s="7"/>
      <c r="B26" s="10" t="s">
        <v>252</v>
      </c>
      <c r="C26" s="120" t="s">
        <v>191</v>
      </c>
      <c r="D26" s="95" t="s">
        <v>8</v>
      </c>
      <c r="E26" s="19">
        <v>3.6</v>
      </c>
      <c r="F26" s="125">
        <v>64.22</v>
      </c>
      <c r="G26" s="125">
        <v>36.17</v>
      </c>
      <c r="H26" s="19">
        <f>F26+G26</f>
        <v>100.39</v>
      </c>
      <c r="I26" s="14">
        <f>E26*H26</f>
        <v>361.404</v>
      </c>
      <c r="J26" s="94" t="s">
        <v>458</v>
      </c>
    </row>
    <row r="27" spans="1:9" s="12" customFormat="1" ht="12.75">
      <c r="A27" s="7"/>
      <c r="B27" s="10"/>
      <c r="C27" s="239" t="s">
        <v>308</v>
      </c>
      <c r="D27" s="239"/>
      <c r="E27" s="239"/>
      <c r="F27" s="239"/>
      <c r="G27" s="239"/>
      <c r="H27" s="239"/>
      <c r="I27" s="109">
        <f>SUM(I24:I26)</f>
        <v>478.281</v>
      </c>
    </row>
    <row r="28" spans="1:9" s="12" customFormat="1" ht="10.5" customHeight="1">
      <c r="A28" s="7"/>
      <c r="B28" s="10"/>
      <c r="C28" s="120"/>
      <c r="D28" s="95"/>
      <c r="E28" s="19"/>
      <c r="F28" s="19"/>
      <c r="G28" s="19"/>
      <c r="H28" s="19"/>
      <c r="I28" s="11"/>
    </row>
    <row r="29" spans="1:9" ht="12.75">
      <c r="A29" s="7">
        <v>5</v>
      </c>
      <c r="B29" s="9"/>
      <c r="C29" s="8" t="s">
        <v>137</v>
      </c>
      <c r="D29" s="10"/>
      <c r="E29" s="19"/>
      <c r="F29" s="19"/>
      <c r="G29" s="19"/>
      <c r="H29" s="19"/>
      <c r="I29" s="14"/>
    </row>
    <row r="30" spans="1:10" ht="12.75">
      <c r="A30" s="7"/>
      <c r="B30" s="10" t="s">
        <v>46</v>
      </c>
      <c r="C30" s="125" t="s">
        <v>139</v>
      </c>
      <c r="D30" s="10" t="s">
        <v>106</v>
      </c>
      <c r="E30" s="19">
        <v>0.6</v>
      </c>
      <c r="F30" s="125">
        <v>257.02</v>
      </c>
      <c r="G30" s="125">
        <v>67.32</v>
      </c>
      <c r="H30" s="19">
        <f>F30+G30</f>
        <v>324.34</v>
      </c>
      <c r="I30" s="14">
        <f>E30*H30</f>
        <v>194.60399999999998</v>
      </c>
      <c r="J30" s="94" t="s">
        <v>452</v>
      </c>
    </row>
    <row r="31" spans="1:10" ht="12.75">
      <c r="A31" s="7"/>
      <c r="B31" s="10" t="s">
        <v>48</v>
      </c>
      <c r="C31" s="120" t="s">
        <v>143</v>
      </c>
      <c r="D31" s="10" t="s">
        <v>106</v>
      </c>
      <c r="E31" s="19">
        <v>0.6</v>
      </c>
      <c r="F31" s="19">
        <v>0</v>
      </c>
      <c r="G31" s="125">
        <v>65.25</v>
      </c>
      <c r="H31" s="19">
        <f>F31+G31</f>
        <v>65.25</v>
      </c>
      <c r="I31" s="14">
        <f>E31*H31</f>
        <v>39.15</v>
      </c>
      <c r="J31" s="94" t="s">
        <v>457</v>
      </c>
    </row>
    <row r="32" spans="1:10" ht="12.75">
      <c r="A32" s="7"/>
      <c r="B32" s="10" t="s">
        <v>257</v>
      </c>
      <c r="C32" s="120" t="s">
        <v>191</v>
      </c>
      <c r="D32" s="95" t="s">
        <v>8</v>
      </c>
      <c r="E32" s="19">
        <v>4.68</v>
      </c>
      <c r="F32" s="125">
        <v>64.22</v>
      </c>
      <c r="G32" s="125">
        <v>36.17</v>
      </c>
      <c r="H32" s="19">
        <f>F32+G32</f>
        <v>100.39</v>
      </c>
      <c r="I32" s="14">
        <f>E32*H32</f>
        <v>469.8252</v>
      </c>
      <c r="J32" s="94" t="s">
        <v>458</v>
      </c>
    </row>
    <row r="33" spans="1:10" ht="12.75">
      <c r="A33" s="7"/>
      <c r="B33" s="10" t="s">
        <v>320</v>
      </c>
      <c r="C33" s="125" t="s">
        <v>324</v>
      </c>
      <c r="D33" s="95" t="s">
        <v>106</v>
      </c>
      <c r="E33" s="19">
        <v>2.45</v>
      </c>
      <c r="F33" s="125">
        <v>9</v>
      </c>
      <c r="G33" s="125">
        <v>17.49</v>
      </c>
      <c r="H33" s="19">
        <f>F33+G33</f>
        <v>26.49</v>
      </c>
      <c r="I33" s="14">
        <f>E33*H33</f>
        <v>64.9005</v>
      </c>
      <c r="J33" s="94" t="s">
        <v>459</v>
      </c>
    </row>
    <row r="34" spans="1:10" ht="12.75">
      <c r="A34" s="7"/>
      <c r="B34" s="10" t="s">
        <v>321</v>
      </c>
      <c r="C34" s="125" t="s">
        <v>325</v>
      </c>
      <c r="D34" s="95" t="s">
        <v>106</v>
      </c>
      <c r="E34" s="19">
        <v>2.45</v>
      </c>
      <c r="F34" s="19">
        <v>0</v>
      </c>
      <c r="G34" s="125">
        <v>4.82</v>
      </c>
      <c r="H34" s="19">
        <f>F34+G34</f>
        <v>4.82</v>
      </c>
      <c r="I34" s="14">
        <f>E34*H34</f>
        <v>11.809000000000001</v>
      </c>
      <c r="J34" s="94" t="s">
        <v>460</v>
      </c>
    </row>
    <row r="35" spans="1:9" ht="12.75">
      <c r="A35" s="7"/>
      <c r="B35" s="10"/>
      <c r="C35" s="239" t="s">
        <v>308</v>
      </c>
      <c r="D35" s="239"/>
      <c r="E35" s="239"/>
      <c r="F35" s="239"/>
      <c r="G35" s="239"/>
      <c r="H35" s="239"/>
      <c r="I35" s="109">
        <f>SUM(I30:I34)</f>
        <v>780.2887</v>
      </c>
    </row>
    <row r="36" spans="1:9" ht="12.75">
      <c r="A36" s="7"/>
      <c r="B36" s="9"/>
      <c r="C36" s="8"/>
      <c r="D36" s="10"/>
      <c r="E36" s="19"/>
      <c r="F36" s="19"/>
      <c r="G36" s="19"/>
      <c r="H36" s="19"/>
      <c r="I36" s="14"/>
    </row>
    <row r="37" spans="1:9" ht="15.75">
      <c r="A37" s="7"/>
      <c r="B37" s="9"/>
      <c r="C37" s="153" t="s">
        <v>4</v>
      </c>
      <c r="D37" s="154"/>
      <c r="E37" s="154"/>
      <c r="F37" s="154"/>
      <c r="G37" s="154"/>
      <c r="H37" s="146">
        <f>I15+I21+I27+I35+I8</f>
        <v>7976.790099999999</v>
      </c>
      <c r="I37" s="147"/>
    </row>
    <row r="38" spans="1:9" ht="15.75">
      <c r="A38" s="130"/>
      <c r="B38" s="131"/>
      <c r="C38" s="242" t="s">
        <v>296</v>
      </c>
      <c r="D38" s="243"/>
      <c r="E38" s="243"/>
      <c r="F38" s="243"/>
      <c r="G38" s="243"/>
      <c r="H38" s="146">
        <f>H37*0.3</f>
        <v>2393.0370299999995</v>
      </c>
      <c r="I38" s="147"/>
    </row>
    <row r="39" spans="1:9" ht="15.75">
      <c r="A39" s="130"/>
      <c r="B39" s="131"/>
      <c r="C39" s="153" t="s">
        <v>306</v>
      </c>
      <c r="D39" s="154"/>
      <c r="E39" s="154"/>
      <c r="F39" s="154"/>
      <c r="G39" s="154"/>
      <c r="H39" s="148">
        <f>H37+H38</f>
        <v>10369.827129999998</v>
      </c>
      <c r="I39" s="149"/>
    </row>
    <row r="40" spans="1:9" ht="12">
      <c r="A40" s="130"/>
      <c r="B40" s="131"/>
      <c r="C40" s="132"/>
      <c r="D40" s="131"/>
      <c r="E40" s="133"/>
      <c r="F40" s="133"/>
      <c r="G40" s="133"/>
      <c r="H40" s="133"/>
      <c r="I40" s="135"/>
    </row>
    <row r="44" ht="12">
      <c r="H44" s="26">
        <f>SUM(I4:I7)</f>
        <v>2854.6744</v>
      </c>
    </row>
    <row r="45" ht="12">
      <c r="H45" s="26">
        <f>SUM(I11:I14)</f>
        <v>3485.2599999999993</v>
      </c>
    </row>
    <row r="46" ht="12">
      <c r="H46" s="26">
        <f>SUM(I18:I20)</f>
        <v>378.286</v>
      </c>
    </row>
    <row r="47" ht="12">
      <c r="H47" s="26">
        <f>SUM(I24:I26)</f>
        <v>478.281</v>
      </c>
    </row>
    <row r="48" ht="12">
      <c r="H48" s="26">
        <f>SUM(I30:I34)</f>
        <v>780.2887</v>
      </c>
    </row>
    <row r="49" ht="12">
      <c r="H49" s="26">
        <f>SUM(H44:H48)</f>
        <v>7976.790099999999</v>
      </c>
    </row>
  </sheetData>
  <sheetProtection/>
  <mergeCells count="11">
    <mergeCell ref="C8:H8"/>
    <mergeCell ref="C37:G37"/>
    <mergeCell ref="C38:G38"/>
    <mergeCell ref="C39:G39"/>
    <mergeCell ref="H37:I37"/>
    <mergeCell ref="H38:I38"/>
    <mergeCell ref="H39:I39"/>
    <mergeCell ref="C27:H27"/>
    <mergeCell ref="C15:H15"/>
    <mergeCell ref="C21:H21"/>
    <mergeCell ref="C35:H35"/>
  </mergeCells>
  <printOptions gridLines="1"/>
  <pageMargins left="0.7874015748031497" right="0.7874015748031497" top="1.220472440944882" bottom="0.9055118110236221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Cinta de Concreto Armado
data base = Junho/2013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view="pageBreakPreview" zoomScaleSheetLayoutView="100" workbookViewId="0" topLeftCell="A42">
      <selection activeCell="I53" sqref="A1:I53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0.7109375" style="15" customWidth="1"/>
    <col min="4" max="4" width="5.57421875" style="4" customWidth="1"/>
    <col min="5" max="5" width="10.7109375" style="26" customWidth="1"/>
    <col min="6" max="8" width="13.00390625" style="26" customWidth="1"/>
    <col min="9" max="9" width="13.00390625" style="5" customWidth="1"/>
    <col min="10" max="11" width="9.140625" style="6" customWidth="1"/>
    <col min="12" max="12" width="11.7109375" style="6" bestFit="1" customWidth="1"/>
    <col min="13" max="13" width="9.421875" style="6" bestFit="1" customWidth="1"/>
    <col min="14" max="16384" width="9.140625" style="6" customWidth="1"/>
  </cols>
  <sheetData>
    <row r="1" spans="1:9" s="1" customFormat="1" ht="24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10" s="12" customFormat="1" ht="12.75">
      <c r="A2" s="7"/>
      <c r="B2" s="9"/>
      <c r="C2" s="17"/>
      <c r="D2" s="10"/>
      <c r="E2" s="19"/>
      <c r="F2" s="19"/>
      <c r="G2" s="19"/>
      <c r="H2" s="19"/>
      <c r="I2" s="14"/>
      <c r="J2" s="2"/>
    </row>
    <row r="3" spans="1:10" s="12" customFormat="1" ht="12.75">
      <c r="A3" s="7">
        <v>1</v>
      </c>
      <c r="B3" s="9"/>
      <c r="C3" s="8" t="s">
        <v>14</v>
      </c>
      <c r="D3" s="10"/>
      <c r="E3" s="19"/>
      <c r="F3" s="19"/>
      <c r="G3" s="19"/>
      <c r="H3" s="19"/>
      <c r="I3" s="14"/>
      <c r="J3" s="2"/>
    </row>
    <row r="4" spans="1:12" s="12" customFormat="1" ht="12.75">
      <c r="A4" s="7"/>
      <c r="B4" s="10" t="s">
        <v>42</v>
      </c>
      <c r="C4" s="16" t="s">
        <v>40</v>
      </c>
      <c r="D4" s="10" t="s">
        <v>8</v>
      </c>
      <c r="E4" s="19">
        <v>210</v>
      </c>
      <c r="F4" s="121">
        <v>18.56</v>
      </c>
      <c r="G4" s="121">
        <v>17.18</v>
      </c>
      <c r="H4" s="19">
        <f>F4+G4</f>
        <v>35.739999999999995</v>
      </c>
      <c r="I4" s="14">
        <f>E4*H4</f>
        <v>7505.399999999999</v>
      </c>
      <c r="J4" s="94" t="s">
        <v>461</v>
      </c>
      <c r="K4" s="90"/>
      <c r="L4" s="90"/>
    </row>
    <row r="5" spans="1:12" s="12" customFormat="1" ht="12.75">
      <c r="A5" s="7"/>
      <c r="B5" s="10" t="s">
        <v>43</v>
      </c>
      <c r="C5" s="233" t="s">
        <v>309</v>
      </c>
      <c r="D5" s="234" t="s">
        <v>16</v>
      </c>
      <c r="E5" s="235">
        <v>24</v>
      </c>
      <c r="F5" s="121">
        <v>34.86</v>
      </c>
      <c r="G5" s="121">
        <v>2.37</v>
      </c>
      <c r="H5" s="19">
        <f aca="true" t="shared" si="0" ref="H5:H48">F5+G5</f>
        <v>37.23</v>
      </c>
      <c r="I5" s="14">
        <f>E5*H5</f>
        <v>893.52</v>
      </c>
      <c r="J5" s="94" t="s">
        <v>462</v>
      </c>
      <c r="K5" s="20"/>
      <c r="L5" s="90"/>
    </row>
    <row r="6" spans="1:10" s="12" customFormat="1" ht="12.75">
      <c r="A6" s="7"/>
      <c r="B6" s="10" t="s">
        <v>69</v>
      </c>
      <c r="C6" s="16" t="s">
        <v>327</v>
      </c>
      <c r="D6" s="10" t="s">
        <v>7</v>
      </c>
      <c r="E6" s="19">
        <v>35</v>
      </c>
      <c r="F6" s="121">
        <v>5.98</v>
      </c>
      <c r="G6" s="121">
        <v>9.44</v>
      </c>
      <c r="H6" s="19">
        <f t="shared" si="0"/>
        <v>15.42</v>
      </c>
      <c r="I6" s="14">
        <f>E6*H6</f>
        <v>539.7</v>
      </c>
      <c r="J6" s="94" t="s">
        <v>463</v>
      </c>
    </row>
    <row r="7" spans="1:10" s="12" customFormat="1" ht="12.75">
      <c r="A7" s="7"/>
      <c r="B7" s="9"/>
      <c r="C7" s="16"/>
      <c r="D7" s="10"/>
      <c r="E7" s="19"/>
      <c r="F7" s="19"/>
      <c r="G7" s="19"/>
      <c r="H7" s="19"/>
      <c r="I7" s="14"/>
      <c r="J7" s="2"/>
    </row>
    <row r="8" spans="1:10" s="12" customFormat="1" ht="12.75">
      <c r="A8" s="7">
        <v>2</v>
      </c>
      <c r="B8" s="9"/>
      <c r="C8" s="8" t="s">
        <v>15</v>
      </c>
      <c r="D8" s="10"/>
      <c r="E8" s="19"/>
      <c r="F8" s="19"/>
      <c r="G8" s="19"/>
      <c r="H8" s="19"/>
      <c r="I8" s="14"/>
      <c r="J8" s="2"/>
    </row>
    <row r="9" spans="1:10" s="12" customFormat="1" ht="12.75">
      <c r="A9" s="7"/>
      <c r="B9" s="9"/>
      <c r="C9" s="8"/>
      <c r="D9" s="10"/>
      <c r="E9" s="19"/>
      <c r="F9" s="19"/>
      <c r="G9" s="19"/>
      <c r="H9" s="19"/>
      <c r="I9" s="14"/>
      <c r="J9" s="2"/>
    </row>
    <row r="10" spans="1:10" s="12" customFormat="1" ht="12.75">
      <c r="A10" s="7"/>
      <c r="B10" s="10" t="s">
        <v>54</v>
      </c>
      <c r="C10" s="236" t="s">
        <v>328</v>
      </c>
      <c r="D10" s="237"/>
      <c r="E10" s="19"/>
      <c r="F10" s="19"/>
      <c r="G10" s="19"/>
      <c r="H10" s="19"/>
      <c r="I10" s="14"/>
      <c r="J10" s="2"/>
    </row>
    <row r="11" spans="1:13" s="12" customFormat="1" ht="12.75">
      <c r="A11" s="7"/>
      <c r="B11" s="10" t="s">
        <v>260</v>
      </c>
      <c r="C11" s="236" t="s">
        <v>336</v>
      </c>
      <c r="D11" s="237" t="s">
        <v>16</v>
      </c>
      <c r="E11" s="19">
        <v>1</v>
      </c>
      <c r="F11" s="19">
        <v>132</v>
      </c>
      <c r="G11" s="19">
        <v>2.84</v>
      </c>
      <c r="H11" s="19">
        <f t="shared" si="0"/>
        <v>134.84</v>
      </c>
      <c r="I11" s="14">
        <f aca="true" t="shared" si="1" ref="I11:I36">E11*H11</f>
        <v>134.84</v>
      </c>
      <c r="J11" s="28" t="s">
        <v>455</v>
      </c>
      <c r="L11" s="96"/>
      <c r="M11" s="96"/>
    </row>
    <row r="12" spans="1:13" s="12" customFormat="1" ht="12.75">
      <c r="A12" s="7"/>
      <c r="B12" s="10" t="s">
        <v>261</v>
      </c>
      <c r="C12" s="236" t="s">
        <v>329</v>
      </c>
      <c r="D12" s="237" t="s">
        <v>16</v>
      </c>
      <c r="E12" s="19">
        <v>1</v>
      </c>
      <c r="F12" s="19">
        <v>66</v>
      </c>
      <c r="G12" s="19">
        <v>2.84</v>
      </c>
      <c r="H12" s="19">
        <f t="shared" si="0"/>
        <v>68.84</v>
      </c>
      <c r="I12" s="14">
        <f t="shared" si="1"/>
        <v>68.84</v>
      </c>
      <c r="J12" s="28" t="s">
        <v>455</v>
      </c>
      <c r="L12" s="96"/>
      <c r="M12" s="96"/>
    </row>
    <row r="13" spans="1:13" s="12" customFormat="1" ht="12.75">
      <c r="A13" s="7"/>
      <c r="B13" s="10" t="s">
        <v>262</v>
      </c>
      <c r="C13" s="236" t="s">
        <v>335</v>
      </c>
      <c r="D13" s="237" t="s">
        <v>16</v>
      </c>
      <c r="E13" s="19">
        <v>2</v>
      </c>
      <c r="F13" s="19">
        <v>82.5</v>
      </c>
      <c r="G13" s="19">
        <v>2.84</v>
      </c>
      <c r="H13" s="19">
        <f t="shared" si="0"/>
        <v>85.34</v>
      </c>
      <c r="I13" s="14">
        <f t="shared" si="1"/>
        <v>170.68</v>
      </c>
      <c r="J13" s="28" t="s">
        <v>455</v>
      </c>
      <c r="L13" s="96"/>
      <c r="M13" s="96"/>
    </row>
    <row r="14" spans="1:13" s="12" customFormat="1" ht="12.75">
      <c r="A14" s="7"/>
      <c r="B14" s="10" t="s">
        <v>263</v>
      </c>
      <c r="C14" s="236" t="s">
        <v>330</v>
      </c>
      <c r="D14" s="237" t="s">
        <v>16</v>
      </c>
      <c r="E14" s="19">
        <v>2</v>
      </c>
      <c r="F14" s="19">
        <v>165</v>
      </c>
      <c r="G14" s="19">
        <v>2.84</v>
      </c>
      <c r="H14" s="19">
        <f t="shared" si="0"/>
        <v>167.84</v>
      </c>
      <c r="I14" s="14">
        <f t="shared" si="1"/>
        <v>335.68</v>
      </c>
      <c r="J14" s="28" t="s">
        <v>455</v>
      </c>
      <c r="L14" s="96"/>
      <c r="M14" s="96"/>
    </row>
    <row r="15" spans="1:13" s="12" customFormat="1" ht="12.75">
      <c r="A15" s="7"/>
      <c r="B15" s="9"/>
      <c r="C15" s="8"/>
      <c r="D15" s="10"/>
      <c r="E15" s="19"/>
      <c r="F15" s="19"/>
      <c r="G15" s="19"/>
      <c r="H15" s="19"/>
      <c r="I15" s="14"/>
      <c r="J15" s="28"/>
      <c r="L15" s="96"/>
      <c r="M15" s="96"/>
    </row>
    <row r="16" spans="1:13" s="12" customFormat="1" ht="12.75">
      <c r="A16" s="7"/>
      <c r="B16" s="10" t="s">
        <v>55</v>
      </c>
      <c r="C16" s="236" t="s">
        <v>344</v>
      </c>
      <c r="D16" s="237"/>
      <c r="E16" s="19"/>
      <c r="F16" s="19"/>
      <c r="G16" s="19"/>
      <c r="H16" s="19"/>
      <c r="I16" s="14"/>
      <c r="J16" s="28"/>
      <c r="L16" s="96"/>
      <c r="M16" s="96"/>
    </row>
    <row r="17" spans="1:13" s="12" customFormat="1" ht="12.75">
      <c r="A17" s="7"/>
      <c r="B17" s="10" t="s">
        <v>264</v>
      </c>
      <c r="C17" s="236" t="s">
        <v>331</v>
      </c>
      <c r="D17" s="237" t="s">
        <v>16</v>
      </c>
      <c r="E17" s="19">
        <v>4</v>
      </c>
      <c r="F17" s="19">
        <v>357.5</v>
      </c>
      <c r="G17" s="19">
        <v>2.84</v>
      </c>
      <c r="H17" s="19">
        <f t="shared" si="0"/>
        <v>360.34</v>
      </c>
      <c r="I17" s="14">
        <f t="shared" si="1"/>
        <v>1441.36</v>
      </c>
      <c r="J17" s="28" t="s">
        <v>455</v>
      </c>
      <c r="L17" s="96"/>
      <c r="M17" s="96"/>
    </row>
    <row r="18" spans="1:13" s="12" customFormat="1" ht="12.75">
      <c r="A18" s="7"/>
      <c r="B18" s="10" t="s">
        <v>265</v>
      </c>
      <c r="C18" s="236" t="s">
        <v>332</v>
      </c>
      <c r="D18" s="237" t="s">
        <v>16</v>
      </c>
      <c r="E18" s="19">
        <v>4</v>
      </c>
      <c r="F18" s="19">
        <v>82.5</v>
      </c>
      <c r="G18" s="19">
        <v>2.84</v>
      </c>
      <c r="H18" s="19">
        <f t="shared" si="0"/>
        <v>85.34</v>
      </c>
      <c r="I18" s="14">
        <f t="shared" si="1"/>
        <v>341.36</v>
      </c>
      <c r="J18" s="28" t="s">
        <v>455</v>
      </c>
      <c r="L18" s="96"/>
      <c r="M18" s="96"/>
    </row>
    <row r="19" spans="1:13" s="12" customFormat="1" ht="12.75">
      <c r="A19" s="7"/>
      <c r="B19" s="10" t="s">
        <v>266</v>
      </c>
      <c r="C19" s="236" t="s">
        <v>337</v>
      </c>
      <c r="D19" s="237" t="s">
        <v>16</v>
      </c>
      <c r="E19" s="19">
        <v>8</v>
      </c>
      <c r="F19" s="19">
        <v>82.5</v>
      </c>
      <c r="G19" s="19">
        <v>2.84</v>
      </c>
      <c r="H19" s="19">
        <f t="shared" si="0"/>
        <v>85.34</v>
      </c>
      <c r="I19" s="14">
        <f t="shared" si="1"/>
        <v>682.72</v>
      </c>
      <c r="J19" s="28" t="s">
        <v>455</v>
      </c>
      <c r="L19" s="96"/>
      <c r="M19" s="96"/>
    </row>
    <row r="20" spans="1:13" s="12" customFormat="1" ht="12.75">
      <c r="A20" s="7"/>
      <c r="B20" s="10" t="s">
        <v>267</v>
      </c>
      <c r="C20" s="236" t="s">
        <v>333</v>
      </c>
      <c r="D20" s="237" t="s">
        <v>16</v>
      </c>
      <c r="E20" s="19">
        <v>8</v>
      </c>
      <c r="F20" s="19">
        <v>192.5</v>
      </c>
      <c r="G20" s="19">
        <v>2.84</v>
      </c>
      <c r="H20" s="19">
        <f t="shared" si="0"/>
        <v>195.34</v>
      </c>
      <c r="I20" s="14">
        <f t="shared" si="1"/>
        <v>1562.72</v>
      </c>
      <c r="J20" s="28" t="s">
        <v>455</v>
      </c>
      <c r="L20" s="96"/>
      <c r="M20" s="96"/>
    </row>
    <row r="21" spans="1:13" s="12" customFormat="1" ht="12.75">
      <c r="A21" s="7"/>
      <c r="B21" s="9"/>
      <c r="C21" s="8"/>
      <c r="D21" s="10"/>
      <c r="E21" s="19"/>
      <c r="F21" s="19"/>
      <c r="G21" s="19"/>
      <c r="H21" s="19"/>
      <c r="I21" s="14"/>
      <c r="J21" s="28"/>
      <c r="L21" s="96"/>
      <c r="M21" s="96"/>
    </row>
    <row r="22" spans="1:13" s="12" customFormat="1" ht="12.75">
      <c r="A22" s="7"/>
      <c r="B22" s="10" t="s">
        <v>268</v>
      </c>
      <c r="C22" s="16" t="s">
        <v>338</v>
      </c>
      <c r="D22" s="10" t="s">
        <v>9</v>
      </c>
      <c r="E22" s="19">
        <v>5</v>
      </c>
      <c r="F22" s="19">
        <v>357.5</v>
      </c>
      <c r="G22" s="19">
        <v>2.84</v>
      </c>
      <c r="H22" s="19">
        <f t="shared" si="0"/>
        <v>360.34</v>
      </c>
      <c r="I22" s="14">
        <f t="shared" si="1"/>
        <v>1801.6999999999998</v>
      </c>
      <c r="J22" s="28" t="s">
        <v>455</v>
      </c>
      <c r="L22" s="96"/>
      <c r="M22" s="96"/>
    </row>
    <row r="23" spans="1:13" s="12" customFormat="1" ht="12.75">
      <c r="A23" s="7"/>
      <c r="B23" s="10" t="s">
        <v>269</v>
      </c>
      <c r="C23" s="16" t="s">
        <v>340</v>
      </c>
      <c r="D23" s="10" t="s">
        <v>9</v>
      </c>
      <c r="E23" s="19">
        <v>3</v>
      </c>
      <c r="F23" s="19">
        <v>330</v>
      </c>
      <c r="G23" s="19">
        <v>2.84</v>
      </c>
      <c r="H23" s="19">
        <f t="shared" si="0"/>
        <v>332.84</v>
      </c>
      <c r="I23" s="14">
        <f t="shared" si="1"/>
        <v>998.52</v>
      </c>
      <c r="J23" s="28" t="s">
        <v>455</v>
      </c>
      <c r="L23" s="96"/>
      <c r="M23" s="96"/>
    </row>
    <row r="24" spans="1:13" s="12" customFormat="1" ht="12.75">
      <c r="A24" s="7"/>
      <c r="B24" s="10" t="s">
        <v>270</v>
      </c>
      <c r="C24" s="16" t="s">
        <v>339</v>
      </c>
      <c r="D24" s="10" t="s">
        <v>9</v>
      </c>
      <c r="E24" s="19">
        <v>5</v>
      </c>
      <c r="F24" s="19">
        <v>302.5</v>
      </c>
      <c r="G24" s="19">
        <v>2.84</v>
      </c>
      <c r="H24" s="19">
        <f t="shared" si="0"/>
        <v>305.34</v>
      </c>
      <c r="I24" s="14">
        <f t="shared" si="1"/>
        <v>1526.6999999999998</v>
      </c>
      <c r="J24" s="28" t="s">
        <v>455</v>
      </c>
      <c r="L24" s="96"/>
      <c r="M24" s="96"/>
    </row>
    <row r="25" spans="1:13" s="12" customFormat="1" ht="12.75">
      <c r="A25" s="7"/>
      <c r="B25" s="10" t="s">
        <v>341</v>
      </c>
      <c r="C25" s="16" t="s">
        <v>343</v>
      </c>
      <c r="D25" s="10" t="s">
        <v>9</v>
      </c>
      <c r="E25" s="19">
        <v>2</v>
      </c>
      <c r="F25" s="19">
        <v>275</v>
      </c>
      <c r="G25" s="19">
        <v>2.84</v>
      </c>
      <c r="H25" s="19">
        <f>F25+G25</f>
        <v>277.84</v>
      </c>
      <c r="I25" s="14">
        <f>E25*H25</f>
        <v>555.68</v>
      </c>
      <c r="J25" s="28" t="s">
        <v>455</v>
      </c>
      <c r="L25" s="96"/>
      <c r="M25" s="96"/>
    </row>
    <row r="26" spans="1:13" s="12" customFormat="1" ht="12.75">
      <c r="A26" s="7"/>
      <c r="B26" s="10" t="s">
        <v>342</v>
      </c>
      <c r="C26" s="16" t="s">
        <v>334</v>
      </c>
      <c r="D26" s="10" t="s">
        <v>9</v>
      </c>
      <c r="E26" s="19">
        <v>5</v>
      </c>
      <c r="F26" s="19">
        <v>220</v>
      </c>
      <c r="G26" s="19">
        <v>2.84</v>
      </c>
      <c r="H26" s="19">
        <f t="shared" si="0"/>
        <v>222.84</v>
      </c>
      <c r="I26" s="14">
        <f t="shared" si="1"/>
        <v>1114.2</v>
      </c>
      <c r="J26" s="28" t="s">
        <v>455</v>
      </c>
      <c r="L26" s="96"/>
      <c r="M26" s="96"/>
    </row>
    <row r="27" spans="1:13" s="12" customFormat="1" ht="12.75">
      <c r="A27" s="7"/>
      <c r="B27" s="9"/>
      <c r="C27" s="8"/>
      <c r="D27" s="10"/>
      <c r="E27" s="19"/>
      <c r="F27" s="19"/>
      <c r="G27" s="19"/>
      <c r="H27" s="19"/>
      <c r="I27" s="14"/>
      <c r="J27" s="28"/>
      <c r="L27" s="96"/>
      <c r="M27" s="96"/>
    </row>
    <row r="28" spans="1:13" s="12" customFormat="1" ht="12.75">
      <c r="A28" s="7"/>
      <c r="B28" s="10" t="s">
        <v>258</v>
      </c>
      <c r="C28" s="16" t="s">
        <v>135</v>
      </c>
      <c r="D28" s="10"/>
      <c r="E28" s="19"/>
      <c r="F28" s="19"/>
      <c r="G28" s="19"/>
      <c r="H28" s="19"/>
      <c r="I28" s="14"/>
      <c r="J28" s="28"/>
      <c r="L28" s="96"/>
      <c r="M28" s="96"/>
    </row>
    <row r="29" spans="1:13" s="12" customFormat="1" ht="12.75">
      <c r="A29" s="7"/>
      <c r="B29" s="10" t="s">
        <v>271</v>
      </c>
      <c r="C29" s="16" t="s">
        <v>17</v>
      </c>
      <c r="D29" s="10" t="s">
        <v>9</v>
      </c>
      <c r="E29" s="19">
        <v>24</v>
      </c>
      <c r="F29" s="19">
        <v>55</v>
      </c>
      <c r="G29" s="19">
        <v>2.84</v>
      </c>
      <c r="H29" s="19">
        <f t="shared" si="0"/>
        <v>57.84</v>
      </c>
      <c r="I29" s="14">
        <f t="shared" si="1"/>
        <v>1388.16</v>
      </c>
      <c r="J29" s="28" t="s">
        <v>455</v>
      </c>
      <c r="L29" s="96"/>
      <c r="M29" s="96"/>
    </row>
    <row r="30" spans="1:13" s="12" customFormat="1" ht="12.75">
      <c r="A30" s="7"/>
      <c r="B30" s="10" t="s">
        <v>272</v>
      </c>
      <c r="C30" s="16" t="s">
        <v>136</v>
      </c>
      <c r="D30" s="10" t="s">
        <v>9</v>
      </c>
      <c r="E30" s="19">
        <v>58</v>
      </c>
      <c r="F30" s="19">
        <v>82.5</v>
      </c>
      <c r="G30" s="19">
        <v>2.84</v>
      </c>
      <c r="H30" s="19">
        <f t="shared" si="0"/>
        <v>85.34</v>
      </c>
      <c r="I30" s="14">
        <f t="shared" si="1"/>
        <v>4949.72</v>
      </c>
      <c r="J30" s="28" t="s">
        <v>455</v>
      </c>
      <c r="L30" s="96"/>
      <c r="M30" s="96"/>
    </row>
    <row r="31" spans="1:13" s="12" customFormat="1" ht="12.75">
      <c r="A31" s="7"/>
      <c r="B31" s="9"/>
      <c r="C31" s="8"/>
      <c r="D31" s="10"/>
      <c r="E31" s="19"/>
      <c r="F31" s="19"/>
      <c r="G31" s="19"/>
      <c r="H31" s="19"/>
      <c r="I31" s="14"/>
      <c r="J31" s="28" t="s">
        <v>455</v>
      </c>
      <c r="L31" s="96"/>
      <c r="M31" s="96"/>
    </row>
    <row r="32" spans="1:13" s="12" customFormat="1" ht="12.75">
      <c r="A32" s="7"/>
      <c r="B32" s="10" t="s">
        <v>273</v>
      </c>
      <c r="C32" s="16" t="s">
        <v>10</v>
      </c>
      <c r="D32" s="10" t="s">
        <v>7</v>
      </c>
      <c r="E32" s="19">
        <v>620</v>
      </c>
      <c r="F32" s="19">
        <v>13.75</v>
      </c>
      <c r="G32" s="19">
        <v>0.44</v>
      </c>
      <c r="H32" s="19">
        <f t="shared" si="0"/>
        <v>14.19</v>
      </c>
      <c r="I32" s="14">
        <f t="shared" si="1"/>
        <v>8797.8</v>
      </c>
      <c r="J32" s="28" t="s">
        <v>455</v>
      </c>
      <c r="L32" s="96"/>
      <c r="M32" s="96"/>
    </row>
    <row r="33" spans="1:13" s="12" customFormat="1" ht="12.75">
      <c r="A33" s="7"/>
      <c r="B33" s="10"/>
      <c r="C33" s="8"/>
      <c r="D33" s="10"/>
      <c r="E33" s="19"/>
      <c r="F33" s="19"/>
      <c r="G33" s="19"/>
      <c r="H33" s="19"/>
      <c r="I33" s="14"/>
      <c r="J33" s="28" t="s">
        <v>455</v>
      </c>
      <c r="L33" s="96"/>
      <c r="M33" s="96"/>
    </row>
    <row r="34" spans="1:13" s="12" customFormat="1" ht="12.75">
      <c r="A34" s="7"/>
      <c r="B34" s="10" t="s">
        <v>274</v>
      </c>
      <c r="C34" s="16" t="s">
        <v>150</v>
      </c>
      <c r="D34" s="10" t="s">
        <v>7</v>
      </c>
      <c r="E34" s="19">
        <v>62</v>
      </c>
      <c r="F34" s="19">
        <v>13.75</v>
      </c>
      <c r="G34" s="19">
        <v>0.44</v>
      </c>
      <c r="H34" s="19">
        <f t="shared" si="0"/>
        <v>14.19</v>
      </c>
      <c r="I34" s="14">
        <f t="shared" si="1"/>
        <v>879.78</v>
      </c>
      <c r="J34" s="28" t="s">
        <v>455</v>
      </c>
      <c r="L34" s="96"/>
      <c r="M34" s="96"/>
    </row>
    <row r="35" spans="1:13" s="12" customFormat="1" ht="12.75">
      <c r="A35" s="7"/>
      <c r="B35" s="10"/>
      <c r="C35" s="8"/>
      <c r="D35" s="10"/>
      <c r="E35" s="19"/>
      <c r="F35" s="19"/>
      <c r="G35" s="19"/>
      <c r="H35" s="19"/>
      <c r="I35" s="14"/>
      <c r="J35" s="28"/>
      <c r="L35" s="96"/>
      <c r="M35" s="96"/>
    </row>
    <row r="36" spans="1:13" s="12" customFormat="1" ht="51">
      <c r="A36" s="7"/>
      <c r="B36" s="10" t="s">
        <v>275</v>
      </c>
      <c r="C36" s="16" t="s">
        <v>18</v>
      </c>
      <c r="D36" s="10" t="s">
        <v>8</v>
      </c>
      <c r="E36" s="19">
        <v>210</v>
      </c>
      <c r="F36" s="19">
        <v>75.25</v>
      </c>
      <c r="G36" s="19">
        <v>38.25</v>
      </c>
      <c r="H36" s="19">
        <f t="shared" si="0"/>
        <v>113.5</v>
      </c>
      <c r="I36" s="14">
        <f t="shared" si="1"/>
        <v>23835</v>
      </c>
      <c r="J36" s="28" t="s">
        <v>455</v>
      </c>
      <c r="L36" s="96"/>
      <c r="M36" s="96"/>
    </row>
    <row r="37" spans="1:13" s="12" customFormat="1" ht="12.75">
      <c r="A37" s="7"/>
      <c r="B37" s="10"/>
      <c r="C37" s="16"/>
      <c r="D37" s="10"/>
      <c r="E37" s="19"/>
      <c r="F37" s="19"/>
      <c r="G37" s="19"/>
      <c r="H37" s="19"/>
      <c r="I37" s="14"/>
      <c r="J37" s="28"/>
      <c r="L37" s="96"/>
      <c r="M37" s="96"/>
    </row>
    <row r="38" spans="1:13" s="12" customFormat="1" ht="25.5">
      <c r="A38" s="7"/>
      <c r="B38" s="10" t="s">
        <v>289</v>
      </c>
      <c r="C38" s="16" t="s">
        <v>198</v>
      </c>
      <c r="D38" s="10" t="s">
        <v>199</v>
      </c>
      <c r="E38" s="19">
        <v>1</v>
      </c>
      <c r="F38" s="19">
        <v>385</v>
      </c>
      <c r="G38" s="19">
        <v>110</v>
      </c>
      <c r="H38" s="19">
        <f t="shared" si="0"/>
        <v>495</v>
      </c>
      <c r="I38" s="14">
        <f>H38*E38</f>
        <v>495</v>
      </c>
      <c r="J38" s="28" t="s">
        <v>455</v>
      </c>
      <c r="L38" s="96"/>
      <c r="M38" s="96"/>
    </row>
    <row r="39" spans="1:13" s="12" customFormat="1" ht="12.75">
      <c r="A39" s="7"/>
      <c r="B39" s="9"/>
      <c r="C39" s="16"/>
      <c r="D39" s="10"/>
      <c r="E39" s="19"/>
      <c r="F39" s="19"/>
      <c r="G39" s="19"/>
      <c r="H39" s="19"/>
      <c r="I39" s="14"/>
      <c r="J39" s="28"/>
      <c r="L39" s="96"/>
      <c r="M39" s="96"/>
    </row>
    <row r="40" spans="1:10" s="12" customFormat="1" ht="12.75">
      <c r="A40" s="7">
        <v>3</v>
      </c>
      <c r="B40" s="9"/>
      <c r="C40" s="8" t="s">
        <v>295</v>
      </c>
      <c r="D40" s="10"/>
      <c r="E40" s="19"/>
      <c r="F40" s="19"/>
      <c r="G40" s="19"/>
      <c r="H40" s="19"/>
      <c r="I40" s="14"/>
      <c r="J40" s="28"/>
    </row>
    <row r="41" spans="1:10" s="12" customFormat="1" ht="12.75">
      <c r="A41" s="7"/>
      <c r="B41" s="10" t="s">
        <v>57</v>
      </c>
      <c r="C41" s="16" t="s">
        <v>294</v>
      </c>
      <c r="D41" s="10" t="s">
        <v>7</v>
      </c>
      <c r="E41" s="19">
        <v>5</v>
      </c>
      <c r="F41" s="121">
        <v>20.62</v>
      </c>
      <c r="G41" s="121">
        <v>25.97</v>
      </c>
      <c r="H41" s="19">
        <f t="shared" si="0"/>
        <v>46.59</v>
      </c>
      <c r="I41" s="14">
        <f>H41*E41</f>
        <v>232.95000000000002</v>
      </c>
      <c r="J41" s="94" t="s">
        <v>464</v>
      </c>
    </row>
    <row r="42" spans="1:10" s="12" customFormat="1" ht="12.75">
      <c r="A42" s="7"/>
      <c r="B42" s="10"/>
      <c r="C42" s="16"/>
      <c r="D42" s="10"/>
      <c r="E42" s="19"/>
      <c r="F42" s="19"/>
      <c r="G42" s="19"/>
      <c r="H42" s="19"/>
      <c r="I42" s="14"/>
      <c r="J42" s="2"/>
    </row>
    <row r="43" spans="1:10" s="12" customFormat="1" ht="12.75">
      <c r="A43" s="7">
        <v>4</v>
      </c>
      <c r="B43" s="9"/>
      <c r="C43" s="8" t="s">
        <v>422</v>
      </c>
      <c r="D43" s="10"/>
      <c r="E43" s="19"/>
      <c r="F43" s="19"/>
      <c r="G43" s="19"/>
      <c r="H43" s="19"/>
      <c r="I43" s="14"/>
      <c r="J43" s="2"/>
    </row>
    <row r="44" spans="1:10" s="12" customFormat="1" ht="12.75">
      <c r="A44" s="7"/>
      <c r="B44" s="10" t="s">
        <v>60</v>
      </c>
      <c r="C44" s="16" t="s">
        <v>422</v>
      </c>
      <c r="D44" s="10" t="s">
        <v>8</v>
      </c>
      <c r="E44" s="19">
        <v>210</v>
      </c>
      <c r="F44" s="19">
        <v>4.23</v>
      </c>
      <c r="G44" s="19">
        <v>2.34</v>
      </c>
      <c r="H44" s="19">
        <f>F44+G44</f>
        <v>6.57</v>
      </c>
      <c r="I44" s="14">
        <f>H44*E44</f>
        <v>1379.7</v>
      </c>
      <c r="J44" s="28" t="s">
        <v>455</v>
      </c>
    </row>
    <row r="45" spans="1:10" s="12" customFormat="1" ht="12.75">
      <c r="A45" s="7"/>
      <c r="B45" s="10"/>
      <c r="C45" s="16"/>
      <c r="D45" s="10"/>
      <c r="E45" s="19"/>
      <c r="F45" s="19"/>
      <c r="G45" s="19"/>
      <c r="H45" s="19"/>
      <c r="I45" s="14"/>
      <c r="J45" s="2"/>
    </row>
    <row r="46" spans="1:10" s="12" customFormat="1" ht="25.5">
      <c r="A46" s="7">
        <v>5</v>
      </c>
      <c r="B46" s="9"/>
      <c r="C46" s="16" t="s">
        <v>212</v>
      </c>
      <c r="D46" s="10" t="s">
        <v>8</v>
      </c>
      <c r="E46" s="19">
        <v>12.5</v>
      </c>
      <c r="F46" s="121">
        <v>2.94</v>
      </c>
      <c r="G46" s="121">
        <v>4.22</v>
      </c>
      <c r="H46" s="19">
        <f t="shared" si="0"/>
        <v>7.16</v>
      </c>
      <c r="I46" s="14">
        <f>E46*H46</f>
        <v>89.5</v>
      </c>
      <c r="J46" s="94" t="s">
        <v>465</v>
      </c>
    </row>
    <row r="47" spans="1:10" s="12" customFormat="1" ht="25.5">
      <c r="A47" s="7"/>
      <c r="B47" s="10" t="s">
        <v>46</v>
      </c>
      <c r="C47" s="16" t="s">
        <v>214</v>
      </c>
      <c r="D47" s="10" t="s">
        <v>8</v>
      </c>
      <c r="E47" s="19">
        <v>210</v>
      </c>
      <c r="F47" s="121">
        <v>3.72</v>
      </c>
      <c r="G47" s="121">
        <v>7.77</v>
      </c>
      <c r="H47" s="19">
        <f t="shared" si="0"/>
        <v>11.49</v>
      </c>
      <c r="I47" s="14">
        <f>E47*H47</f>
        <v>2412.9</v>
      </c>
      <c r="J47" s="94" t="s">
        <v>466</v>
      </c>
    </row>
    <row r="48" spans="1:10" s="12" customFormat="1" ht="25.5">
      <c r="A48" s="7"/>
      <c r="B48" s="10" t="s">
        <v>48</v>
      </c>
      <c r="C48" s="8" t="s">
        <v>215</v>
      </c>
      <c r="D48" s="10" t="s">
        <v>8</v>
      </c>
      <c r="E48" s="19">
        <v>240</v>
      </c>
      <c r="F48" s="121">
        <v>6.46</v>
      </c>
      <c r="G48" s="121">
        <v>7.77</v>
      </c>
      <c r="H48" s="19">
        <f t="shared" si="0"/>
        <v>14.23</v>
      </c>
      <c r="I48" s="14">
        <f>E48*H48</f>
        <v>3415.2000000000003</v>
      </c>
      <c r="J48" s="94" t="s">
        <v>467</v>
      </c>
    </row>
    <row r="49" spans="1:10" s="12" customFormat="1" ht="12.75">
      <c r="A49" s="7"/>
      <c r="B49" s="9"/>
      <c r="C49" s="8"/>
      <c r="D49" s="10"/>
      <c r="E49" s="19"/>
      <c r="F49" s="19"/>
      <c r="G49" s="19"/>
      <c r="H49" s="19"/>
      <c r="I49" s="14"/>
      <c r="J49" s="2"/>
    </row>
    <row r="50" spans="1:10" s="12" customFormat="1" ht="18" customHeight="1">
      <c r="A50" s="7"/>
      <c r="B50" s="9"/>
      <c r="C50" s="153" t="s">
        <v>4</v>
      </c>
      <c r="D50" s="154"/>
      <c r="E50" s="154"/>
      <c r="F50" s="154"/>
      <c r="G50" s="154"/>
      <c r="H50" s="146">
        <f>SUM(I4:I48)</f>
        <v>67549.33</v>
      </c>
      <c r="I50" s="147"/>
      <c r="J50" s="2"/>
    </row>
    <row r="51" spans="1:10" s="12" customFormat="1" ht="15.75">
      <c r="A51" s="7"/>
      <c r="B51" s="9"/>
      <c r="C51" s="153" t="s">
        <v>296</v>
      </c>
      <c r="D51" s="154"/>
      <c r="E51" s="154"/>
      <c r="F51" s="154"/>
      <c r="G51" s="154"/>
      <c r="H51" s="146">
        <f>H50*0.3</f>
        <v>20264.799</v>
      </c>
      <c r="I51" s="147"/>
      <c r="J51" s="2"/>
    </row>
    <row r="52" spans="1:10" ht="18.75" customHeight="1">
      <c r="A52" s="130"/>
      <c r="B52" s="238"/>
      <c r="C52" s="153" t="s">
        <v>312</v>
      </c>
      <c r="D52" s="154"/>
      <c r="E52" s="154"/>
      <c r="F52" s="154"/>
      <c r="G52" s="154"/>
      <c r="H52" s="155">
        <f>H50+H51</f>
        <v>87814.129</v>
      </c>
      <c r="I52" s="156"/>
      <c r="J52" s="2"/>
    </row>
    <row r="53" spans="1:10" ht="12">
      <c r="A53" s="130"/>
      <c r="B53" s="131"/>
      <c r="C53" s="132"/>
      <c r="D53" s="131"/>
      <c r="E53" s="133"/>
      <c r="F53" s="133"/>
      <c r="G53" s="133"/>
      <c r="H53" s="133"/>
      <c r="I53" s="135"/>
      <c r="J53" s="2"/>
    </row>
    <row r="54" ht="12">
      <c r="J54" s="2"/>
    </row>
    <row r="55" ht="12">
      <c r="J55" s="2"/>
    </row>
    <row r="56" ht="12">
      <c r="J56" s="2"/>
    </row>
    <row r="57" ht="12">
      <c r="J57" s="2"/>
    </row>
    <row r="58" ht="12">
      <c r="J58" s="2"/>
    </row>
    <row r="59" ht="12">
      <c r="J59" s="2"/>
    </row>
    <row r="60" ht="12">
      <c r="J60" s="2"/>
    </row>
    <row r="61" ht="12">
      <c r="J61" s="2"/>
    </row>
    <row r="62" spans="8:10" ht="12">
      <c r="H62" s="26">
        <f>SUM(I4:I48)</f>
        <v>67549.33</v>
      </c>
      <c r="J62" s="2"/>
    </row>
    <row r="63" ht="12">
      <c r="J63" s="2"/>
    </row>
    <row r="64" ht="12">
      <c r="J64" s="2"/>
    </row>
    <row r="65" ht="12">
      <c r="J65" s="2"/>
    </row>
    <row r="66" ht="12">
      <c r="J66" s="2"/>
    </row>
    <row r="67" ht="12">
      <c r="J67" s="2"/>
    </row>
    <row r="68" ht="12">
      <c r="J68" s="2"/>
    </row>
    <row r="69" ht="12">
      <c r="J69" s="2"/>
    </row>
    <row r="70" ht="12">
      <c r="J70" s="2"/>
    </row>
    <row r="71" ht="12">
      <c r="J71" s="2"/>
    </row>
    <row r="72" ht="12">
      <c r="J72" s="2"/>
    </row>
    <row r="73" ht="12">
      <c r="J73" s="2"/>
    </row>
    <row r="74" ht="12">
      <c r="J74" s="2"/>
    </row>
    <row r="75" ht="12">
      <c r="J75" s="2"/>
    </row>
    <row r="76" ht="12">
      <c r="J76" s="2"/>
    </row>
    <row r="77" ht="12">
      <c r="J77" s="2"/>
    </row>
    <row r="78" ht="12">
      <c r="J78" s="2"/>
    </row>
    <row r="79" ht="12">
      <c r="J79" s="2"/>
    </row>
    <row r="80" ht="12">
      <c r="J80" s="2"/>
    </row>
    <row r="81" ht="12">
      <c r="J81" s="2"/>
    </row>
    <row r="82" ht="12">
      <c r="J82" s="2"/>
    </row>
    <row r="83" ht="12">
      <c r="J83" s="2"/>
    </row>
    <row r="84" ht="12">
      <c r="J84" s="2"/>
    </row>
    <row r="85" ht="12">
      <c r="J85" s="2"/>
    </row>
    <row r="86" ht="12">
      <c r="J86" s="2"/>
    </row>
    <row r="87" ht="12">
      <c r="J87" s="2"/>
    </row>
    <row r="88" ht="12">
      <c r="J88" s="2"/>
    </row>
    <row r="89" ht="12">
      <c r="J89" s="2"/>
    </row>
    <row r="90" ht="12">
      <c r="J90" s="2"/>
    </row>
    <row r="91" ht="12">
      <c r="J91" s="2"/>
    </row>
    <row r="92" ht="12">
      <c r="J92" s="2"/>
    </row>
    <row r="93" ht="12">
      <c r="J93" s="2"/>
    </row>
    <row r="94" ht="12">
      <c r="J94" s="2"/>
    </row>
    <row r="95" ht="12">
      <c r="J95" s="2"/>
    </row>
  </sheetData>
  <sheetProtection/>
  <mergeCells count="6">
    <mergeCell ref="C50:G50"/>
    <mergeCell ref="C51:G51"/>
    <mergeCell ref="C52:G52"/>
    <mergeCell ref="H50:I50"/>
    <mergeCell ref="H51:I51"/>
    <mergeCell ref="H52:I52"/>
  </mergeCells>
  <printOptions gridLines="1"/>
  <pageMargins left="0.7874015748031497" right="0.7874015748031497" top="1.3385826771653544" bottom="0.984251968503937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Cobertura
data base = Junho/2013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7.140625" style="130" customWidth="1"/>
    <col min="2" max="2" width="8.7109375" style="131" customWidth="1"/>
    <col min="3" max="3" width="70.7109375" style="132" customWidth="1"/>
    <col min="4" max="4" width="5.57421875" style="131" customWidth="1"/>
    <col min="5" max="5" width="10.7109375" style="133" customWidth="1"/>
    <col min="6" max="7" width="13.00390625" style="134" customWidth="1"/>
    <col min="8" max="8" width="13.00390625" style="133" customWidth="1"/>
    <col min="9" max="9" width="13.00390625" style="135" customWidth="1"/>
    <col min="10" max="10" width="9.140625" style="136" customWidth="1"/>
    <col min="11" max="11" width="9.57421875" style="136" bestFit="1" customWidth="1"/>
    <col min="12" max="16384" width="9.140625" style="136" customWidth="1"/>
  </cols>
  <sheetData>
    <row r="1" spans="1:9" s="115" customFormat="1" ht="24.75" thickBot="1">
      <c r="A1" s="110" t="s">
        <v>0</v>
      </c>
      <c r="B1" s="110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9" s="119" customFormat="1" ht="12.75">
      <c r="A2" s="7"/>
      <c r="B2" s="116"/>
      <c r="C2" s="8"/>
      <c r="D2" s="116"/>
      <c r="E2" s="117"/>
      <c r="F2" s="117"/>
      <c r="G2" s="117"/>
      <c r="H2" s="117"/>
      <c r="I2" s="118"/>
    </row>
    <row r="3" spans="1:10" s="12" customFormat="1" ht="12.75">
      <c r="A3" s="7">
        <v>1</v>
      </c>
      <c r="B3" s="9"/>
      <c r="C3" s="8" t="s">
        <v>231</v>
      </c>
      <c r="D3" s="10"/>
      <c r="E3" s="19"/>
      <c r="F3" s="19"/>
      <c r="G3" s="19"/>
      <c r="H3" s="19"/>
      <c r="I3" s="14"/>
      <c r="J3" s="119"/>
    </row>
    <row r="4" spans="1:10" s="12" customFormat="1" ht="12.75">
      <c r="A4" s="7"/>
      <c r="B4" s="10" t="s">
        <v>42</v>
      </c>
      <c r="C4" s="16" t="s">
        <v>229</v>
      </c>
      <c r="D4" s="10" t="s">
        <v>199</v>
      </c>
      <c r="E4" s="19">
        <v>1</v>
      </c>
      <c r="F4" s="19">
        <v>0</v>
      </c>
      <c r="G4" s="19">
        <v>550</v>
      </c>
      <c r="H4" s="19">
        <f>F4+G4</f>
        <v>550</v>
      </c>
      <c r="I4" s="14">
        <f>H4*E4</f>
        <v>550</v>
      </c>
      <c r="J4" s="119" t="s">
        <v>455</v>
      </c>
    </row>
    <row r="5" spans="1:10" s="12" customFormat="1" ht="12.75">
      <c r="A5" s="7"/>
      <c r="B5" s="10" t="s">
        <v>43</v>
      </c>
      <c r="C5" s="16" t="s">
        <v>230</v>
      </c>
      <c r="D5" s="10" t="s">
        <v>199</v>
      </c>
      <c r="E5" s="19">
        <v>1</v>
      </c>
      <c r="F5" s="19">
        <v>0</v>
      </c>
      <c r="G5" s="19">
        <v>550</v>
      </c>
      <c r="H5" s="19">
        <f>F5+G5</f>
        <v>550</v>
      </c>
      <c r="I5" s="14">
        <f>H5*E5</f>
        <v>550</v>
      </c>
      <c r="J5" s="119" t="s">
        <v>455</v>
      </c>
    </row>
    <row r="6" spans="1:10" s="12" customFormat="1" ht="12.75">
      <c r="A6" s="7"/>
      <c r="B6" s="10" t="s">
        <v>69</v>
      </c>
      <c r="C6" s="120" t="s">
        <v>228</v>
      </c>
      <c r="D6" s="10" t="s">
        <v>8</v>
      </c>
      <c r="E6" s="19">
        <v>20</v>
      </c>
      <c r="F6" s="121">
        <v>157.84</v>
      </c>
      <c r="G6" s="121">
        <v>65.33</v>
      </c>
      <c r="H6" s="19">
        <f>F6+G6</f>
        <v>223.17000000000002</v>
      </c>
      <c r="I6" s="14">
        <f>H6*E6</f>
        <v>4463.400000000001</v>
      </c>
      <c r="J6" s="122" t="s">
        <v>468</v>
      </c>
    </row>
    <row r="7" spans="1:10" s="12" customFormat="1" ht="12.75">
      <c r="A7" s="7"/>
      <c r="B7" s="10" t="s">
        <v>70</v>
      </c>
      <c r="C7" s="16" t="s">
        <v>283</v>
      </c>
      <c r="D7" s="10" t="s">
        <v>8</v>
      </c>
      <c r="E7" s="19">
        <v>15.36</v>
      </c>
      <c r="F7" s="121">
        <v>321.42</v>
      </c>
      <c r="G7" s="121">
        <v>49.96</v>
      </c>
      <c r="H7" s="19">
        <f>F7+G7</f>
        <v>371.38</v>
      </c>
      <c r="I7" s="14">
        <f>H7*E7</f>
        <v>5704.3967999999995</v>
      </c>
      <c r="J7" s="122" t="s">
        <v>469</v>
      </c>
    </row>
    <row r="8" spans="1:10" s="12" customFormat="1" ht="12.75">
      <c r="A8" s="7"/>
      <c r="B8" s="9"/>
      <c r="C8" s="8"/>
      <c r="D8" s="10"/>
      <c r="E8" s="150" t="s">
        <v>224</v>
      </c>
      <c r="F8" s="150"/>
      <c r="G8" s="150"/>
      <c r="H8" s="150"/>
      <c r="I8" s="91">
        <f>SUM(I4:I7)</f>
        <v>11267.7968</v>
      </c>
      <c r="J8" s="119"/>
    </row>
    <row r="9" spans="1:10" s="12" customFormat="1" ht="12.75">
      <c r="A9" s="7">
        <v>2</v>
      </c>
      <c r="B9" s="9"/>
      <c r="C9" s="8" t="s">
        <v>187</v>
      </c>
      <c r="D9" s="10"/>
      <c r="E9" s="19"/>
      <c r="F9" s="19"/>
      <c r="G9" s="19"/>
      <c r="H9" s="19"/>
      <c r="I9" s="14"/>
      <c r="J9" s="119"/>
    </row>
    <row r="10" spans="1:10" s="12" customFormat="1" ht="38.25">
      <c r="A10" s="7"/>
      <c r="B10" s="10" t="s">
        <v>54</v>
      </c>
      <c r="C10" s="16" t="s">
        <v>188</v>
      </c>
      <c r="D10" s="10"/>
      <c r="E10" s="19"/>
      <c r="F10" s="19"/>
      <c r="G10" s="19"/>
      <c r="H10" s="19"/>
      <c r="I10" s="14"/>
      <c r="J10" s="119"/>
    </row>
    <row r="11" spans="1:10" s="12" customFormat="1" ht="12.75">
      <c r="A11" s="7"/>
      <c r="B11" s="10" t="s">
        <v>55</v>
      </c>
      <c r="C11" s="16" t="s">
        <v>189</v>
      </c>
      <c r="D11" s="10" t="s">
        <v>8</v>
      </c>
      <c r="E11" s="19">
        <v>72</v>
      </c>
      <c r="F11" s="121">
        <v>26.99</v>
      </c>
      <c r="G11" s="121">
        <v>17.36</v>
      </c>
      <c r="H11" s="19">
        <f>F11+G11</f>
        <v>44.349999999999994</v>
      </c>
      <c r="I11" s="14">
        <f>H11*E11</f>
        <v>3193.2</v>
      </c>
      <c r="J11" s="122" t="s">
        <v>470</v>
      </c>
    </row>
    <row r="12" spans="1:10" s="12" customFormat="1" ht="12.75">
      <c r="A12" s="7"/>
      <c r="B12" s="9"/>
      <c r="C12" s="8"/>
      <c r="D12" s="10"/>
      <c r="E12" s="19"/>
      <c r="F12" s="19"/>
      <c r="G12" s="19"/>
      <c r="H12" s="19"/>
      <c r="I12" s="14"/>
      <c r="J12" s="119"/>
    </row>
    <row r="13" spans="1:10" s="12" customFormat="1" ht="12.75">
      <c r="A13" s="7">
        <v>3</v>
      </c>
      <c r="B13" s="9"/>
      <c r="C13" s="8" t="s">
        <v>26</v>
      </c>
      <c r="D13" s="10"/>
      <c r="E13" s="19"/>
      <c r="F13" s="19"/>
      <c r="G13" s="19"/>
      <c r="H13" s="19"/>
      <c r="I13" s="14"/>
      <c r="J13" s="119"/>
    </row>
    <row r="14" spans="1:10" s="12" customFormat="1" ht="25.5">
      <c r="A14" s="7"/>
      <c r="B14" s="10" t="s">
        <v>57</v>
      </c>
      <c r="C14" s="16" t="s">
        <v>27</v>
      </c>
      <c r="D14" s="10" t="s">
        <v>8</v>
      </c>
      <c r="E14" s="19">
        <v>145</v>
      </c>
      <c r="F14" s="19">
        <v>1.31</v>
      </c>
      <c r="G14" s="19">
        <v>2.62</v>
      </c>
      <c r="H14" s="19">
        <f aca="true" t="shared" si="0" ref="H14:H35">F14+G14</f>
        <v>3.93</v>
      </c>
      <c r="I14" s="14">
        <f>E14*H14</f>
        <v>569.85</v>
      </c>
      <c r="J14" s="122" t="s">
        <v>471</v>
      </c>
    </row>
    <row r="15" spans="1:10" s="12" customFormat="1" ht="12.75">
      <c r="A15" s="7"/>
      <c r="B15" s="10" t="s">
        <v>193</v>
      </c>
      <c r="C15" s="16" t="s">
        <v>28</v>
      </c>
      <c r="D15" s="10" t="s">
        <v>8</v>
      </c>
      <c r="E15" s="19">
        <v>145</v>
      </c>
      <c r="F15" s="121">
        <v>4.59</v>
      </c>
      <c r="G15" s="121">
        <v>7.21</v>
      </c>
      <c r="H15" s="19">
        <f t="shared" si="0"/>
        <v>11.8</v>
      </c>
      <c r="I15" s="14">
        <f>E15*H15</f>
        <v>1711</v>
      </c>
      <c r="J15" s="122" t="s">
        <v>472</v>
      </c>
    </row>
    <row r="16" spans="1:10" s="12" customFormat="1" ht="12.75">
      <c r="A16" s="7"/>
      <c r="B16" s="10" t="s">
        <v>250</v>
      </c>
      <c r="C16" s="16" t="s">
        <v>29</v>
      </c>
      <c r="D16" s="10" t="s">
        <v>8</v>
      </c>
      <c r="E16" s="19">
        <v>132</v>
      </c>
      <c r="F16" s="121">
        <v>0.89</v>
      </c>
      <c r="G16" s="121">
        <v>6.21</v>
      </c>
      <c r="H16" s="19">
        <f t="shared" si="0"/>
        <v>7.1</v>
      </c>
      <c r="I16" s="14">
        <f>E16*H16</f>
        <v>937.1999999999999</v>
      </c>
      <c r="J16" s="122" t="s">
        <v>473</v>
      </c>
    </row>
    <row r="17" spans="1:10" s="12" customFormat="1" ht="38.25">
      <c r="A17" s="7"/>
      <c r="B17" s="10" t="s">
        <v>259</v>
      </c>
      <c r="C17" s="16" t="s">
        <v>373</v>
      </c>
      <c r="D17" s="10" t="s">
        <v>8</v>
      </c>
      <c r="E17" s="19">
        <v>45</v>
      </c>
      <c r="F17" s="121">
        <v>31.19</v>
      </c>
      <c r="G17" s="121">
        <v>7.07</v>
      </c>
      <c r="H17" s="19">
        <f t="shared" si="0"/>
        <v>38.260000000000005</v>
      </c>
      <c r="I17" s="14">
        <f>E17*H17</f>
        <v>1721.7000000000003</v>
      </c>
      <c r="J17" s="122" t="s">
        <v>474</v>
      </c>
    </row>
    <row r="18" spans="1:10" s="12" customFormat="1" ht="12.75">
      <c r="A18" s="7"/>
      <c r="B18" s="9"/>
      <c r="C18" s="17"/>
      <c r="D18" s="10"/>
      <c r="E18" s="19"/>
      <c r="F18" s="19"/>
      <c r="G18" s="19"/>
      <c r="H18" s="19"/>
      <c r="I18" s="14"/>
      <c r="J18" s="119"/>
    </row>
    <row r="19" spans="1:10" s="12" customFormat="1" ht="12.75">
      <c r="A19" s="7">
        <v>4</v>
      </c>
      <c r="B19" s="9"/>
      <c r="C19" s="8" t="s">
        <v>30</v>
      </c>
      <c r="D19" s="10"/>
      <c r="E19" s="19"/>
      <c r="F19" s="19"/>
      <c r="G19" s="19"/>
      <c r="H19" s="19"/>
      <c r="I19" s="14"/>
      <c r="J19" s="119"/>
    </row>
    <row r="20" spans="1:10" s="12" customFormat="1" ht="38.25">
      <c r="A20" s="7"/>
      <c r="B20" s="10" t="s">
        <v>60</v>
      </c>
      <c r="C20" s="16" t="s">
        <v>24</v>
      </c>
      <c r="D20" s="10" t="s">
        <v>8</v>
      </c>
      <c r="E20" s="19">
        <v>78</v>
      </c>
      <c r="F20" s="121">
        <v>40.49</v>
      </c>
      <c r="G20" s="121">
        <v>14.35</v>
      </c>
      <c r="H20" s="19">
        <f t="shared" si="0"/>
        <v>54.84</v>
      </c>
      <c r="I20" s="14">
        <f>E20*H20</f>
        <v>4277.52</v>
      </c>
      <c r="J20" s="122" t="s">
        <v>475</v>
      </c>
    </row>
    <row r="21" spans="1:10" s="12" customFormat="1" ht="38.25">
      <c r="A21" s="7"/>
      <c r="B21" s="10" t="s">
        <v>101</v>
      </c>
      <c r="C21" s="16" t="s">
        <v>25</v>
      </c>
      <c r="D21" s="10" t="s">
        <v>7</v>
      </c>
      <c r="E21" s="19">
        <v>60</v>
      </c>
      <c r="F21" s="121">
        <v>4.64</v>
      </c>
      <c r="G21" s="121">
        <v>3.81</v>
      </c>
      <c r="H21" s="19">
        <f t="shared" si="0"/>
        <v>8.45</v>
      </c>
      <c r="I21" s="14">
        <f>E21*H21</f>
        <v>506.99999999999994</v>
      </c>
      <c r="J21" s="122" t="s">
        <v>476</v>
      </c>
    </row>
    <row r="22" spans="1:10" s="12" customFormat="1" ht="25.5">
      <c r="A22" s="7"/>
      <c r="B22" s="10" t="s">
        <v>103</v>
      </c>
      <c r="C22" s="123" t="s">
        <v>200</v>
      </c>
      <c r="D22" s="10" t="s">
        <v>8</v>
      </c>
      <c r="E22" s="76">
        <v>85</v>
      </c>
      <c r="F22" s="76">
        <v>43.23</v>
      </c>
      <c r="G22" s="76">
        <v>13.04</v>
      </c>
      <c r="H22" s="19">
        <f t="shared" si="0"/>
        <v>56.269999999999996</v>
      </c>
      <c r="I22" s="14">
        <f>H22*E22</f>
        <v>4782.95</v>
      </c>
      <c r="J22" s="122" t="s">
        <v>477</v>
      </c>
    </row>
    <row r="23" spans="1:10" s="12" customFormat="1" ht="25.5">
      <c r="A23" s="7"/>
      <c r="B23" s="10" t="s">
        <v>251</v>
      </c>
      <c r="C23" s="16" t="s">
        <v>201</v>
      </c>
      <c r="D23" s="10" t="s">
        <v>7</v>
      </c>
      <c r="E23" s="19">
        <v>75</v>
      </c>
      <c r="F23" s="121">
        <v>47.11</v>
      </c>
      <c r="G23" s="121">
        <v>14.06</v>
      </c>
      <c r="H23" s="19">
        <f t="shared" si="0"/>
        <v>61.17</v>
      </c>
      <c r="I23" s="14">
        <f>H23*E23</f>
        <v>4587.75</v>
      </c>
      <c r="J23" s="122" t="s">
        <v>477</v>
      </c>
    </row>
    <row r="24" spans="1:10" s="12" customFormat="1" ht="12.75">
      <c r="A24" s="7"/>
      <c r="B24" s="9"/>
      <c r="C24" s="16"/>
      <c r="D24" s="10"/>
      <c r="E24" s="19"/>
      <c r="F24" s="19"/>
      <c r="G24" s="19"/>
      <c r="H24" s="19"/>
      <c r="I24" s="14"/>
      <c r="J24" s="119"/>
    </row>
    <row r="25" spans="1:10" s="12" customFormat="1" ht="12.75">
      <c r="A25" s="7">
        <v>5</v>
      </c>
      <c r="B25" s="9"/>
      <c r="C25" s="8" t="s">
        <v>203</v>
      </c>
      <c r="D25" s="10"/>
      <c r="E25" s="19"/>
      <c r="F25" s="19"/>
      <c r="G25" s="19"/>
      <c r="H25" s="19"/>
      <c r="I25" s="14"/>
      <c r="J25" s="119"/>
    </row>
    <row r="26" spans="1:10" s="12" customFormat="1" ht="12.75">
      <c r="A26" s="7"/>
      <c r="B26" s="10" t="s">
        <v>46</v>
      </c>
      <c r="C26" s="16" t="s">
        <v>173</v>
      </c>
      <c r="D26" s="10" t="s">
        <v>106</v>
      </c>
      <c r="E26" s="19">
        <v>3.5</v>
      </c>
      <c r="F26" s="19">
        <v>0</v>
      </c>
      <c r="G26" s="121">
        <v>22.44</v>
      </c>
      <c r="H26" s="19">
        <f t="shared" si="0"/>
        <v>22.44</v>
      </c>
      <c r="I26" s="14">
        <f>E26*H26</f>
        <v>78.54</v>
      </c>
      <c r="J26" s="122" t="s">
        <v>478</v>
      </c>
    </row>
    <row r="27" spans="1:10" s="12" customFormat="1" ht="51">
      <c r="A27" s="7"/>
      <c r="B27" s="10" t="s">
        <v>48</v>
      </c>
      <c r="C27" s="16" t="s">
        <v>172</v>
      </c>
      <c r="D27" s="10" t="s">
        <v>8</v>
      </c>
      <c r="E27" s="19">
        <v>15.5</v>
      </c>
      <c r="F27" s="121">
        <v>211.13</v>
      </c>
      <c r="G27" s="121">
        <v>176.85</v>
      </c>
      <c r="H27" s="19">
        <f t="shared" si="0"/>
        <v>387.98</v>
      </c>
      <c r="I27" s="14">
        <f>E27*H27</f>
        <v>6013.6900000000005</v>
      </c>
      <c r="J27" s="122" t="s">
        <v>479</v>
      </c>
    </row>
    <row r="28" spans="1:10" s="12" customFormat="1" ht="12.75">
      <c r="A28" s="7"/>
      <c r="B28" s="9"/>
      <c r="C28" s="16"/>
      <c r="D28" s="10"/>
      <c r="E28" s="19"/>
      <c r="F28" s="19"/>
      <c r="G28" s="19"/>
      <c r="H28" s="19"/>
      <c r="I28" s="14"/>
      <c r="J28" s="119"/>
    </row>
    <row r="29" spans="1:10" s="12" customFormat="1" ht="12.75">
      <c r="A29" s="7">
        <v>6</v>
      </c>
      <c r="B29" s="9"/>
      <c r="C29" s="8" t="s">
        <v>209</v>
      </c>
      <c r="D29" s="10"/>
      <c r="E29" s="19"/>
      <c r="F29" s="19"/>
      <c r="G29" s="19"/>
      <c r="H29" s="19"/>
      <c r="I29" s="14"/>
      <c r="J29" s="119"/>
    </row>
    <row r="30" spans="1:10" s="12" customFormat="1" ht="12.75">
      <c r="A30" s="7"/>
      <c r="B30" s="10" t="s">
        <v>50</v>
      </c>
      <c r="C30" s="16" t="s">
        <v>173</v>
      </c>
      <c r="D30" s="10" t="s">
        <v>106</v>
      </c>
      <c r="E30" s="19">
        <v>1</v>
      </c>
      <c r="F30" s="19">
        <v>0</v>
      </c>
      <c r="G30" s="121">
        <v>22.44</v>
      </c>
      <c r="H30" s="19">
        <f t="shared" si="0"/>
        <v>22.44</v>
      </c>
      <c r="I30" s="14">
        <f>E30*H30</f>
        <v>22.44</v>
      </c>
      <c r="J30" s="122" t="s">
        <v>478</v>
      </c>
    </row>
    <row r="31" spans="1:10" s="12" customFormat="1" ht="12.75">
      <c r="A31" s="7"/>
      <c r="B31" s="10"/>
      <c r="C31" s="16" t="s">
        <v>171</v>
      </c>
      <c r="D31" s="10" t="s">
        <v>106</v>
      </c>
      <c r="E31" s="19">
        <v>1.2</v>
      </c>
      <c r="F31" s="121">
        <v>5.58</v>
      </c>
      <c r="G31" s="121">
        <v>0.55</v>
      </c>
      <c r="H31" s="19">
        <f t="shared" si="0"/>
        <v>6.13</v>
      </c>
      <c r="I31" s="14">
        <f>E31*H31</f>
        <v>7.356</v>
      </c>
      <c r="J31" s="122" t="s">
        <v>480</v>
      </c>
    </row>
    <row r="32" spans="1:10" s="12" customFormat="1" ht="51">
      <c r="A32" s="7"/>
      <c r="B32" s="10" t="s">
        <v>194</v>
      </c>
      <c r="C32" s="16" t="s">
        <v>172</v>
      </c>
      <c r="D32" s="10" t="s">
        <v>8</v>
      </c>
      <c r="E32" s="19">
        <v>3.5</v>
      </c>
      <c r="F32" s="121">
        <v>211.13</v>
      </c>
      <c r="G32" s="121">
        <v>176.85</v>
      </c>
      <c r="H32" s="19">
        <f t="shared" si="0"/>
        <v>387.98</v>
      </c>
      <c r="I32" s="14">
        <f>E32*H32</f>
        <v>1357.93</v>
      </c>
      <c r="J32" s="122" t="s">
        <v>479</v>
      </c>
    </row>
    <row r="33" spans="1:10" s="12" customFormat="1" ht="12.75">
      <c r="A33" s="7"/>
      <c r="B33" s="9"/>
      <c r="C33" s="16"/>
      <c r="D33" s="10"/>
      <c r="E33" s="19"/>
      <c r="F33" s="19"/>
      <c r="G33" s="19"/>
      <c r="H33" s="19"/>
      <c r="I33" s="14"/>
      <c r="J33" s="119"/>
    </row>
    <row r="34" spans="1:10" s="12" customFormat="1" ht="12.75">
      <c r="A34" s="7">
        <v>7</v>
      </c>
      <c r="B34" s="9"/>
      <c r="C34" s="8" t="s">
        <v>210</v>
      </c>
      <c r="D34" s="10"/>
      <c r="E34" s="19"/>
      <c r="F34" s="19"/>
      <c r="G34" s="19"/>
      <c r="H34" s="19"/>
      <c r="I34" s="14"/>
      <c r="J34" s="119"/>
    </row>
    <row r="35" spans="1:10" s="12" customFormat="1" ht="51">
      <c r="A35" s="7"/>
      <c r="B35" s="10" t="s">
        <v>52</v>
      </c>
      <c r="C35" s="16" t="s">
        <v>172</v>
      </c>
      <c r="D35" s="10" t="s">
        <v>8</v>
      </c>
      <c r="E35" s="19">
        <v>25</v>
      </c>
      <c r="F35" s="121">
        <v>211.13</v>
      </c>
      <c r="G35" s="121">
        <v>176.85</v>
      </c>
      <c r="H35" s="19">
        <f t="shared" si="0"/>
        <v>387.98</v>
      </c>
      <c r="I35" s="14">
        <f>E35*H35</f>
        <v>9699.5</v>
      </c>
      <c r="J35" s="122" t="s">
        <v>479</v>
      </c>
    </row>
    <row r="36" spans="1:10" s="12" customFormat="1" ht="12.75">
      <c r="A36" s="7"/>
      <c r="B36" s="9"/>
      <c r="C36" s="16"/>
      <c r="D36" s="10"/>
      <c r="E36" s="152" t="s">
        <v>227</v>
      </c>
      <c r="F36" s="152"/>
      <c r="G36" s="152"/>
      <c r="H36" s="152"/>
      <c r="I36" s="91">
        <f>SUM(I11:I35)</f>
        <v>39467.626000000004</v>
      </c>
      <c r="J36" s="119"/>
    </row>
    <row r="37" spans="1:10" s="12" customFormat="1" ht="12.75">
      <c r="A37" s="7">
        <v>8</v>
      </c>
      <c r="B37" s="9"/>
      <c r="C37" s="8" t="s">
        <v>31</v>
      </c>
      <c r="D37" s="10"/>
      <c r="E37" s="19"/>
      <c r="F37" s="19"/>
      <c r="G37" s="19"/>
      <c r="H37" s="19"/>
      <c r="I37" s="14"/>
      <c r="J37" s="119"/>
    </row>
    <row r="38" spans="1:10" s="12" customFormat="1" ht="12.75">
      <c r="A38" s="7"/>
      <c r="B38" s="10" t="s">
        <v>62</v>
      </c>
      <c r="C38" s="124" t="s">
        <v>346</v>
      </c>
      <c r="D38" s="10" t="s">
        <v>16</v>
      </c>
      <c r="E38" s="19">
        <v>2</v>
      </c>
      <c r="F38" s="121">
        <v>416.07</v>
      </c>
      <c r="G38" s="121">
        <v>33.02</v>
      </c>
      <c r="H38" s="19">
        <f>F38+G38</f>
        <v>449.09</v>
      </c>
      <c r="I38" s="14">
        <f aca="true" t="shared" si="1" ref="I38:I46">E38*H38</f>
        <v>898.18</v>
      </c>
      <c r="J38" s="122" t="s">
        <v>481</v>
      </c>
    </row>
    <row r="39" spans="1:10" s="12" customFormat="1" ht="12.75">
      <c r="A39" s="7"/>
      <c r="B39" s="10" t="s">
        <v>110</v>
      </c>
      <c r="C39" s="16" t="s">
        <v>345</v>
      </c>
      <c r="D39" s="10" t="s">
        <v>16</v>
      </c>
      <c r="E39" s="19">
        <v>2</v>
      </c>
      <c r="F39" s="121">
        <v>223.24</v>
      </c>
      <c r="G39" s="121">
        <v>38.45</v>
      </c>
      <c r="H39" s="19">
        <f aca="true" t="shared" si="2" ref="H39:H47">F39+G39</f>
        <v>261.69</v>
      </c>
      <c r="I39" s="14">
        <f t="shared" si="1"/>
        <v>523.38</v>
      </c>
      <c r="J39" s="122" t="s">
        <v>482</v>
      </c>
    </row>
    <row r="40" spans="1:10" s="12" customFormat="1" ht="12.75">
      <c r="A40" s="7"/>
      <c r="B40" s="10" t="s">
        <v>374</v>
      </c>
      <c r="C40" s="16" t="s">
        <v>347</v>
      </c>
      <c r="D40" s="10" t="s">
        <v>16</v>
      </c>
      <c r="E40" s="19">
        <v>2</v>
      </c>
      <c r="F40" s="121">
        <v>501.47</v>
      </c>
      <c r="G40" s="121">
        <v>1.63</v>
      </c>
      <c r="H40" s="19">
        <f t="shared" si="2"/>
        <v>503.1</v>
      </c>
      <c r="I40" s="14">
        <f t="shared" si="1"/>
        <v>1006.2</v>
      </c>
      <c r="J40" s="122" t="s">
        <v>483</v>
      </c>
    </row>
    <row r="41" spans="1:10" s="12" customFormat="1" ht="28.5" customHeight="1">
      <c r="A41" s="7"/>
      <c r="B41" s="10" t="s">
        <v>375</v>
      </c>
      <c r="C41" s="90" t="s">
        <v>348</v>
      </c>
      <c r="D41" s="10" t="s">
        <v>16</v>
      </c>
      <c r="E41" s="19">
        <v>2</v>
      </c>
      <c r="F41" s="19">
        <v>399.3</v>
      </c>
      <c r="G41" s="19">
        <v>12.66</v>
      </c>
      <c r="H41" s="19">
        <f t="shared" si="2"/>
        <v>411.96000000000004</v>
      </c>
      <c r="I41" s="14">
        <f t="shared" si="1"/>
        <v>823.9200000000001</v>
      </c>
      <c r="J41" s="119"/>
    </row>
    <row r="42" spans="1:10" s="12" customFormat="1" ht="25.5">
      <c r="A42" s="7"/>
      <c r="B42" s="10" t="s">
        <v>376</v>
      </c>
      <c r="C42" s="120" t="s">
        <v>32</v>
      </c>
      <c r="D42" s="10" t="s">
        <v>16</v>
      </c>
      <c r="E42" s="19">
        <v>4</v>
      </c>
      <c r="F42" s="121">
        <v>113.18</v>
      </c>
      <c r="G42" s="121">
        <v>7.44</v>
      </c>
      <c r="H42" s="19">
        <f t="shared" si="2"/>
        <v>120.62</v>
      </c>
      <c r="I42" s="14">
        <f t="shared" si="1"/>
        <v>482.48</v>
      </c>
      <c r="J42" s="122" t="s">
        <v>484</v>
      </c>
    </row>
    <row r="43" spans="1:10" s="12" customFormat="1" ht="25.5">
      <c r="A43" s="7"/>
      <c r="B43" s="10" t="s">
        <v>377</v>
      </c>
      <c r="C43" s="120" t="s">
        <v>33</v>
      </c>
      <c r="D43" s="10" t="s">
        <v>16</v>
      </c>
      <c r="E43" s="19">
        <v>1</v>
      </c>
      <c r="F43" s="121">
        <v>85.2</v>
      </c>
      <c r="G43" s="121">
        <v>7.44</v>
      </c>
      <c r="H43" s="19">
        <f t="shared" si="2"/>
        <v>92.64</v>
      </c>
      <c r="I43" s="14">
        <f t="shared" si="1"/>
        <v>92.64</v>
      </c>
      <c r="J43" s="122" t="s">
        <v>485</v>
      </c>
    </row>
    <row r="44" spans="1:10" s="12" customFormat="1" ht="25.5">
      <c r="A44" s="7"/>
      <c r="B44" s="10" t="s">
        <v>378</v>
      </c>
      <c r="C44" s="120" t="s">
        <v>34</v>
      </c>
      <c r="D44" s="10" t="s">
        <v>7</v>
      </c>
      <c r="E44" s="19">
        <v>1.8</v>
      </c>
      <c r="F44" s="121">
        <v>543.2</v>
      </c>
      <c r="G44" s="19">
        <v>0</v>
      </c>
      <c r="H44" s="19">
        <f t="shared" si="2"/>
        <v>543.2</v>
      </c>
      <c r="I44" s="14">
        <f t="shared" si="1"/>
        <v>977.7600000000001</v>
      </c>
      <c r="J44" s="122" t="s">
        <v>486</v>
      </c>
    </row>
    <row r="45" spans="1:10" s="12" customFormat="1" ht="12.75">
      <c r="A45" s="7"/>
      <c r="B45" s="10" t="s">
        <v>379</v>
      </c>
      <c r="C45" s="16" t="s">
        <v>35</v>
      </c>
      <c r="D45" s="10" t="s">
        <v>16</v>
      </c>
      <c r="E45" s="19">
        <v>2</v>
      </c>
      <c r="F45" s="121">
        <v>20.46</v>
      </c>
      <c r="G45" s="121">
        <v>8.13</v>
      </c>
      <c r="H45" s="19">
        <f t="shared" si="2"/>
        <v>28.590000000000003</v>
      </c>
      <c r="I45" s="14">
        <f t="shared" si="1"/>
        <v>57.18000000000001</v>
      </c>
      <c r="J45" s="122" t="s">
        <v>487</v>
      </c>
    </row>
    <row r="46" spans="1:10" s="12" customFormat="1" ht="12.75">
      <c r="A46" s="7"/>
      <c r="B46" s="10" t="s">
        <v>380</v>
      </c>
      <c r="C46" s="16" t="s">
        <v>36</v>
      </c>
      <c r="D46" s="10" t="s">
        <v>8</v>
      </c>
      <c r="E46" s="19">
        <v>2.43</v>
      </c>
      <c r="F46" s="121">
        <v>292.72</v>
      </c>
      <c r="G46" s="121">
        <v>0</v>
      </c>
      <c r="H46" s="19">
        <f t="shared" si="2"/>
        <v>292.72</v>
      </c>
      <c r="I46" s="14">
        <f t="shared" si="1"/>
        <v>711.3096000000002</v>
      </c>
      <c r="J46" s="122" t="s">
        <v>488</v>
      </c>
    </row>
    <row r="47" spans="1:10" s="12" customFormat="1" ht="38.25">
      <c r="A47" s="7"/>
      <c r="B47" s="10" t="s">
        <v>381</v>
      </c>
      <c r="C47" s="16" t="s">
        <v>288</v>
      </c>
      <c r="D47" s="10" t="s">
        <v>16</v>
      </c>
      <c r="E47" s="19">
        <v>2</v>
      </c>
      <c r="F47" s="121">
        <v>389.88</v>
      </c>
      <c r="G47" s="121">
        <v>10.45</v>
      </c>
      <c r="H47" s="19">
        <f t="shared" si="2"/>
        <v>400.33</v>
      </c>
      <c r="I47" s="14">
        <f>H47*E47</f>
        <v>800.66</v>
      </c>
      <c r="J47" s="122" t="s">
        <v>489</v>
      </c>
    </row>
    <row r="48" spans="1:10" s="12" customFormat="1" ht="12.75">
      <c r="A48" s="7"/>
      <c r="B48" s="9"/>
      <c r="C48" s="125"/>
      <c r="D48" s="76"/>
      <c r="E48" s="19"/>
      <c r="F48" s="19"/>
      <c r="G48" s="19"/>
      <c r="H48" s="19"/>
      <c r="I48" s="14"/>
      <c r="J48" s="119"/>
    </row>
    <row r="49" spans="1:10" s="12" customFormat="1" ht="12.75">
      <c r="A49" s="7"/>
      <c r="B49" s="9"/>
      <c r="C49" s="125"/>
      <c r="D49" s="76"/>
      <c r="E49" s="150" t="s">
        <v>225</v>
      </c>
      <c r="F49" s="150"/>
      <c r="G49" s="150"/>
      <c r="H49" s="150"/>
      <c r="I49" s="126">
        <f>SUM(I38:I48)</f>
        <v>6373.709600000001</v>
      </c>
      <c r="J49" s="119"/>
    </row>
    <row r="50" spans="1:10" s="12" customFormat="1" ht="12.75">
      <c r="A50" s="7"/>
      <c r="B50" s="9"/>
      <c r="C50" s="125"/>
      <c r="D50" s="76"/>
      <c r="E50" s="19"/>
      <c r="F50" s="19"/>
      <c r="G50" s="19"/>
      <c r="H50" s="19"/>
      <c r="I50" s="11"/>
      <c r="J50" s="119"/>
    </row>
    <row r="51" spans="1:10" s="12" customFormat="1" ht="12.75">
      <c r="A51" s="7">
        <v>9</v>
      </c>
      <c r="B51" s="9"/>
      <c r="C51" s="8" t="s">
        <v>298</v>
      </c>
      <c r="D51" s="10"/>
      <c r="E51" s="19"/>
      <c r="F51" s="19"/>
      <c r="G51" s="19"/>
      <c r="H51" s="19"/>
      <c r="I51" s="14"/>
      <c r="J51" s="119"/>
    </row>
    <row r="52" spans="1:11" s="12" customFormat="1" ht="51">
      <c r="A52" s="7"/>
      <c r="B52" s="10" t="s">
        <v>64</v>
      </c>
      <c r="C52" s="120" t="s">
        <v>299</v>
      </c>
      <c r="D52" s="76" t="s">
        <v>16</v>
      </c>
      <c r="E52" s="19">
        <v>1</v>
      </c>
      <c r="F52" s="19">
        <v>35367.94</v>
      </c>
      <c r="G52" s="19">
        <v>0</v>
      </c>
      <c r="H52" s="19">
        <f>F52+G52</f>
        <v>35367.94</v>
      </c>
      <c r="I52" s="14">
        <f>H52*E52</f>
        <v>35367.94</v>
      </c>
      <c r="J52" s="119"/>
      <c r="K52" s="12">
        <f>F52*1.1</f>
        <v>38904.734000000004</v>
      </c>
    </row>
    <row r="53" spans="1:10" s="12" customFormat="1" ht="12.75">
      <c r="A53" s="7"/>
      <c r="B53" s="9"/>
      <c r="C53" s="125"/>
      <c r="D53" s="76"/>
      <c r="E53" s="150" t="s">
        <v>233</v>
      </c>
      <c r="F53" s="150"/>
      <c r="G53" s="150"/>
      <c r="H53" s="150"/>
      <c r="I53" s="92">
        <f>SUM(I52:I52)</f>
        <v>35367.94</v>
      </c>
      <c r="J53" s="119"/>
    </row>
    <row r="54" spans="1:10" s="12" customFormat="1" ht="12.75">
      <c r="A54" s="7"/>
      <c r="B54" s="9"/>
      <c r="C54" s="125"/>
      <c r="D54" s="76"/>
      <c r="E54" s="93"/>
      <c r="F54" s="99"/>
      <c r="G54" s="99"/>
      <c r="H54" s="93"/>
      <c r="I54" s="92"/>
      <c r="J54" s="119"/>
    </row>
    <row r="55" spans="1:10" s="12" customFormat="1" ht="12.75">
      <c r="A55" s="7">
        <v>10</v>
      </c>
      <c r="B55" s="9"/>
      <c r="C55" s="8" t="s">
        <v>545</v>
      </c>
      <c r="D55" s="10"/>
      <c r="E55" s="19"/>
      <c r="F55" s="19"/>
      <c r="G55" s="19"/>
      <c r="H55" s="19"/>
      <c r="I55" s="14"/>
      <c r="J55" s="119"/>
    </row>
    <row r="56" spans="1:10" s="12" customFormat="1" ht="12.75">
      <c r="A56" s="7"/>
      <c r="B56" s="10" t="s">
        <v>181</v>
      </c>
      <c r="C56" s="90" t="s">
        <v>410</v>
      </c>
      <c r="D56" s="10" t="s">
        <v>411</v>
      </c>
      <c r="E56" s="19">
        <v>2</v>
      </c>
      <c r="F56" s="127">
        <v>3055.52</v>
      </c>
      <c r="G56" s="121">
        <v>737.82</v>
      </c>
      <c r="H56" s="19">
        <f>F56+G56</f>
        <v>3793.34</v>
      </c>
      <c r="I56" s="14">
        <f>H56*E56</f>
        <v>7586.68</v>
      </c>
      <c r="J56" s="122" t="s">
        <v>490</v>
      </c>
    </row>
    <row r="57" spans="1:10" s="12" customFormat="1" ht="25.5">
      <c r="A57" s="7"/>
      <c r="B57" s="10" t="s">
        <v>276</v>
      </c>
      <c r="C57" s="90" t="s">
        <v>403</v>
      </c>
      <c r="D57" s="10" t="s">
        <v>412</v>
      </c>
      <c r="E57" s="128">
        <v>2</v>
      </c>
      <c r="F57" s="121">
        <v>26.59</v>
      </c>
      <c r="G57" s="121">
        <v>7.44</v>
      </c>
      <c r="H57" s="19">
        <f>F57+G57</f>
        <v>34.03</v>
      </c>
      <c r="I57" s="14">
        <f>H57*E57</f>
        <v>68.06</v>
      </c>
      <c r="J57" s="122" t="s">
        <v>491</v>
      </c>
    </row>
    <row r="58" spans="1:10" s="12" customFormat="1" ht="12.75">
      <c r="A58" s="7"/>
      <c r="B58" s="10" t="s">
        <v>407</v>
      </c>
      <c r="C58" s="90" t="s">
        <v>404</v>
      </c>
      <c r="D58" s="10" t="s">
        <v>7</v>
      </c>
      <c r="E58" s="128">
        <v>7.5</v>
      </c>
      <c r="F58" s="121">
        <v>5.67</v>
      </c>
      <c r="G58" s="121">
        <v>13.8</v>
      </c>
      <c r="H58" s="19">
        <f>F58+G58</f>
        <v>19.47</v>
      </c>
      <c r="I58" s="14">
        <f>H58*E58</f>
        <v>146.02499999999998</v>
      </c>
      <c r="J58" s="122" t="s">
        <v>492</v>
      </c>
    </row>
    <row r="59" spans="1:10" s="12" customFormat="1" ht="12.75">
      <c r="A59" s="7"/>
      <c r="B59" s="10" t="s">
        <v>408</v>
      </c>
      <c r="C59" s="90" t="s">
        <v>405</v>
      </c>
      <c r="D59" s="10" t="s">
        <v>7</v>
      </c>
      <c r="E59" s="128">
        <v>5</v>
      </c>
      <c r="F59" s="121">
        <v>26.4</v>
      </c>
      <c r="G59" s="121">
        <v>9.1</v>
      </c>
      <c r="H59" s="19">
        <f>F59+G59</f>
        <v>35.5</v>
      </c>
      <c r="I59" s="14">
        <f>H59*E59</f>
        <v>177.5</v>
      </c>
      <c r="J59" s="122" t="s">
        <v>493</v>
      </c>
    </row>
    <row r="60" spans="1:10" s="12" customFormat="1" ht="12.75">
      <c r="A60" s="7"/>
      <c r="B60" s="10" t="s">
        <v>409</v>
      </c>
      <c r="C60" s="90" t="s">
        <v>406</v>
      </c>
      <c r="D60" s="10" t="s">
        <v>7</v>
      </c>
      <c r="E60" s="128">
        <v>5</v>
      </c>
      <c r="F60" s="121">
        <v>39.29</v>
      </c>
      <c r="G60" s="121">
        <v>9.93</v>
      </c>
      <c r="H60" s="19">
        <f>F60+G60</f>
        <v>49.22</v>
      </c>
      <c r="I60" s="14">
        <f>H60*E60</f>
        <v>246.1</v>
      </c>
      <c r="J60" s="122" t="s">
        <v>494</v>
      </c>
    </row>
    <row r="61" spans="1:10" s="12" customFormat="1" ht="12.75">
      <c r="A61" s="7"/>
      <c r="B61" s="9"/>
      <c r="C61" s="125"/>
      <c r="E61" s="150" t="s">
        <v>233</v>
      </c>
      <c r="F61" s="150"/>
      <c r="G61" s="150"/>
      <c r="H61" s="150"/>
      <c r="I61" s="92">
        <f>SUM(I56:I60)</f>
        <v>8224.365</v>
      </c>
      <c r="J61" s="119"/>
    </row>
    <row r="62" spans="1:10" s="12" customFormat="1" ht="12.75">
      <c r="A62" s="7"/>
      <c r="B62" s="9"/>
      <c r="C62" s="125"/>
      <c r="D62" s="76"/>
      <c r="E62" s="93"/>
      <c r="F62" s="99"/>
      <c r="G62" s="99"/>
      <c r="H62" s="93"/>
      <c r="I62" s="92"/>
      <c r="J62" s="119"/>
    </row>
    <row r="63" spans="1:10" s="12" customFormat="1" ht="12.75">
      <c r="A63" s="7"/>
      <c r="B63" s="9"/>
      <c r="C63" s="125"/>
      <c r="D63" s="76"/>
      <c r="E63" s="19"/>
      <c r="F63" s="19"/>
      <c r="G63" s="19"/>
      <c r="H63" s="19"/>
      <c r="I63" s="14"/>
      <c r="J63" s="119"/>
    </row>
    <row r="64" spans="1:10" s="12" customFormat="1" ht="39.75" customHeight="1">
      <c r="A64" s="7">
        <v>11</v>
      </c>
      <c r="B64" s="9"/>
      <c r="C64" s="151" t="s">
        <v>351</v>
      </c>
      <c r="D64" s="151"/>
      <c r="E64" s="151"/>
      <c r="F64" s="19"/>
      <c r="G64" s="19"/>
      <c r="H64" s="19"/>
      <c r="I64" s="14"/>
      <c r="J64" s="119"/>
    </row>
    <row r="65" spans="1:10" s="12" customFormat="1" ht="12.75">
      <c r="A65" s="7"/>
      <c r="B65" s="9" t="s">
        <v>182</v>
      </c>
      <c r="C65" s="8" t="s">
        <v>38</v>
      </c>
      <c r="D65" s="10"/>
      <c r="E65" s="19"/>
      <c r="F65" s="19"/>
      <c r="G65" s="19"/>
      <c r="H65" s="19"/>
      <c r="I65" s="14"/>
      <c r="J65" s="119"/>
    </row>
    <row r="66" spans="1:10" s="12" customFormat="1" ht="25.5">
      <c r="A66" s="7"/>
      <c r="B66" s="10" t="s">
        <v>389</v>
      </c>
      <c r="C66" s="16" t="s">
        <v>217</v>
      </c>
      <c r="D66" s="10" t="s">
        <v>16</v>
      </c>
      <c r="E66" s="19">
        <v>5</v>
      </c>
      <c r="F66" s="19">
        <v>667.47</v>
      </c>
      <c r="G66" s="19">
        <v>69.8</v>
      </c>
      <c r="H66" s="19">
        <f>F66+G66</f>
        <v>737.27</v>
      </c>
      <c r="I66" s="14">
        <f>H66*E66</f>
        <v>3686.35</v>
      </c>
      <c r="J66" s="119" t="s">
        <v>455</v>
      </c>
    </row>
    <row r="67" spans="1:10" s="12" customFormat="1" ht="25.5">
      <c r="A67" s="7"/>
      <c r="B67" s="10" t="s">
        <v>390</v>
      </c>
      <c r="C67" s="16" t="s">
        <v>350</v>
      </c>
      <c r="D67" s="10" t="s">
        <v>16</v>
      </c>
      <c r="E67" s="19">
        <v>2</v>
      </c>
      <c r="F67" s="19">
        <v>2224.99</v>
      </c>
      <c r="G67" s="19">
        <v>69.8</v>
      </c>
      <c r="H67" s="19">
        <f aca="true" t="shared" si="3" ref="H67:H72">F67+G67</f>
        <v>2294.79</v>
      </c>
      <c r="I67" s="14">
        <f>H67*E67</f>
        <v>4589.58</v>
      </c>
      <c r="J67" s="119" t="s">
        <v>455</v>
      </c>
    </row>
    <row r="68" spans="1:10" s="12" customFormat="1" ht="12.75">
      <c r="A68" s="7"/>
      <c r="B68" s="9"/>
      <c r="C68" s="8"/>
      <c r="D68" s="10"/>
      <c r="E68" s="19"/>
      <c r="F68" s="19"/>
      <c r="G68" s="19"/>
      <c r="H68" s="19"/>
      <c r="I68" s="14"/>
      <c r="J68" s="119"/>
    </row>
    <row r="69" spans="1:10" s="12" customFormat="1" ht="12.75">
      <c r="A69" s="7"/>
      <c r="B69" s="9" t="s">
        <v>277</v>
      </c>
      <c r="C69" s="8" t="s">
        <v>37</v>
      </c>
      <c r="D69" s="10"/>
      <c r="E69" s="19"/>
      <c r="F69" s="19"/>
      <c r="G69" s="19"/>
      <c r="H69" s="19"/>
      <c r="I69" s="14"/>
      <c r="J69" s="119"/>
    </row>
    <row r="70" spans="1:10" s="12" customFormat="1" ht="25.5">
      <c r="A70" s="7"/>
      <c r="B70" s="10" t="s">
        <v>391</v>
      </c>
      <c r="C70" s="16" t="s">
        <v>285</v>
      </c>
      <c r="D70" s="10" t="s">
        <v>8</v>
      </c>
      <c r="E70" s="19">
        <v>0.72</v>
      </c>
      <c r="F70" s="19">
        <v>285.61</v>
      </c>
      <c r="G70" s="19">
        <v>33.07</v>
      </c>
      <c r="H70" s="19">
        <f t="shared" si="3"/>
        <v>318.68</v>
      </c>
      <c r="I70" s="14">
        <f>E70*H70</f>
        <v>229.4496</v>
      </c>
      <c r="J70" s="119" t="s">
        <v>455</v>
      </c>
    </row>
    <row r="71" spans="1:10" s="12" customFormat="1" ht="25.5">
      <c r="A71" s="7"/>
      <c r="B71" s="10" t="s">
        <v>392</v>
      </c>
      <c r="C71" s="16" t="s">
        <v>286</v>
      </c>
      <c r="D71" s="10" t="s">
        <v>8</v>
      </c>
      <c r="E71" s="19">
        <v>2.16</v>
      </c>
      <c r="F71" s="19">
        <v>285.61</v>
      </c>
      <c r="G71" s="19">
        <v>33.07</v>
      </c>
      <c r="H71" s="19">
        <f t="shared" si="3"/>
        <v>318.68</v>
      </c>
      <c r="I71" s="14">
        <f>E71*H71</f>
        <v>688.3488000000001</v>
      </c>
      <c r="J71" s="119" t="s">
        <v>455</v>
      </c>
    </row>
    <row r="72" spans="1:10" s="12" customFormat="1" ht="51">
      <c r="A72" s="7"/>
      <c r="B72" s="10" t="s">
        <v>393</v>
      </c>
      <c r="C72" s="16" t="s">
        <v>220</v>
      </c>
      <c r="D72" s="10" t="s">
        <v>8</v>
      </c>
      <c r="E72" s="19">
        <v>11.76</v>
      </c>
      <c r="F72" s="19">
        <v>328.47</v>
      </c>
      <c r="G72" s="19">
        <v>33.07</v>
      </c>
      <c r="H72" s="19">
        <f t="shared" si="3"/>
        <v>361.54</v>
      </c>
      <c r="I72" s="14">
        <f>E72*H72</f>
        <v>4251.7104</v>
      </c>
      <c r="J72" s="119" t="s">
        <v>455</v>
      </c>
    </row>
    <row r="73" spans="1:10" s="12" customFormat="1" ht="12.75" customHeight="1">
      <c r="A73" s="7"/>
      <c r="B73" s="9"/>
      <c r="C73" s="16"/>
      <c r="D73" s="10"/>
      <c r="E73" s="150" t="s">
        <v>300</v>
      </c>
      <c r="F73" s="150"/>
      <c r="G73" s="150"/>
      <c r="H73" s="150"/>
      <c r="I73" s="92">
        <f>SUM(I66:I72)</f>
        <v>13445.4388</v>
      </c>
      <c r="J73" s="119"/>
    </row>
    <row r="74" spans="1:10" s="12" customFormat="1" ht="12.75">
      <c r="A74" s="7">
        <v>12</v>
      </c>
      <c r="B74" s="9"/>
      <c r="C74" s="8" t="s">
        <v>202</v>
      </c>
      <c r="D74" s="10"/>
      <c r="E74" s="19"/>
      <c r="F74" s="19"/>
      <c r="G74" s="19"/>
      <c r="H74" s="19"/>
      <c r="I74" s="14"/>
      <c r="J74" s="119"/>
    </row>
    <row r="75" spans="1:10" s="12" customFormat="1" ht="12.75">
      <c r="A75" s="7"/>
      <c r="B75" s="10" t="s">
        <v>278</v>
      </c>
      <c r="C75" s="8" t="s">
        <v>12</v>
      </c>
      <c r="D75" s="10" t="s">
        <v>8</v>
      </c>
      <c r="E75" s="19">
        <v>356</v>
      </c>
      <c r="F75" s="19">
        <v>4.35</v>
      </c>
      <c r="G75" s="19">
        <v>10.58</v>
      </c>
      <c r="H75" s="19">
        <f>F75+G75</f>
        <v>14.93</v>
      </c>
      <c r="I75" s="14">
        <f aca="true" t="shared" si="4" ref="I75:I81">E75*H75</f>
        <v>5315.08</v>
      </c>
      <c r="J75" s="119" t="s">
        <v>455</v>
      </c>
    </row>
    <row r="76" spans="1:10" s="12" customFormat="1" ht="12.75">
      <c r="A76" s="7"/>
      <c r="B76" s="10" t="s">
        <v>394</v>
      </c>
      <c r="C76" s="8" t="s">
        <v>211</v>
      </c>
      <c r="D76" s="10" t="s">
        <v>8</v>
      </c>
      <c r="E76" s="19">
        <v>186</v>
      </c>
      <c r="F76" s="121">
        <v>2.21</v>
      </c>
      <c r="G76" s="121">
        <v>6.04</v>
      </c>
      <c r="H76" s="19">
        <f aca="true" t="shared" si="5" ref="H76:H81">F76+G76</f>
        <v>8.25</v>
      </c>
      <c r="I76" s="14">
        <f t="shared" si="4"/>
        <v>1534.5</v>
      </c>
      <c r="J76" s="122" t="s">
        <v>495</v>
      </c>
    </row>
    <row r="77" spans="1:10" s="12" customFormat="1" ht="25.5">
      <c r="A77" s="7"/>
      <c r="B77" s="10" t="s">
        <v>395</v>
      </c>
      <c r="C77" s="8" t="s">
        <v>11</v>
      </c>
      <c r="D77" s="10" t="s">
        <v>8</v>
      </c>
      <c r="E77" s="19">
        <v>186</v>
      </c>
      <c r="F77" s="121">
        <v>4.82</v>
      </c>
      <c r="G77" s="121">
        <v>10.62</v>
      </c>
      <c r="H77" s="19">
        <f t="shared" si="5"/>
        <v>15.44</v>
      </c>
      <c r="I77" s="14">
        <f t="shared" si="4"/>
        <v>2871.8399999999997</v>
      </c>
      <c r="J77" s="122" t="s">
        <v>496</v>
      </c>
    </row>
    <row r="78" spans="1:10" s="12" customFormat="1" ht="25.5">
      <c r="A78" s="7"/>
      <c r="B78" s="10" t="s">
        <v>396</v>
      </c>
      <c r="C78" s="8" t="s">
        <v>287</v>
      </c>
      <c r="D78" s="10" t="s">
        <v>8</v>
      </c>
      <c r="E78" s="19">
        <v>144</v>
      </c>
      <c r="F78" s="121">
        <v>4.82</v>
      </c>
      <c r="G78" s="121">
        <v>10.62</v>
      </c>
      <c r="H78" s="19">
        <f t="shared" si="5"/>
        <v>15.44</v>
      </c>
      <c r="I78" s="14">
        <f t="shared" si="4"/>
        <v>2223.36</v>
      </c>
      <c r="J78" s="122" t="s">
        <v>496</v>
      </c>
    </row>
    <row r="79" spans="1:10" s="12" customFormat="1" ht="25.5">
      <c r="A79" s="7"/>
      <c r="B79" s="10" t="s">
        <v>397</v>
      </c>
      <c r="C79" s="16" t="s">
        <v>213</v>
      </c>
      <c r="D79" s="10" t="s">
        <v>8</v>
      </c>
      <c r="E79" s="19">
        <v>28</v>
      </c>
      <c r="F79" s="121">
        <v>3.72</v>
      </c>
      <c r="G79" s="121">
        <v>7.77</v>
      </c>
      <c r="H79" s="19">
        <f t="shared" si="5"/>
        <v>11.49</v>
      </c>
      <c r="I79" s="14">
        <f t="shared" si="4"/>
        <v>321.72</v>
      </c>
      <c r="J79" s="122" t="s">
        <v>466</v>
      </c>
    </row>
    <row r="80" spans="1:10" s="12" customFormat="1" ht="12.75">
      <c r="A80" s="7"/>
      <c r="B80" s="10" t="s">
        <v>398</v>
      </c>
      <c r="C80" s="16" t="s">
        <v>204</v>
      </c>
      <c r="D80" s="10" t="s">
        <v>8</v>
      </c>
      <c r="E80" s="19">
        <v>12</v>
      </c>
      <c r="F80" s="121">
        <v>3.72</v>
      </c>
      <c r="G80" s="121">
        <v>7.77</v>
      </c>
      <c r="H80" s="19">
        <f t="shared" si="5"/>
        <v>11.49</v>
      </c>
      <c r="I80" s="14">
        <f t="shared" si="4"/>
        <v>137.88</v>
      </c>
      <c r="J80" s="122" t="s">
        <v>466</v>
      </c>
    </row>
    <row r="81" spans="1:10" s="12" customFormat="1" ht="12.75">
      <c r="A81" s="7"/>
      <c r="B81" s="10" t="s">
        <v>399</v>
      </c>
      <c r="C81" s="8" t="s">
        <v>349</v>
      </c>
      <c r="D81" s="10" t="s">
        <v>8</v>
      </c>
      <c r="E81" s="19">
        <v>145</v>
      </c>
      <c r="F81" s="121">
        <v>10.74</v>
      </c>
      <c r="G81" s="121">
        <v>7.77</v>
      </c>
      <c r="H81" s="19">
        <f t="shared" si="5"/>
        <v>18.509999999999998</v>
      </c>
      <c r="I81" s="14">
        <f t="shared" si="4"/>
        <v>2683.95</v>
      </c>
      <c r="J81" s="122" t="s">
        <v>497</v>
      </c>
    </row>
    <row r="82" spans="1:10" s="12" customFormat="1" ht="12.75">
      <c r="A82" s="7"/>
      <c r="B82" s="9"/>
      <c r="C82" s="8"/>
      <c r="D82" s="10"/>
      <c r="E82" s="150" t="s">
        <v>234</v>
      </c>
      <c r="F82" s="150"/>
      <c r="G82" s="150"/>
      <c r="H82" s="150"/>
      <c r="I82" s="91">
        <f>SUM(I75:I81)</f>
        <v>15088.329999999998</v>
      </c>
      <c r="J82" s="119"/>
    </row>
    <row r="83" spans="1:10" s="12" customFormat="1" ht="12.75">
      <c r="A83" s="7">
        <v>13</v>
      </c>
      <c r="B83" s="9"/>
      <c r="C83" s="8" t="s">
        <v>218</v>
      </c>
      <c r="D83" s="10"/>
      <c r="E83" s="19"/>
      <c r="F83" s="19"/>
      <c r="G83" s="19"/>
      <c r="H83" s="19"/>
      <c r="I83" s="14"/>
      <c r="J83" s="119"/>
    </row>
    <row r="84" spans="1:10" s="12" customFormat="1" ht="12.75">
      <c r="A84" s="7"/>
      <c r="B84" s="10" t="s">
        <v>279</v>
      </c>
      <c r="C84" s="16" t="s">
        <v>219</v>
      </c>
      <c r="D84" s="10" t="s">
        <v>106</v>
      </c>
      <c r="E84" s="19">
        <v>35</v>
      </c>
      <c r="F84" s="121">
        <v>98.07</v>
      </c>
      <c r="G84" s="121">
        <v>28.05</v>
      </c>
      <c r="H84" s="19">
        <f>F84+G84</f>
        <v>126.11999999999999</v>
      </c>
      <c r="I84" s="14">
        <f>E84*H84</f>
        <v>4414.2</v>
      </c>
      <c r="J84" s="122" t="s">
        <v>498</v>
      </c>
    </row>
    <row r="85" spans="1:10" s="12" customFormat="1" ht="12.75">
      <c r="A85" s="7"/>
      <c r="B85" s="9"/>
      <c r="C85" s="129"/>
      <c r="D85" s="10"/>
      <c r="E85" s="150" t="s">
        <v>235</v>
      </c>
      <c r="F85" s="150"/>
      <c r="G85" s="150"/>
      <c r="H85" s="150"/>
      <c r="I85" s="92">
        <f>I84</f>
        <v>4414.2</v>
      </c>
      <c r="J85" s="119"/>
    </row>
    <row r="86" spans="1:10" s="12" customFormat="1" ht="12.75">
      <c r="A86" s="7">
        <v>14</v>
      </c>
      <c r="B86" s="9"/>
      <c r="C86" s="8" t="s">
        <v>205</v>
      </c>
      <c r="D86" s="10"/>
      <c r="E86" s="19"/>
      <c r="F86" s="19"/>
      <c r="G86" s="19"/>
      <c r="H86" s="19"/>
      <c r="I86" s="14"/>
      <c r="J86" s="119"/>
    </row>
    <row r="87" spans="1:10" s="12" customFormat="1" ht="12.75">
      <c r="A87" s="7"/>
      <c r="B87" s="10" t="s">
        <v>400</v>
      </c>
      <c r="C87" s="16" t="s">
        <v>206</v>
      </c>
      <c r="D87" s="10" t="s">
        <v>106</v>
      </c>
      <c r="E87" s="19">
        <v>10</v>
      </c>
      <c r="F87" s="121">
        <v>9.09</v>
      </c>
      <c r="G87" s="121">
        <v>60.59</v>
      </c>
      <c r="H87" s="19">
        <f>F87+G87</f>
        <v>69.68</v>
      </c>
      <c r="I87" s="14">
        <f>E87*H87</f>
        <v>696.8000000000001</v>
      </c>
      <c r="J87" s="122" t="s">
        <v>499</v>
      </c>
    </row>
    <row r="88" spans="1:10" s="12" customFormat="1" ht="12.75">
      <c r="A88" s="7"/>
      <c r="B88" s="10" t="s">
        <v>401</v>
      </c>
      <c r="C88" s="16" t="s">
        <v>207</v>
      </c>
      <c r="D88" s="10" t="s">
        <v>8</v>
      </c>
      <c r="E88" s="19">
        <v>160</v>
      </c>
      <c r="F88" s="121">
        <v>0.25</v>
      </c>
      <c r="G88" s="121">
        <v>2.24</v>
      </c>
      <c r="H88" s="19">
        <f>F88+G88</f>
        <v>2.49</v>
      </c>
      <c r="I88" s="14">
        <f>E88*H88</f>
        <v>398.40000000000003</v>
      </c>
      <c r="J88" s="122" t="s">
        <v>500</v>
      </c>
    </row>
    <row r="89" spans="1:10" s="12" customFormat="1" ht="12.75">
      <c r="A89" s="7"/>
      <c r="B89" s="10" t="s">
        <v>402</v>
      </c>
      <c r="C89" s="16" t="s">
        <v>208</v>
      </c>
      <c r="D89" s="10" t="s">
        <v>8</v>
      </c>
      <c r="E89" s="19">
        <v>6</v>
      </c>
      <c r="F89" s="19">
        <v>0</v>
      </c>
      <c r="G89" s="121">
        <v>8.42</v>
      </c>
      <c r="H89" s="19">
        <f>F89+G89</f>
        <v>8.42</v>
      </c>
      <c r="I89" s="14">
        <f>E89*H89</f>
        <v>50.519999999999996</v>
      </c>
      <c r="J89" s="122" t="s">
        <v>501</v>
      </c>
    </row>
    <row r="90" spans="1:10" s="12" customFormat="1" ht="12.75">
      <c r="A90" s="7"/>
      <c r="B90" s="9"/>
      <c r="C90" s="8"/>
      <c r="D90" s="10"/>
      <c r="E90" s="150" t="s">
        <v>301</v>
      </c>
      <c r="F90" s="150"/>
      <c r="G90" s="150"/>
      <c r="H90" s="150"/>
      <c r="I90" s="92">
        <f>SUM(I87:I89)</f>
        <v>1145.72</v>
      </c>
      <c r="J90" s="119"/>
    </row>
    <row r="91" spans="1:10" s="12" customFormat="1" ht="12.75">
      <c r="A91" s="130"/>
      <c r="B91" s="131"/>
      <c r="C91" s="132"/>
      <c r="D91" s="131"/>
      <c r="E91" s="133"/>
      <c r="F91" s="134"/>
      <c r="G91" s="134"/>
      <c r="H91" s="133"/>
      <c r="I91" s="135"/>
      <c r="J91" s="119"/>
    </row>
    <row r="92" spans="1:10" s="12" customFormat="1" ht="15.75">
      <c r="A92" s="130"/>
      <c r="B92" s="131"/>
      <c r="C92" s="153" t="s">
        <v>4</v>
      </c>
      <c r="D92" s="154"/>
      <c r="E92" s="154"/>
      <c r="F92" s="154"/>
      <c r="G92" s="154"/>
      <c r="H92" s="146">
        <f>I8+I36+I49+I53+I73+I82+I85+I90+I61</f>
        <v>134795.1262</v>
      </c>
      <c r="I92" s="147"/>
      <c r="J92" s="119"/>
    </row>
    <row r="93" spans="1:10" s="12" customFormat="1" ht="15.75">
      <c r="A93" s="130"/>
      <c r="B93" s="131"/>
      <c r="C93" s="153" t="s">
        <v>296</v>
      </c>
      <c r="D93" s="154"/>
      <c r="E93" s="154"/>
      <c r="F93" s="154"/>
      <c r="G93" s="154"/>
      <c r="H93" s="146">
        <f>H92*0.3</f>
        <v>40438.53786</v>
      </c>
      <c r="I93" s="147"/>
      <c r="J93" s="119"/>
    </row>
    <row r="94" spans="1:10" s="12" customFormat="1" ht="15.75">
      <c r="A94" s="130"/>
      <c r="B94" s="131"/>
      <c r="C94" s="153" t="s">
        <v>310</v>
      </c>
      <c r="D94" s="154"/>
      <c r="E94" s="154"/>
      <c r="F94" s="154"/>
      <c r="G94" s="154"/>
      <c r="H94" s="155">
        <f>H92+H93</f>
        <v>175233.66405999998</v>
      </c>
      <c r="I94" s="156"/>
      <c r="J94" s="119"/>
    </row>
    <row r="95" spans="1:10" s="12" customFormat="1" ht="12.75">
      <c r="A95" s="130"/>
      <c r="B95" s="131"/>
      <c r="C95" s="132"/>
      <c r="D95" s="131"/>
      <c r="E95" s="133"/>
      <c r="F95" s="134"/>
      <c r="G95" s="134"/>
      <c r="H95" s="133"/>
      <c r="I95" s="135"/>
      <c r="J95" s="119"/>
    </row>
    <row r="96" spans="1:10" s="12" customFormat="1" ht="12.75">
      <c r="A96" s="130"/>
      <c r="B96" s="131"/>
      <c r="C96" s="132"/>
      <c r="D96" s="131"/>
      <c r="E96" s="133"/>
      <c r="F96" s="134"/>
      <c r="G96" s="134"/>
      <c r="H96" s="133"/>
      <c r="I96" s="135"/>
      <c r="J96" s="119"/>
    </row>
    <row r="97" spans="1:10" s="12" customFormat="1" ht="12.75">
      <c r="A97" s="130"/>
      <c r="B97" s="131"/>
      <c r="C97" s="132"/>
      <c r="D97" s="131"/>
      <c r="E97" s="133"/>
      <c r="F97" s="134"/>
      <c r="G97" s="134"/>
      <c r="H97" s="133"/>
      <c r="I97" s="135"/>
      <c r="J97" s="119"/>
    </row>
    <row r="98" spans="1:10" s="12" customFormat="1" ht="12.75">
      <c r="A98" s="130"/>
      <c r="B98" s="131"/>
      <c r="C98" s="132"/>
      <c r="D98" s="131"/>
      <c r="E98" s="133"/>
      <c r="F98" s="134"/>
      <c r="G98" s="134"/>
      <c r="H98" s="133"/>
      <c r="I98" s="135"/>
      <c r="J98" s="119"/>
    </row>
    <row r="99" spans="1:10" s="12" customFormat="1" ht="12.75">
      <c r="A99" s="130"/>
      <c r="B99" s="131"/>
      <c r="C99" s="132"/>
      <c r="D99" s="131"/>
      <c r="E99" s="133"/>
      <c r="F99" s="134"/>
      <c r="G99" s="134"/>
      <c r="H99" s="133"/>
      <c r="I99" s="135"/>
      <c r="J99" s="119"/>
    </row>
    <row r="100" spans="1:10" s="12" customFormat="1" ht="12.75">
      <c r="A100" s="130"/>
      <c r="B100" s="131"/>
      <c r="C100" s="132"/>
      <c r="D100" s="131"/>
      <c r="E100" s="133"/>
      <c r="F100" s="134"/>
      <c r="G100" s="134"/>
      <c r="H100" s="133"/>
      <c r="I100" s="135"/>
      <c r="J100" s="119"/>
    </row>
    <row r="101" spans="1:10" s="12" customFormat="1" ht="12.75">
      <c r="A101" s="130"/>
      <c r="B101" s="131"/>
      <c r="C101" s="132"/>
      <c r="D101" s="131"/>
      <c r="E101" s="133"/>
      <c r="F101" s="134"/>
      <c r="G101" s="134"/>
      <c r="H101" s="133"/>
      <c r="I101" s="135"/>
      <c r="J101" s="119"/>
    </row>
    <row r="103" ht="20.25" customHeight="1"/>
    <row r="104" ht="15" customHeight="1"/>
    <row r="105" ht="21" customHeight="1"/>
    <row r="106" ht="12">
      <c r="H106" s="133">
        <f>SUM(I4:I7)</f>
        <v>11267.7968</v>
      </c>
    </row>
    <row r="107" ht="12">
      <c r="H107" s="133">
        <f>SUM(I11:I35)</f>
        <v>39467.626000000004</v>
      </c>
    </row>
    <row r="108" ht="12">
      <c r="H108" s="133">
        <f>SUM(I38:I47)</f>
        <v>6373.709600000001</v>
      </c>
    </row>
    <row r="109" ht="12">
      <c r="H109" s="133">
        <f>SUM(I52)</f>
        <v>35367.94</v>
      </c>
    </row>
    <row r="110" ht="12">
      <c r="H110" s="133">
        <f>SUM(I56:I60)</f>
        <v>8224.365</v>
      </c>
    </row>
    <row r="111" ht="12">
      <c r="H111" s="133">
        <f>SUM(I66:I72)</f>
        <v>13445.4388</v>
      </c>
    </row>
    <row r="112" ht="12">
      <c r="H112" s="133">
        <f>SUM(I75:I81)</f>
        <v>15088.329999999998</v>
      </c>
    </row>
    <row r="113" ht="12">
      <c r="H113" s="133">
        <f>SUM(I84)</f>
        <v>4414.2</v>
      </c>
    </row>
    <row r="114" ht="12">
      <c r="H114" s="133">
        <f>SUM(I87:I89)</f>
        <v>1145.72</v>
      </c>
    </row>
    <row r="115" ht="12">
      <c r="H115" s="133">
        <f>SUM(H106:H114)</f>
        <v>134795.12620000003</v>
      </c>
    </row>
  </sheetData>
  <sheetProtection/>
  <mergeCells count="16">
    <mergeCell ref="C92:G92"/>
    <mergeCell ref="C93:G93"/>
    <mergeCell ref="C94:G94"/>
    <mergeCell ref="H92:I92"/>
    <mergeCell ref="H93:I93"/>
    <mergeCell ref="H94:I94"/>
    <mergeCell ref="E82:H82"/>
    <mergeCell ref="E90:H90"/>
    <mergeCell ref="E85:H85"/>
    <mergeCell ref="C64:E64"/>
    <mergeCell ref="E53:H53"/>
    <mergeCell ref="E8:H8"/>
    <mergeCell ref="E49:H49"/>
    <mergeCell ref="E36:H36"/>
    <mergeCell ref="E73:H73"/>
    <mergeCell ref="E61:H61"/>
  </mergeCells>
  <printOptions gridLines="1"/>
  <pageMargins left="0.7874015748031497" right="0.7874015748031497" top="1.220472440944882" bottom="0.9055118110236221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Arquitetura
data base = Junho/2013</oddHeader>
    <oddFooter>&amp;RPágina &amp;P de &amp;N</oddFooter>
  </headerFooter>
  <rowBreaks count="3" manualBreakCount="3">
    <brk id="26" max="8" man="1"/>
    <brk id="50" max="8" man="1"/>
    <brk id="76" max="8" man="1"/>
  </rowBreaks>
  <colBreaks count="1" manualBreakCount="1">
    <brk id="9" max="65535" man="1"/>
  </colBreaks>
  <ignoredErrors>
    <ignoredError sqref="H93:H9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view="pageBreakPreview" zoomScale="90" zoomScaleSheetLayoutView="90" workbookViewId="0" topLeftCell="A1">
      <selection activeCell="I27" sqref="A1:I27"/>
    </sheetView>
  </sheetViews>
  <sheetFormatPr defaultColWidth="9.140625" defaultRowHeight="12.75"/>
  <cols>
    <col min="1" max="1" width="7.140625" style="3" customWidth="1"/>
    <col min="2" max="2" width="9.57421875" style="4" customWidth="1"/>
    <col min="3" max="3" width="70.7109375" style="15" customWidth="1"/>
    <col min="4" max="4" width="5.57421875" style="4" customWidth="1"/>
    <col min="5" max="5" width="10.7109375" style="26" customWidth="1"/>
    <col min="6" max="8" width="13.00390625" style="26" customWidth="1"/>
    <col min="9" max="9" width="13.00390625" style="5" customWidth="1"/>
    <col min="10" max="16384" width="9.140625" style="6" customWidth="1"/>
  </cols>
  <sheetData>
    <row r="1" spans="1:9" s="1" customFormat="1" ht="12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10" s="12" customFormat="1" ht="12.75">
      <c r="A2" s="7"/>
      <c r="B2" s="9"/>
      <c r="C2" s="8"/>
      <c r="D2" s="10"/>
      <c r="E2" s="19"/>
      <c r="F2" s="19"/>
      <c r="G2" s="19"/>
      <c r="H2" s="19"/>
      <c r="I2" s="14"/>
      <c r="J2" s="2"/>
    </row>
    <row r="3" spans="1:10" s="12" customFormat="1" ht="12.75">
      <c r="A3" s="7"/>
      <c r="B3" s="9"/>
      <c r="C3" s="8"/>
      <c r="D3" s="10"/>
      <c r="E3" s="19"/>
      <c r="F3" s="19"/>
      <c r="G3" s="19"/>
      <c r="H3" s="19"/>
      <c r="I3" s="14"/>
      <c r="J3" s="2"/>
    </row>
    <row r="4" spans="1:10" s="12" customFormat="1" ht="25.5">
      <c r="A4" s="7">
        <v>1</v>
      </c>
      <c r="B4" s="222"/>
      <c r="C4" s="223" t="s">
        <v>67</v>
      </c>
      <c r="D4" s="10"/>
      <c r="E4" s="76"/>
      <c r="F4" s="76"/>
      <c r="G4" s="76"/>
      <c r="H4" s="224"/>
      <c r="I4" s="225"/>
      <c r="J4" s="2"/>
    </row>
    <row r="5" spans="1:10" s="12" customFormat="1" ht="12.75">
      <c r="A5" s="7"/>
      <c r="B5" s="226" t="s">
        <v>42</v>
      </c>
      <c r="C5" s="227" t="s">
        <v>68</v>
      </c>
      <c r="D5" s="10" t="s">
        <v>7</v>
      </c>
      <c r="E5" s="76">
        <v>24</v>
      </c>
      <c r="F5" s="121">
        <v>5.67</v>
      </c>
      <c r="G5" s="121">
        <v>13.8</v>
      </c>
      <c r="H5" s="228">
        <f>F5+G5</f>
        <v>19.47</v>
      </c>
      <c r="I5" s="229">
        <f>H5*E5</f>
        <v>467.28</v>
      </c>
      <c r="J5" s="94" t="s">
        <v>492</v>
      </c>
    </row>
    <row r="6" spans="1:10" s="12" customFormat="1" ht="12.75">
      <c r="A6" s="7"/>
      <c r="B6" s="226" t="s">
        <v>43</v>
      </c>
      <c r="C6" s="227" t="s">
        <v>311</v>
      </c>
      <c r="D6" s="10" t="s">
        <v>7</v>
      </c>
      <c r="E6" s="76">
        <v>24</v>
      </c>
      <c r="F6" s="121">
        <v>14.52</v>
      </c>
      <c r="G6" s="121">
        <v>16.56</v>
      </c>
      <c r="H6" s="228">
        <f aca="true" t="shared" si="0" ref="H6:H21">F6+G6</f>
        <v>31.08</v>
      </c>
      <c r="I6" s="229">
        <f>H6*E6</f>
        <v>745.92</v>
      </c>
      <c r="J6" s="94" t="s">
        <v>502</v>
      </c>
    </row>
    <row r="7" spans="1:10" s="12" customFormat="1" ht="12.75">
      <c r="A7" s="7"/>
      <c r="B7" s="226" t="s">
        <v>69</v>
      </c>
      <c r="C7" s="230" t="s">
        <v>71</v>
      </c>
      <c r="D7" s="10" t="s">
        <v>7</v>
      </c>
      <c r="E7" s="76">
        <v>30</v>
      </c>
      <c r="F7" s="121">
        <v>20.52</v>
      </c>
      <c r="G7" s="121">
        <v>22.07</v>
      </c>
      <c r="H7" s="228">
        <f t="shared" si="0"/>
        <v>42.59</v>
      </c>
      <c r="I7" s="229">
        <f>H7*E7</f>
        <v>1277.7</v>
      </c>
      <c r="J7" s="94" t="s">
        <v>503</v>
      </c>
    </row>
    <row r="8" spans="1:10" s="12" customFormat="1" ht="12.75">
      <c r="A8" s="7"/>
      <c r="B8" s="226"/>
      <c r="C8" s="227"/>
      <c r="D8" s="10"/>
      <c r="E8" s="176"/>
      <c r="F8" s="176"/>
      <c r="G8" s="176"/>
      <c r="H8" s="228"/>
      <c r="I8" s="229"/>
      <c r="J8" s="2"/>
    </row>
    <row r="9" spans="1:10" s="12" customFormat="1" ht="18" customHeight="1">
      <c r="A9" s="7">
        <v>2</v>
      </c>
      <c r="B9" s="222"/>
      <c r="C9" s="231" t="s">
        <v>369</v>
      </c>
      <c r="D9" s="9"/>
      <c r="E9" s="174"/>
      <c r="F9" s="174"/>
      <c r="G9" s="174"/>
      <c r="H9" s="228"/>
      <c r="I9" s="229"/>
      <c r="J9" s="2"/>
    </row>
    <row r="10" spans="1:10" s="12" customFormat="1" ht="12.75">
      <c r="A10" s="7"/>
      <c r="B10" s="226" t="s">
        <v>55</v>
      </c>
      <c r="C10" s="227" t="s">
        <v>72</v>
      </c>
      <c r="D10" s="10" t="s">
        <v>39</v>
      </c>
      <c r="E10" s="76">
        <v>1</v>
      </c>
      <c r="F10" s="121">
        <v>64.21</v>
      </c>
      <c r="G10" s="121">
        <v>12.42</v>
      </c>
      <c r="H10" s="228">
        <f t="shared" si="0"/>
        <v>76.63</v>
      </c>
      <c r="I10" s="229">
        <f>H10*E10</f>
        <v>76.63</v>
      </c>
      <c r="J10" s="94" t="s">
        <v>504</v>
      </c>
    </row>
    <row r="11" spans="1:10" s="12" customFormat="1" ht="12.75">
      <c r="A11" s="7"/>
      <c r="B11" s="226" t="s">
        <v>73</v>
      </c>
      <c r="C11" s="227" t="s">
        <v>74</v>
      </c>
      <c r="D11" s="10" t="s">
        <v>39</v>
      </c>
      <c r="E11" s="76">
        <v>1</v>
      </c>
      <c r="F11" s="121">
        <v>96.88</v>
      </c>
      <c r="G11" s="121">
        <v>12.42</v>
      </c>
      <c r="H11" s="228">
        <f t="shared" si="0"/>
        <v>109.3</v>
      </c>
      <c r="I11" s="229">
        <f>H11*E11</f>
        <v>109.3</v>
      </c>
      <c r="J11" s="94" t="s">
        <v>505</v>
      </c>
    </row>
    <row r="12" spans="1:10" s="12" customFormat="1" ht="12.75">
      <c r="A12" s="7"/>
      <c r="B12" s="226"/>
      <c r="C12" s="227"/>
      <c r="D12" s="10"/>
      <c r="E12" s="76"/>
      <c r="F12" s="76"/>
      <c r="G12" s="76"/>
      <c r="H12" s="228"/>
      <c r="I12" s="229"/>
      <c r="J12" s="2"/>
    </row>
    <row r="13" spans="1:10" s="12" customFormat="1" ht="12.75">
      <c r="A13" s="7">
        <v>3</v>
      </c>
      <c r="B13" s="222"/>
      <c r="C13" s="223" t="s">
        <v>151</v>
      </c>
      <c r="D13" s="9"/>
      <c r="E13" s="174"/>
      <c r="F13" s="174"/>
      <c r="G13" s="174"/>
      <c r="H13" s="228"/>
      <c r="I13" s="229"/>
      <c r="J13" s="2"/>
    </row>
    <row r="14" spans="1:10" s="12" customFormat="1" ht="12.75">
      <c r="A14" s="7"/>
      <c r="B14" s="226" t="s">
        <v>57</v>
      </c>
      <c r="C14" s="227" t="s">
        <v>75</v>
      </c>
      <c r="D14" s="10" t="s">
        <v>39</v>
      </c>
      <c r="E14" s="76">
        <v>2</v>
      </c>
      <c r="F14" s="121">
        <v>209.38</v>
      </c>
      <c r="G14" s="121">
        <v>41.39</v>
      </c>
      <c r="H14" s="228">
        <f t="shared" si="0"/>
        <v>250.76999999999998</v>
      </c>
      <c r="I14" s="229">
        <f>H14*E14</f>
        <v>501.53999999999996</v>
      </c>
      <c r="J14" s="94" t="s">
        <v>506</v>
      </c>
    </row>
    <row r="15" spans="1:10" s="12" customFormat="1" ht="12.75">
      <c r="A15" s="7"/>
      <c r="B15" s="226"/>
      <c r="C15" s="227"/>
      <c r="D15" s="10"/>
      <c r="E15" s="76"/>
      <c r="F15" s="76"/>
      <c r="G15" s="76"/>
      <c r="H15" s="228"/>
      <c r="I15" s="229"/>
      <c r="J15" s="2"/>
    </row>
    <row r="16" spans="1:10" s="12" customFormat="1" ht="12.75">
      <c r="A16" s="7">
        <v>4</v>
      </c>
      <c r="B16" s="222"/>
      <c r="C16" s="232" t="s">
        <v>76</v>
      </c>
      <c r="D16" s="9"/>
      <c r="E16" s="174"/>
      <c r="F16" s="174"/>
      <c r="G16" s="174"/>
      <c r="H16" s="228"/>
      <c r="I16" s="229"/>
      <c r="J16" s="2"/>
    </row>
    <row r="17" spans="1:10" s="12" customFormat="1" ht="12.75">
      <c r="A17" s="7"/>
      <c r="B17" s="226" t="s">
        <v>60</v>
      </c>
      <c r="C17" s="120" t="s">
        <v>370</v>
      </c>
      <c r="D17" s="10" t="s">
        <v>39</v>
      </c>
      <c r="E17" s="76">
        <v>2</v>
      </c>
      <c r="F17" s="76">
        <v>25.56</v>
      </c>
      <c r="G17" s="121">
        <v>3.34</v>
      </c>
      <c r="H17" s="228">
        <f t="shared" si="0"/>
        <v>28.9</v>
      </c>
      <c r="I17" s="229">
        <f>H17*E17</f>
        <v>57.8</v>
      </c>
      <c r="J17" s="94" t="s">
        <v>507</v>
      </c>
    </row>
    <row r="18" spans="1:10" s="12" customFormat="1" ht="12.75">
      <c r="A18" s="7"/>
      <c r="B18" s="226" t="s">
        <v>60</v>
      </c>
      <c r="C18" s="120" t="s">
        <v>371</v>
      </c>
      <c r="D18" s="10" t="s">
        <v>39</v>
      </c>
      <c r="E18" s="76">
        <v>2</v>
      </c>
      <c r="F18" s="76">
        <v>31.25</v>
      </c>
      <c r="G18" s="76">
        <v>3.1</v>
      </c>
      <c r="H18" s="228">
        <f t="shared" si="0"/>
        <v>34.35</v>
      </c>
      <c r="I18" s="229">
        <f>H18*E18</f>
        <v>68.7</v>
      </c>
      <c r="J18" s="2" t="s">
        <v>455</v>
      </c>
    </row>
    <row r="19" spans="1:10" s="12" customFormat="1" ht="12.75">
      <c r="A19" s="7"/>
      <c r="B19" s="226"/>
      <c r="C19" s="230"/>
      <c r="D19" s="10"/>
      <c r="E19" s="176"/>
      <c r="F19" s="176"/>
      <c r="G19" s="176"/>
      <c r="H19" s="228"/>
      <c r="I19" s="229"/>
      <c r="J19" s="2"/>
    </row>
    <row r="20" spans="1:10" s="12" customFormat="1" ht="12.75">
      <c r="A20" s="7">
        <v>5</v>
      </c>
      <c r="B20" s="222"/>
      <c r="C20" s="232" t="s">
        <v>77</v>
      </c>
      <c r="D20" s="10"/>
      <c r="E20" s="176"/>
      <c r="F20" s="176"/>
      <c r="G20" s="176"/>
      <c r="H20" s="228"/>
      <c r="I20" s="229"/>
      <c r="J20" s="2"/>
    </row>
    <row r="21" spans="1:10" s="12" customFormat="1" ht="12.75">
      <c r="A21" s="7"/>
      <c r="B21" s="226" t="s">
        <v>46</v>
      </c>
      <c r="C21" s="120" t="s">
        <v>372</v>
      </c>
      <c r="D21" s="10" t="s">
        <v>39</v>
      </c>
      <c r="E21" s="76">
        <v>2</v>
      </c>
      <c r="F21" s="121">
        <v>18.63</v>
      </c>
      <c r="G21" s="121">
        <v>3.34</v>
      </c>
      <c r="H21" s="228">
        <f t="shared" si="0"/>
        <v>21.97</v>
      </c>
      <c r="I21" s="229">
        <f>H21*E21</f>
        <v>43.94</v>
      </c>
      <c r="J21" s="94" t="s">
        <v>508</v>
      </c>
    </row>
    <row r="22" spans="1:10" s="12" customFormat="1" ht="12.75">
      <c r="A22" s="7"/>
      <c r="B22" s="226"/>
      <c r="C22" s="227"/>
      <c r="D22" s="10"/>
      <c r="E22" s="176"/>
      <c r="F22" s="176"/>
      <c r="G22" s="176"/>
      <c r="H22" s="228"/>
      <c r="I22" s="229"/>
      <c r="J22" s="2"/>
    </row>
    <row r="23" spans="1:10" s="12" customFormat="1" ht="12.75">
      <c r="A23" s="130"/>
      <c r="B23" s="131"/>
      <c r="C23" s="132"/>
      <c r="D23" s="131"/>
      <c r="E23" s="133"/>
      <c r="F23" s="133"/>
      <c r="G23" s="133"/>
      <c r="H23" s="133"/>
      <c r="I23" s="135"/>
      <c r="J23" s="2"/>
    </row>
    <row r="24" spans="1:10" ht="15.75">
      <c r="A24" s="130"/>
      <c r="B24" s="131"/>
      <c r="C24" s="153" t="s">
        <v>4</v>
      </c>
      <c r="D24" s="154"/>
      <c r="E24" s="154"/>
      <c r="F24" s="154"/>
      <c r="G24" s="154"/>
      <c r="H24" s="146">
        <f>SUM(I5:I21)</f>
        <v>3348.81</v>
      </c>
      <c r="I24" s="147"/>
      <c r="J24" s="2"/>
    </row>
    <row r="25" spans="1:10" ht="18.75" customHeight="1">
      <c r="A25" s="130"/>
      <c r="B25" s="131"/>
      <c r="C25" s="153" t="s">
        <v>296</v>
      </c>
      <c r="D25" s="154"/>
      <c r="E25" s="154"/>
      <c r="F25" s="154"/>
      <c r="G25" s="154"/>
      <c r="H25" s="146">
        <f>H24*0.3</f>
        <v>1004.6429999999999</v>
      </c>
      <c r="I25" s="147"/>
      <c r="J25" s="2"/>
    </row>
    <row r="26" spans="1:10" ht="18" customHeight="1">
      <c r="A26" s="130"/>
      <c r="B26" s="131"/>
      <c r="C26" s="153" t="s">
        <v>313</v>
      </c>
      <c r="D26" s="154"/>
      <c r="E26" s="154"/>
      <c r="F26" s="154"/>
      <c r="G26" s="154"/>
      <c r="H26" s="155">
        <f>H24+H25</f>
        <v>4353.4529999999995</v>
      </c>
      <c r="I26" s="156"/>
      <c r="J26" s="2"/>
    </row>
    <row r="27" spans="1:10" ht="17.25" customHeight="1">
      <c r="A27" s="130"/>
      <c r="B27" s="131"/>
      <c r="C27" s="132"/>
      <c r="D27" s="131"/>
      <c r="E27" s="133"/>
      <c r="F27" s="133"/>
      <c r="G27" s="133"/>
      <c r="H27" s="133"/>
      <c r="I27" s="135"/>
      <c r="J27" s="2"/>
    </row>
    <row r="28" ht="12">
      <c r="J28" s="2"/>
    </row>
    <row r="29" ht="12">
      <c r="J29" s="2"/>
    </row>
    <row r="30" ht="12">
      <c r="J30" s="2"/>
    </row>
    <row r="31" spans="8:10" ht="12">
      <c r="H31" s="26">
        <f>SUM(I5:I21)</f>
        <v>3348.81</v>
      </c>
      <c r="J31" s="2"/>
    </row>
    <row r="32" ht="12">
      <c r="J32" s="2"/>
    </row>
    <row r="33" ht="12">
      <c r="J33" s="2"/>
    </row>
    <row r="34" ht="12">
      <c r="J34" s="2"/>
    </row>
    <row r="35" ht="12">
      <c r="J35" s="2"/>
    </row>
    <row r="36" ht="12">
      <c r="J36" s="2"/>
    </row>
    <row r="37" ht="12">
      <c r="J37" s="2"/>
    </row>
    <row r="38" ht="12">
      <c r="J38" s="2"/>
    </row>
    <row r="39" ht="12">
      <c r="J39" s="2"/>
    </row>
    <row r="40" ht="12">
      <c r="J40" s="2"/>
    </row>
    <row r="41" ht="12">
      <c r="J41" s="2"/>
    </row>
    <row r="42" ht="12">
      <c r="J42" s="2"/>
    </row>
    <row r="43" ht="12">
      <c r="J43" s="2"/>
    </row>
    <row r="44" ht="12">
      <c r="J44" s="2"/>
    </row>
    <row r="45" ht="12">
      <c r="J45" s="2"/>
    </row>
    <row r="46" ht="12">
      <c r="J46" s="2"/>
    </row>
    <row r="47" ht="12">
      <c r="J47" s="2"/>
    </row>
    <row r="48" ht="12">
      <c r="J48" s="2"/>
    </row>
    <row r="49" ht="12">
      <c r="J49" s="2"/>
    </row>
    <row r="50" ht="12">
      <c r="J50" s="2"/>
    </row>
    <row r="51" ht="12">
      <c r="J51" s="2"/>
    </row>
    <row r="52" ht="12">
      <c r="J52" s="2"/>
    </row>
    <row r="53" ht="12">
      <c r="J53" s="2"/>
    </row>
    <row r="54" ht="12">
      <c r="J54" s="2"/>
    </row>
    <row r="55" ht="12">
      <c r="J55" s="2"/>
    </row>
    <row r="56" ht="12">
      <c r="J56" s="2"/>
    </row>
    <row r="57" ht="12">
      <c r="J57" s="2"/>
    </row>
    <row r="58" ht="12">
      <c r="J58" s="2"/>
    </row>
    <row r="59" ht="12">
      <c r="J59" s="2"/>
    </row>
    <row r="60" ht="12">
      <c r="J60" s="2"/>
    </row>
    <row r="61" ht="12">
      <c r="J61" s="2"/>
    </row>
    <row r="62" ht="12">
      <c r="J62" s="2"/>
    </row>
    <row r="63" ht="12">
      <c r="J63" s="2"/>
    </row>
    <row r="64" ht="12">
      <c r="J64" s="2"/>
    </row>
    <row r="65" ht="12">
      <c r="J65" s="2"/>
    </row>
    <row r="66" ht="12">
      <c r="J66" s="2"/>
    </row>
    <row r="67" ht="12">
      <c r="J67" s="2"/>
    </row>
    <row r="68" ht="12">
      <c r="J68" s="2"/>
    </row>
    <row r="69" ht="12">
      <c r="J69" s="2"/>
    </row>
    <row r="70" ht="12">
      <c r="J70" s="2"/>
    </row>
    <row r="71" ht="12">
      <c r="J71" s="2"/>
    </row>
    <row r="72" ht="12">
      <c r="J72" s="2"/>
    </row>
    <row r="73" ht="12">
      <c r="J73" s="2"/>
    </row>
    <row r="74" ht="12">
      <c r="J74" s="2"/>
    </row>
    <row r="75" ht="12">
      <c r="J75" s="2"/>
    </row>
    <row r="76" ht="12">
      <c r="J76" s="2"/>
    </row>
    <row r="77" ht="12">
      <c r="J77" s="2"/>
    </row>
    <row r="78" ht="12">
      <c r="J78" s="2"/>
    </row>
    <row r="79" ht="12">
      <c r="J79" s="2"/>
    </row>
    <row r="80" ht="12">
      <c r="J80" s="2"/>
    </row>
    <row r="81" ht="12">
      <c r="J81" s="2"/>
    </row>
    <row r="82" ht="12">
      <c r="J82" s="2"/>
    </row>
    <row r="83" ht="12">
      <c r="J83" s="2"/>
    </row>
    <row r="84" ht="12">
      <c r="J84" s="2"/>
    </row>
    <row r="85" ht="12">
      <c r="J85" s="2"/>
    </row>
    <row r="86" ht="12">
      <c r="J86" s="2"/>
    </row>
    <row r="87" ht="12">
      <c r="J87" s="2"/>
    </row>
    <row r="88" ht="12">
      <c r="J88" s="2"/>
    </row>
    <row r="89" ht="12">
      <c r="J89" s="2"/>
    </row>
    <row r="90" ht="12">
      <c r="J90" s="2"/>
    </row>
    <row r="91" ht="12">
      <c r="J91" s="2"/>
    </row>
    <row r="92" ht="12">
      <c r="J92" s="2"/>
    </row>
    <row r="93" ht="12">
      <c r="J93" s="2"/>
    </row>
    <row r="94" ht="12">
      <c r="J94" s="2"/>
    </row>
    <row r="95" ht="12">
      <c r="J95" s="2"/>
    </row>
    <row r="96" ht="12">
      <c r="J96" s="2"/>
    </row>
    <row r="97" ht="12">
      <c r="J97" s="2"/>
    </row>
    <row r="98" ht="12">
      <c r="J98" s="2"/>
    </row>
    <row r="99" ht="12">
      <c r="J99" s="2"/>
    </row>
    <row r="100" ht="12">
      <c r="J100" s="2"/>
    </row>
    <row r="101" ht="12">
      <c r="J101" s="2"/>
    </row>
    <row r="102" ht="12">
      <c r="J102" s="2"/>
    </row>
    <row r="103" ht="12">
      <c r="J103" s="2"/>
    </row>
    <row r="104" ht="12">
      <c r="J104" s="2"/>
    </row>
    <row r="105" ht="12">
      <c r="J105" s="2"/>
    </row>
    <row r="106" ht="12">
      <c r="J106" s="2"/>
    </row>
    <row r="107" ht="12">
      <c r="J107" s="2"/>
    </row>
    <row r="108" ht="12">
      <c r="J108" s="2"/>
    </row>
    <row r="109" ht="12">
      <c r="J109" s="2"/>
    </row>
    <row r="110" ht="12">
      <c r="J110" s="2"/>
    </row>
    <row r="111" ht="12">
      <c r="J111" s="2"/>
    </row>
    <row r="112" ht="12">
      <c r="J112" s="2"/>
    </row>
    <row r="113" ht="12">
      <c r="J113" s="2"/>
    </row>
  </sheetData>
  <sheetProtection/>
  <mergeCells count="6">
    <mergeCell ref="C24:G24"/>
    <mergeCell ref="C25:G25"/>
    <mergeCell ref="C26:G26"/>
    <mergeCell ref="H24:I24"/>
    <mergeCell ref="H25:I25"/>
    <mergeCell ref="H26:I26"/>
  </mergeCells>
  <printOptions gridLines="1"/>
  <pageMargins left="0.5118110236220472" right="0.5118110236220472" top="1.0236220472440944" bottom="0.7874015748031497" header="0.31496062992125984" footer="0.31496062992125984"/>
  <pageSetup fitToHeight="0" fitToWidth="1" horizontalDpi="600" verticalDpi="600" orientation="landscape" paperSize="9" scale="89" r:id="rId1"/>
  <headerFooter>
    <oddHeader>&amp;LSECRETARIA DO MEIO AMBIENTE
FUNDAÇÃO FLORESTAL&amp;CPARQUE ESTADUAL DA CANTAREIRA
Núcleo Pedra Grande
Centro de Visitantes&amp;RPlanilha Orçamentária
Água Fria
data base = Junho/2013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SheetLayoutView="100" workbookViewId="0" topLeftCell="A36">
      <selection activeCell="H48" sqref="A1:I48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0.7109375" style="15" customWidth="1"/>
    <col min="4" max="4" width="5.57421875" style="4" customWidth="1"/>
    <col min="5" max="5" width="10.7109375" style="26" customWidth="1"/>
    <col min="6" max="8" width="13.00390625" style="26" customWidth="1"/>
    <col min="9" max="9" width="13.00390625" style="5" customWidth="1"/>
    <col min="10" max="16384" width="9.140625" style="6" customWidth="1"/>
  </cols>
  <sheetData>
    <row r="1" spans="1:9" s="1" customFormat="1" ht="24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9" s="2" customFormat="1" ht="12.75">
      <c r="A2" s="7"/>
      <c r="B2" s="116"/>
      <c r="C2" s="8"/>
      <c r="D2" s="116"/>
      <c r="E2" s="117"/>
      <c r="F2" s="117"/>
      <c r="G2" s="117"/>
      <c r="H2" s="117"/>
      <c r="I2" s="118"/>
    </row>
    <row r="3" spans="1:10" s="12" customFormat="1" ht="12.75">
      <c r="A3" s="7"/>
      <c r="B3" s="10"/>
      <c r="C3" s="16"/>
      <c r="D3" s="10"/>
      <c r="E3" s="19"/>
      <c r="F3" s="19"/>
      <c r="G3" s="19"/>
      <c r="H3" s="19"/>
      <c r="I3" s="14"/>
      <c r="J3" s="2"/>
    </row>
    <row r="4" spans="1:10" s="12" customFormat="1" ht="25.5">
      <c r="A4" s="7">
        <v>1</v>
      </c>
      <c r="B4" s="199"/>
      <c r="C4" s="200" t="s">
        <v>90</v>
      </c>
      <c r="D4" s="201"/>
      <c r="E4" s="202"/>
      <c r="F4" s="202"/>
      <c r="G4" s="202"/>
      <c r="H4" s="203"/>
      <c r="I4" s="204"/>
      <c r="J4" s="2"/>
    </row>
    <row r="5" spans="1:10" s="12" customFormat="1" ht="12.75">
      <c r="A5" s="7"/>
      <c r="B5" s="205" t="s">
        <v>42</v>
      </c>
      <c r="C5" s="206" t="s">
        <v>91</v>
      </c>
      <c r="D5" s="207" t="s">
        <v>92</v>
      </c>
      <c r="E5" s="208">
        <v>20</v>
      </c>
      <c r="F5" s="208">
        <v>8.6</v>
      </c>
      <c r="G5" s="208">
        <v>12.8</v>
      </c>
      <c r="H5" s="209">
        <f>F5+G5</f>
        <v>21.4</v>
      </c>
      <c r="I5" s="210">
        <f>H5*E5</f>
        <v>428</v>
      </c>
      <c r="J5" s="2" t="s">
        <v>509</v>
      </c>
    </row>
    <row r="6" spans="1:10" s="12" customFormat="1" ht="12.75">
      <c r="A6" s="7"/>
      <c r="B6" s="205" t="s">
        <v>43</v>
      </c>
      <c r="C6" s="206" t="s">
        <v>93</v>
      </c>
      <c r="D6" s="207" t="s">
        <v>92</v>
      </c>
      <c r="E6" s="208">
        <v>30</v>
      </c>
      <c r="F6" s="208">
        <v>11.58</v>
      </c>
      <c r="G6" s="208">
        <v>15.35</v>
      </c>
      <c r="H6" s="209">
        <f aca="true" t="shared" si="0" ref="H6:H43">F6+G6</f>
        <v>26.93</v>
      </c>
      <c r="I6" s="210">
        <f>H6*E6</f>
        <v>807.9</v>
      </c>
      <c r="J6" s="2" t="s">
        <v>509</v>
      </c>
    </row>
    <row r="7" spans="1:10" s="12" customFormat="1" ht="12.75">
      <c r="A7" s="7"/>
      <c r="B7" s="205" t="s">
        <v>69</v>
      </c>
      <c r="C7" s="206" t="s">
        <v>94</v>
      </c>
      <c r="D7" s="207" t="s">
        <v>92</v>
      </c>
      <c r="E7" s="208">
        <v>36</v>
      </c>
      <c r="F7" s="208">
        <v>19.4</v>
      </c>
      <c r="G7" s="208">
        <v>20.48</v>
      </c>
      <c r="H7" s="209">
        <f t="shared" si="0"/>
        <v>39.879999999999995</v>
      </c>
      <c r="I7" s="210">
        <f>H7*E7</f>
        <v>1435.6799999999998</v>
      </c>
      <c r="J7" s="2" t="s">
        <v>509</v>
      </c>
    </row>
    <row r="8" spans="1:10" s="12" customFormat="1" ht="12.75">
      <c r="A8" s="7"/>
      <c r="B8" s="211"/>
      <c r="C8" s="206" t="s">
        <v>59</v>
      </c>
      <c r="D8" s="207"/>
      <c r="E8" s="208"/>
      <c r="F8" s="208"/>
      <c r="G8" s="208"/>
      <c r="H8" s="209"/>
      <c r="I8" s="210"/>
      <c r="J8" s="2"/>
    </row>
    <row r="9" spans="1:10" s="12" customFormat="1" ht="12.75">
      <c r="A9" s="7">
        <v>2</v>
      </c>
      <c r="B9" s="212"/>
      <c r="C9" s="200" t="s">
        <v>95</v>
      </c>
      <c r="D9" s="207"/>
      <c r="E9" s="208"/>
      <c r="F9" s="208"/>
      <c r="G9" s="208"/>
      <c r="H9" s="209"/>
      <c r="I9" s="210"/>
      <c r="J9" s="2"/>
    </row>
    <row r="10" spans="1:10" s="12" customFormat="1" ht="12.75">
      <c r="A10" s="7"/>
      <c r="B10" s="211" t="s">
        <v>54</v>
      </c>
      <c r="C10" s="206" t="s">
        <v>96</v>
      </c>
      <c r="D10" s="207" t="s">
        <v>97</v>
      </c>
      <c r="E10" s="208">
        <v>1</v>
      </c>
      <c r="F10" s="208">
        <v>11.4</v>
      </c>
      <c r="G10" s="208">
        <v>12.66</v>
      </c>
      <c r="H10" s="209">
        <f t="shared" si="0"/>
        <v>24.060000000000002</v>
      </c>
      <c r="I10" s="210">
        <f>H10*E10</f>
        <v>24.060000000000002</v>
      </c>
      <c r="J10" s="2" t="s">
        <v>509</v>
      </c>
    </row>
    <row r="11" spans="1:10" s="12" customFormat="1" ht="12.75">
      <c r="A11" s="7"/>
      <c r="B11" s="211" t="s">
        <v>55</v>
      </c>
      <c r="C11" s="206" t="s">
        <v>98</v>
      </c>
      <c r="D11" s="207" t="s">
        <v>97</v>
      </c>
      <c r="E11" s="208">
        <v>3</v>
      </c>
      <c r="F11" s="208">
        <v>13.53</v>
      </c>
      <c r="G11" s="208">
        <v>12.66</v>
      </c>
      <c r="H11" s="209">
        <f t="shared" si="0"/>
        <v>26.189999999999998</v>
      </c>
      <c r="I11" s="210">
        <f>H11*E11</f>
        <v>78.57</v>
      </c>
      <c r="J11" s="2" t="s">
        <v>509</v>
      </c>
    </row>
    <row r="12" spans="1:10" s="12" customFormat="1" ht="12.75">
      <c r="A12" s="7"/>
      <c r="B12" s="211" t="s">
        <v>73</v>
      </c>
      <c r="C12" s="206" t="s">
        <v>99</v>
      </c>
      <c r="D12" s="207" t="s">
        <v>97</v>
      </c>
      <c r="E12" s="208">
        <v>1</v>
      </c>
      <c r="F12" s="208">
        <v>16.25</v>
      </c>
      <c r="G12" s="208">
        <v>12.66</v>
      </c>
      <c r="H12" s="209">
        <f t="shared" si="0"/>
        <v>28.91</v>
      </c>
      <c r="I12" s="210">
        <f>H12*E12</f>
        <v>28.91</v>
      </c>
      <c r="J12" s="2" t="s">
        <v>509</v>
      </c>
    </row>
    <row r="13" spans="1:10" s="12" customFormat="1" ht="12.75">
      <c r="A13" s="7"/>
      <c r="B13" s="211"/>
      <c r="C13" s="206" t="s">
        <v>59</v>
      </c>
      <c r="D13" s="207"/>
      <c r="E13" s="208"/>
      <c r="F13" s="208"/>
      <c r="G13" s="208"/>
      <c r="H13" s="209"/>
      <c r="I13" s="210"/>
      <c r="J13" s="2"/>
    </row>
    <row r="14" spans="1:10" s="12" customFormat="1" ht="12.75">
      <c r="A14" s="7">
        <v>3</v>
      </c>
      <c r="B14" s="213"/>
      <c r="C14" s="206" t="s">
        <v>367</v>
      </c>
      <c r="D14" s="207" t="s">
        <v>97</v>
      </c>
      <c r="E14" s="208">
        <v>1</v>
      </c>
      <c r="F14" s="121">
        <v>46.43</v>
      </c>
      <c r="G14" s="121">
        <v>11.03</v>
      </c>
      <c r="H14" s="209">
        <f t="shared" si="0"/>
        <v>57.46</v>
      </c>
      <c r="I14" s="210">
        <f>H14*E14</f>
        <v>57.46</v>
      </c>
      <c r="J14" s="94" t="s">
        <v>510</v>
      </c>
    </row>
    <row r="15" spans="1:10" s="12" customFormat="1" ht="12.75">
      <c r="A15" s="7"/>
      <c r="B15" s="211"/>
      <c r="C15" s="206" t="s">
        <v>59</v>
      </c>
      <c r="D15" s="207"/>
      <c r="E15" s="208"/>
      <c r="F15" s="208"/>
      <c r="G15" s="208"/>
      <c r="H15" s="209"/>
      <c r="I15" s="210"/>
      <c r="J15" s="2"/>
    </row>
    <row r="16" spans="1:10" s="12" customFormat="1" ht="12.75">
      <c r="A16" s="7">
        <v>4</v>
      </c>
      <c r="B16" s="199"/>
      <c r="C16" s="200" t="s">
        <v>368</v>
      </c>
      <c r="D16" s="207"/>
      <c r="E16" s="208"/>
      <c r="F16" s="208"/>
      <c r="G16" s="208"/>
      <c r="H16" s="209"/>
      <c r="I16" s="210"/>
      <c r="J16" s="2"/>
    </row>
    <row r="17" spans="1:10" s="12" customFormat="1" ht="12.75">
      <c r="A17" s="7"/>
      <c r="B17" s="211" t="s">
        <v>60</v>
      </c>
      <c r="C17" s="206" t="s">
        <v>100</v>
      </c>
      <c r="D17" s="207" t="s">
        <v>97</v>
      </c>
      <c r="E17" s="208">
        <v>1</v>
      </c>
      <c r="F17" s="121">
        <v>30.92</v>
      </c>
      <c r="G17" s="121">
        <v>20.7</v>
      </c>
      <c r="H17" s="209">
        <f t="shared" si="0"/>
        <v>51.620000000000005</v>
      </c>
      <c r="I17" s="210">
        <f>H17*E17</f>
        <v>51.620000000000005</v>
      </c>
      <c r="J17" s="94" t="s">
        <v>511</v>
      </c>
    </row>
    <row r="18" spans="1:10" s="12" customFormat="1" ht="12.75">
      <c r="A18" s="7"/>
      <c r="B18" s="211" t="s">
        <v>101</v>
      </c>
      <c r="C18" s="206" t="s">
        <v>102</v>
      </c>
      <c r="D18" s="207" t="s">
        <v>97</v>
      </c>
      <c r="E18" s="208">
        <v>2</v>
      </c>
      <c r="F18" s="121">
        <v>42.46</v>
      </c>
      <c r="G18" s="121">
        <v>24.83</v>
      </c>
      <c r="H18" s="209">
        <f t="shared" si="0"/>
        <v>67.28999999999999</v>
      </c>
      <c r="I18" s="210">
        <f>H18*E18</f>
        <v>134.57999999999998</v>
      </c>
      <c r="J18" s="94" t="s">
        <v>512</v>
      </c>
    </row>
    <row r="19" spans="1:10" s="12" customFormat="1" ht="12.75">
      <c r="A19" s="7"/>
      <c r="B19" s="211" t="s">
        <v>103</v>
      </c>
      <c r="C19" s="206" t="s">
        <v>104</v>
      </c>
      <c r="D19" s="207" t="s">
        <v>97</v>
      </c>
      <c r="E19" s="208">
        <v>1</v>
      </c>
      <c r="F19" s="121">
        <v>77.08</v>
      </c>
      <c r="G19" s="121">
        <v>34.49</v>
      </c>
      <c r="H19" s="209">
        <f t="shared" si="0"/>
        <v>111.57</v>
      </c>
      <c r="I19" s="210">
        <f>H19*E19</f>
        <v>111.57</v>
      </c>
      <c r="J19" s="94" t="s">
        <v>513</v>
      </c>
    </row>
    <row r="20" spans="1:10" s="12" customFormat="1" ht="12.75">
      <c r="A20" s="7"/>
      <c r="B20" s="211" t="s">
        <v>59</v>
      </c>
      <c r="C20" s="206" t="s">
        <v>59</v>
      </c>
      <c r="D20" s="201"/>
      <c r="E20" s="208"/>
      <c r="F20" s="208"/>
      <c r="G20" s="208"/>
      <c r="H20" s="209"/>
      <c r="I20" s="210"/>
      <c r="J20" s="2"/>
    </row>
    <row r="21" spans="1:10" s="12" customFormat="1" ht="12.75">
      <c r="A21" s="7">
        <v>5</v>
      </c>
      <c r="B21" s="213"/>
      <c r="C21" s="206" t="s">
        <v>144</v>
      </c>
      <c r="D21" s="207" t="s">
        <v>16</v>
      </c>
      <c r="E21" s="208">
        <v>1</v>
      </c>
      <c r="F21" s="121">
        <v>517.54</v>
      </c>
      <c r="G21" s="121">
        <v>38.45</v>
      </c>
      <c r="H21" s="209">
        <f t="shared" si="0"/>
        <v>555.99</v>
      </c>
      <c r="I21" s="210">
        <f>H21*E21</f>
        <v>555.99</v>
      </c>
      <c r="J21" s="94" t="s">
        <v>514</v>
      </c>
    </row>
    <row r="22" spans="1:10" s="12" customFormat="1" ht="12.75">
      <c r="A22" s="7"/>
      <c r="B22" s="213"/>
      <c r="C22" s="206"/>
      <c r="D22" s="214"/>
      <c r="E22" s="214"/>
      <c r="F22" s="214"/>
      <c r="G22" s="214"/>
      <c r="H22" s="209"/>
      <c r="I22" s="210"/>
      <c r="J22" s="2"/>
    </row>
    <row r="23" spans="1:10" s="12" customFormat="1" ht="12.75">
      <c r="A23" s="7">
        <v>6</v>
      </c>
      <c r="B23" s="213"/>
      <c r="C23" s="206" t="s">
        <v>105</v>
      </c>
      <c r="D23" s="207" t="s">
        <v>106</v>
      </c>
      <c r="E23" s="208">
        <v>2</v>
      </c>
      <c r="F23" s="208">
        <v>0</v>
      </c>
      <c r="G23" s="121">
        <v>43.53</v>
      </c>
      <c r="H23" s="209">
        <f t="shared" si="0"/>
        <v>43.53</v>
      </c>
      <c r="I23" s="210">
        <f>H23*E23</f>
        <v>87.06</v>
      </c>
      <c r="J23" s="94" t="s">
        <v>515</v>
      </c>
    </row>
    <row r="24" spans="1:10" s="12" customFormat="1" ht="12.75">
      <c r="A24" s="7"/>
      <c r="B24" s="213"/>
      <c r="C24" s="206" t="s">
        <v>59</v>
      </c>
      <c r="D24" s="201"/>
      <c r="E24" s="208"/>
      <c r="F24" s="208"/>
      <c r="G24" s="208"/>
      <c r="H24" s="209"/>
      <c r="I24" s="210"/>
      <c r="J24" s="2"/>
    </row>
    <row r="25" spans="1:10" s="12" customFormat="1" ht="12.75">
      <c r="A25" s="7">
        <v>7</v>
      </c>
      <c r="B25" s="213"/>
      <c r="C25" s="125" t="s">
        <v>107</v>
      </c>
      <c r="D25" s="207" t="s">
        <v>106</v>
      </c>
      <c r="E25" s="208">
        <v>0.5</v>
      </c>
      <c r="F25" s="208">
        <v>0</v>
      </c>
      <c r="G25" s="121">
        <v>10.46</v>
      </c>
      <c r="H25" s="209">
        <f t="shared" si="0"/>
        <v>10.46</v>
      </c>
      <c r="I25" s="210">
        <f>H25*E25</f>
        <v>5.23</v>
      </c>
      <c r="J25" s="94" t="s">
        <v>516</v>
      </c>
    </row>
    <row r="26" spans="1:10" s="12" customFormat="1" ht="12.75">
      <c r="A26" s="7"/>
      <c r="B26" s="211"/>
      <c r="C26" s="206" t="s">
        <v>59</v>
      </c>
      <c r="D26" s="201"/>
      <c r="E26" s="208"/>
      <c r="F26" s="208"/>
      <c r="G26" s="208"/>
      <c r="H26" s="209"/>
      <c r="I26" s="210"/>
      <c r="J26" s="2"/>
    </row>
    <row r="27" spans="1:10" s="12" customFormat="1" ht="12.75">
      <c r="A27" s="7">
        <v>8</v>
      </c>
      <c r="B27" s="215"/>
      <c r="C27" s="8" t="s">
        <v>108</v>
      </c>
      <c r="D27" s="207"/>
      <c r="E27" s="208"/>
      <c r="F27" s="208"/>
      <c r="G27" s="208"/>
      <c r="H27" s="209"/>
      <c r="I27" s="210"/>
      <c r="J27" s="2"/>
    </row>
    <row r="28" spans="1:10" s="12" customFormat="1" ht="25.5">
      <c r="A28" s="7"/>
      <c r="B28" s="207" t="s">
        <v>62</v>
      </c>
      <c r="C28" s="16" t="s">
        <v>109</v>
      </c>
      <c r="D28" s="207" t="s">
        <v>106</v>
      </c>
      <c r="E28" s="208">
        <v>1.5</v>
      </c>
      <c r="F28" s="121">
        <v>257.02</v>
      </c>
      <c r="G28" s="121">
        <v>67.32</v>
      </c>
      <c r="H28" s="209">
        <f t="shared" si="0"/>
        <v>324.34</v>
      </c>
      <c r="I28" s="210">
        <f>H28*E28</f>
        <v>486.51</v>
      </c>
      <c r="J28" s="94" t="s">
        <v>452</v>
      </c>
    </row>
    <row r="29" spans="1:10" s="12" customFormat="1" ht="12.75">
      <c r="A29" s="7"/>
      <c r="B29" s="95" t="s">
        <v>110</v>
      </c>
      <c r="C29" s="216" t="s">
        <v>111</v>
      </c>
      <c r="D29" s="95" t="s">
        <v>112</v>
      </c>
      <c r="E29" s="217">
        <v>86</v>
      </c>
      <c r="F29" s="217">
        <v>3.56</v>
      </c>
      <c r="G29" s="217">
        <v>1.44</v>
      </c>
      <c r="H29" s="209">
        <f t="shared" si="0"/>
        <v>5</v>
      </c>
      <c r="I29" s="14">
        <f>H29*E29</f>
        <v>430</v>
      </c>
      <c r="J29" s="2" t="s">
        <v>517</v>
      </c>
    </row>
    <row r="30" spans="1:10" s="12" customFormat="1" ht="12.75">
      <c r="A30" s="7"/>
      <c r="B30" s="205"/>
      <c r="C30" s="206"/>
      <c r="D30" s="207"/>
      <c r="E30" s="208"/>
      <c r="F30" s="208"/>
      <c r="G30" s="208"/>
      <c r="H30" s="209"/>
      <c r="I30" s="14"/>
      <c r="J30" s="2"/>
    </row>
    <row r="31" spans="1:10" s="12" customFormat="1" ht="25.5">
      <c r="A31" s="7">
        <v>9</v>
      </c>
      <c r="B31" s="9"/>
      <c r="C31" s="8" t="s">
        <v>113</v>
      </c>
      <c r="D31" s="10"/>
      <c r="E31" s="19"/>
      <c r="F31" s="19"/>
      <c r="G31" s="19"/>
      <c r="H31" s="209"/>
      <c r="I31" s="14"/>
      <c r="J31" s="2"/>
    </row>
    <row r="32" spans="1:10" s="12" customFormat="1" ht="12.75">
      <c r="A32" s="7"/>
      <c r="B32" s="211" t="s">
        <v>64</v>
      </c>
      <c r="C32" s="206" t="s">
        <v>121</v>
      </c>
      <c r="D32" s="207" t="s">
        <v>39</v>
      </c>
      <c r="E32" s="208">
        <v>4</v>
      </c>
      <c r="F32" s="208">
        <v>385</v>
      </c>
      <c r="G32" s="208">
        <v>2.83</v>
      </c>
      <c r="H32" s="209">
        <f t="shared" si="0"/>
        <v>387.83</v>
      </c>
      <c r="I32" s="14">
        <f aca="true" t="shared" si="1" ref="I32:I43">H32*E32</f>
        <v>1551.32</v>
      </c>
      <c r="J32" s="28" t="s">
        <v>517</v>
      </c>
    </row>
    <row r="33" spans="1:10" s="12" customFormat="1" ht="12.75">
      <c r="A33" s="7"/>
      <c r="B33" s="211" t="s">
        <v>66</v>
      </c>
      <c r="C33" s="206" t="s">
        <v>122</v>
      </c>
      <c r="D33" s="207" t="s">
        <v>39</v>
      </c>
      <c r="E33" s="208">
        <v>2</v>
      </c>
      <c r="F33" s="208">
        <v>275</v>
      </c>
      <c r="G33" s="208">
        <v>2.83</v>
      </c>
      <c r="H33" s="209">
        <f t="shared" si="0"/>
        <v>277.83</v>
      </c>
      <c r="I33" s="14">
        <f t="shared" si="1"/>
        <v>555.66</v>
      </c>
      <c r="J33" s="28" t="s">
        <v>517</v>
      </c>
    </row>
    <row r="34" spans="1:10" s="12" customFormat="1" ht="12.75">
      <c r="A34" s="7"/>
      <c r="B34" s="211" t="s">
        <v>114</v>
      </c>
      <c r="C34" s="206" t="s">
        <v>146</v>
      </c>
      <c r="D34" s="207" t="s">
        <v>39</v>
      </c>
      <c r="E34" s="208">
        <v>3</v>
      </c>
      <c r="F34" s="208">
        <v>346.5</v>
      </c>
      <c r="G34" s="208">
        <v>2.83</v>
      </c>
      <c r="H34" s="209">
        <f t="shared" si="0"/>
        <v>349.33</v>
      </c>
      <c r="I34" s="14">
        <f>H34*E34</f>
        <v>1047.99</v>
      </c>
      <c r="J34" s="28" t="s">
        <v>517</v>
      </c>
    </row>
    <row r="35" spans="1:10" s="12" customFormat="1" ht="12.75">
      <c r="A35" s="7"/>
      <c r="B35" s="211" t="s">
        <v>115</v>
      </c>
      <c r="C35" s="206" t="s">
        <v>116</v>
      </c>
      <c r="D35" s="207" t="s">
        <v>39</v>
      </c>
      <c r="E35" s="208">
        <v>9</v>
      </c>
      <c r="F35" s="208">
        <v>220</v>
      </c>
      <c r="G35" s="208">
        <v>2.83</v>
      </c>
      <c r="H35" s="209">
        <f t="shared" si="0"/>
        <v>222.83</v>
      </c>
      <c r="I35" s="14">
        <f t="shared" si="1"/>
        <v>2005.47</v>
      </c>
      <c r="J35" s="28" t="s">
        <v>517</v>
      </c>
    </row>
    <row r="36" spans="1:10" s="12" customFormat="1" ht="12.75">
      <c r="A36" s="7"/>
      <c r="B36" s="211" t="s">
        <v>145</v>
      </c>
      <c r="C36" s="206" t="s">
        <v>149</v>
      </c>
      <c r="D36" s="207" t="s">
        <v>39</v>
      </c>
      <c r="E36" s="208">
        <v>2</v>
      </c>
      <c r="F36" s="208">
        <v>346.5</v>
      </c>
      <c r="G36" s="208">
        <v>2.83</v>
      </c>
      <c r="H36" s="209">
        <f t="shared" si="0"/>
        <v>349.33</v>
      </c>
      <c r="I36" s="14">
        <f t="shared" si="1"/>
        <v>698.66</v>
      </c>
      <c r="J36" s="28" t="s">
        <v>517</v>
      </c>
    </row>
    <row r="37" spans="1:10" s="12" customFormat="1" ht="12.75">
      <c r="A37" s="7"/>
      <c r="B37" s="211" t="s">
        <v>147</v>
      </c>
      <c r="C37" s="206" t="s">
        <v>148</v>
      </c>
      <c r="D37" s="207" t="s">
        <v>39</v>
      </c>
      <c r="E37" s="208">
        <v>2</v>
      </c>
      <c r="F37" s="208">
        <v>275</v>
      </c>
      <c r="G37" s="208">
        <v>2.83</v>
      </c>
      <c r="H37" s="209">
        <f t="shared" si="0"/>
        <v>277.83</v>
      </c>
      <c r="I37" s="14">
        <f t="shared" si="1"/>
        <v>555.66</v>
      </c>
      <c r="J37" s="28" t="s">
        <v>517</v>
      </c>
    </row>
    <row r="38" spans="1:10" s="12" customFormat="1" ht="12.75">
      <c r="A38" s="7"/>
      <c r="B38" s="218"/>
      <c r="C38" s="219"/>
      <c r="D38" s="218"/>
      <c r="E38" s="220"/>
      <c r="F38" s="220"/>
      <c r="G38" s="220"/>
      <c r="H38" s="209"/>
      <c r="I38" s="14"/>
      <c r="J38" s="28"/>
    </row>
    <row r="39" spans="1:10" s="12" customFormat="1" ht="25.5">
      <c r="A39" s="7">
        <v>10</v>
      </c>
      <c r="B39" s="9"/>
      <c r="C39" s="16" t="s">
        <v>117</v>
      </c>
      <c r="D39" s="10" t="s">
        <v>8</v>
      </c>
      <c r="E39" s="221">
        <v>10.2</v>
      </c>
      <c r="F39" s="221">
        <v>75.25</v>
      </c>
      <c r="G39" s="221">
        <v>37.92</v>
      </c>
      <c r="H39" s="209">
        <f t="shared" si="0"/>
        <v>113.17</v>
      </c>
      <c r="I39" s="14">
        <f t="shared" si="1"/>
        <v>1154.3339999999998</v>
      </c>
      <c r="J39" s="28" t="s">
        <v>518</v>
      </c>
    </row>
    <row r="40" spans="1:10" s="12" customFormat="1" ht="12.75">
      <c r="A40" s="7"/>
      <c r="B40" s="9"/>
      <c r="C40" s="8"/>
      <c r="D40" s="10"/>
      <c r="E40" s="19"/>
      <c r="F40" s="19"/>
      <c r="G40" s="19"/>
      <c r="H40" s="209"/>
      <c r="I40" s="14"/>
      <c r="J40" s="2"/>
    </row>
    <row r="41" spans="1:10" s="12" customFormat="1" ht="25.5">
      <c r="A41" s="7">
        <v>11</v>
      </c>
      <c r="B41" s="9"/>
      <c r="C41" s="16" t="s">
        <v>290</v>
      </c>
      <c r="D41" s="10" t="s">
        <v>8</v>
      </c>
      <c r="E41" s="19">
        <v>67</v>
      </c>
      <c r="F41" s="121">
        <v>3.72</v>
      </c>
      <c r="G41" s="121">
        <v>7.77</v>
      </c>
      <c r="H41" s="209">
        <f t="shared" si="0"/>
        <v>11.49</v>
      </c>
      <c r="I41" s="14">
        <f>E41*H41</f>
        <v>769.83</v>
      </c>
      <c r="J41" s="94" t="s">
        <v>466</v>
      </c>
    </row>
    <row r="42" spans="1:10" s="12" customFormat="1" ht="12.75">
      <c r="A42" s="7"/>
      <c r="B42" s="9"/>
      <c r="C42" s="8"/>
      <c r="D42" s="10"/>
      <c r="E42" s="19"/>
      <c r="F42" s="19"/>
      <c r="G42" s="19"/>
      <c r="H42" s="209"/>
      <c r="I42" s="14"/>
      <c r="J42" s="2"/>
    </row>
    <row r="43" spans="1:10" s="12" customFormat="1" ht="25.5">
      <c r="A43" s="7">
        <v>12</v>
      </c>
      <c r="B43" s="9"/>
      <c r="C43" s="16" t="s">
        <v>216</v>
      </c>
      <c r="D43" s="10" t="s">
        <v>16</v>
      </c>
      <c r="E43" s="19">
        <v>1</v>
      </c>
      <c r="F43" s="121">
        <v>14.1</v>
      </c>
      <c r="G43" s="121">
        <v>9.61</v>
      </c>
      <c r="H43" s="209">
        <f t="shared" si="0"/>
        <v>23.71</v>
      </c>
      <c r="I43" s="14">
        <f t="shared" si="1"/>
        <v>23.71</v>
      </c>
      <c r="J43" s="94" t="s">
        <v>519</v>
      </c>
    </row>
    <row r="44" spans="1:10" s="12" customFormat="1" ht="12.75">
      <c r="A44" s="9"/>
      <c r="B44" s="9"/>
      <c r="C44" s="8"/>
      <c r="D44" s="10"/>
      <c r="E44" s="19"/>
      <c r="F44" s="19"/>
      <c r="G44" s="19"/>
      <c r="H44" s="19"/>
      <c r="I44" s="11"/>
      <c r="J44" s="2"/>
    </row>
    <row r="45" spans="1:9" ht="12">
      <c r="A45" s="130"/>
      <c r="B45" s="131"/>
      <c r="C45" s="132"/>
      <c r="D45" s="131"/>
      <c r="E45" s="133"/>
      <c r="F45" s="133"/>
      <c r="G45" s="133"/>
      <c r="H45" s="133"/>
      <c r="I45" s="135"/>
    </row>
    <row r="46" spans="1:9" ht="16.5" customHeight="1">
      <c r="A46" s="130"/>
      <c r="B46" s="131"/>
      <c r="C46" s="153" t="s">
        <v>4</v>
      </c>
      <c r="D46" s="154"/>
      <c r="E46" s="154"/>
      <c r="F46" s="154"/>
      <c r="G46" s="154"/>
      <c r="H46" s="146">
        <f>SUM(I5:I43)</f>
        <v>13085.774</v>
      </c>
      <c r="I46" s="147"/>
    </row>
    <row r="47" spans="1:9" ht="20.25" customHeight="1">
      <c r="A47" s="130"/>
      <c r="B47" s="131"/>
      <c r="C47" s="153" t="s">
        <v>296</v>
      </c>
      <c r="D47" s="154"/>
      <c r="E47" s="154"/>
      <c r="F47" s="154"/>
      <c r="G47" s="154"/>
      <c r="H47" s="146">
        <f>H46*0.3</f>
        <v>3925.7321999999995</v>
      </c>
      <c r="I47" s="147"/>
    </row>
    <row r="48" spans="1:9" ht="18.75" customHeight="1">
      <c r="A48" s="130"/>
      <c r="B48" s="131"/>
      <c r="C48" s="153" t="s">
        <v>314</v>
      </c>
      <c r="D48" s="154"/>
      <c r="E48" s="154"/>
      <c r="F48" s="154"/>
      <c r="G48" s="154"/>
      <c r="H48" s="155">
        <f>H46+H47</f>
        <v>17011.5062</v>
      </c>
      <c r="I48" s="156"/>
    </row>
    <row r="54" ht="12">
      <c r="H54" s="26">
        <f>SUM(I5:I43)</f>
        <v>13085.774</v>
      </c>
    </row>
    <row r="68" ht="12">
      <c r="G68" s="133"/>
    </row>
  </sheetData>
  <sheetProtection/>
  <mergeCells count="6">
    <mergeCell ref="C46:G46"/>
    <mergeCell ref="C47:G47"/>
    <mergeCell ref="C48:G48"/>
    <mergeCell ref="H46:I46"/>
    <mergeCell ref="H47:I47"/>
    <mergeCell ref="H48:I48"/>
  </mergeCells>
  <printOptions gridLines="1"/>
  <pageMargins left="0.7874015748031497" right="0.7874015748031497" top="1.1811023622047245" bottom="0.984251968503937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Estrutura do Reservatório
data base = Junho/2013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view="pageBreakPreview" zoomScaleSheetLayoutView="100" workbookViewId="0" topLeftCell="A28">
      <selection activeCell="H43" sqref="A1:I43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3.421875" style="15" customWidth="1"/>
    <col min="4" max="4" width="5.57421875" style="4" customWidth="1"/>
    <col min="5" max="5" width="10.7109375" style="26" customWidth="1"/>
    <col min="6" max="8" width="13.00390625" style="26" customWidth="1"/>
    <col min="9" max="9" width="13.00390625" style="5" customWidth="1"/>
    <col min="10" max="16384" width="9.140625" style="6" customWidth="1"/>
  </cols>
  <sheetData>
    <row r="1" spans="1:9" s="1" customFormat="1" ht="24.75" thickBot="1">
      <c r="A1" s="110" t="s">
        <v>0</v>
      </c>
      <c r="B1" s="112" t="s">
        <v>1</v>
      </c>
      <c r="C1" s="111" t="s">
        <v>6</v>
      </c>
      <c r="D1" s="112" t="s">
        <v>2</v>
      </c>
      <c r="E1" s="113" t="s">
        <v>3</v>
      </c>
      <c r="F1" s="113" t="s">
        <v>316</v>
      </c>
      <c r="G1" s="113" t="s">
        <v>317</v>
      </c>
      <c r="H1" s="113" t="s">
        <v>318</v>
      </c>
      <c r="I1" s="114" t="s">
        <v>5</v>
      </c>
    </row>
    <row r="2" spans="1:9" s="2" customFormat="1" ht="12.75">
      <c r="A2" s="7"/>
      <c r="B2" s="116"/>
      <c r="C2" s="8"/>
      <c r="D2" s="116"/>
      <c r="E2" s="117"/>
      <c r="F2" s="117"/>
      <c r="G2" s="117"/>
      <c r="H2" s="117"/>
      <c r="I2" s="14"/>
    </row>
    <row r="3" spans="1:10" s="12" customFormat="1" ht="12.75">
      <c r="A3" s="7"/>
      <c r="B3" s="9"/>
      <c r="C3" s="8"/>
      <c r="D3" s="10"/>
      <c r="E3" s="19"/>
      <c r="F3" s="19"/>
      <c r="G3" s="19"/>
      <c r="H3" s="19"/>
      <c r="I3" s="14"/>
      <c r="J3" s="2"/>
    </row>
    <row r="4" spans="1:10" s="12" customFormat="1" ht="25.5">
      <c r="A4" s="7">
        <v>1</v>
      </c>
      <c r="B4" s="182"/>
      <c r="C4" s="177" t="s">
        <v>170</v>
      </c>
      <c r="D4" s="172"/>
      <c r="E4" s="179"/>
      <c r="F4" s="76"/>
      <c r="G4" s="76"/>
      <c r="H4" s="183"/>
      <c r="I4" s="14"/>
      <c r="J4" s="2"/>
    </row>
    <row r="5" spans="1:10" s="12" customFormat="1" ht="12.75">
      <c r="A5" s="7"/>
      <c r="B5" s="184" t="s">
        <v>42</v>
      </c>
      <c r="C5" s="178" t="s">
        <v>78</v>
      </c>
      <c r="D5" s="164" t="s">
        <v>7</v>
      </c>
      <c r="E5" s="168">
        <v>12</v>
      </c>
      <c r="F5" s="10">
        <v>8.15</v>
      </c>
      <c r="G5" s="10">
        <v>22.07</v>
      </c>
      <c r="H5" s="185">
        <f>F5+G5</f>
        <v>30.22</v>
      </c>
      <c r="I5" s="14">
        <f>H5*E5</f>
        <v>362.64</v>
      </c>
      <c r="J5" s="94" t="s">
        <v>520</v>
      </c>
    </row>
    <row r="6" spans="1:10" s="12" customFormat="1" ht="12.75">
      <c r="A6" s="7"/>
      <c r="B6" s="184" t="s">
        <v>43</v>
      </c>
      <c r="C6" s="178" t="s">
        <v>79</v>
      </c>
      <c r="D6" s="164" t="s">
        <v>7</v>
      </c>
      <c r="E6" s="168">
        <v>12</v>
      </c>
      <c r="F6" s="10">
        <v>7.66</v>
      </c>
      <c r="G6" s="10">
        <v>22.07</v>
      </c>
      <c r="H6" s="185">
        <f aca="true" t="shared" si="0" ref="H6:H20">F6+G6</f>
        <v>29.73</v>
      </c>
      <c r="I6" s="14">
        <f>H6*E6</f>
        <v>356.76</v>
      </c>
      <c r="J6" s="94" t="s">
        <v>521</v>
      </c>
    </row>
    <row r="7" spans="1:10" s="12" customFormat="1" ht="12.75">
      <c r="A7" s="7"/>
      <c r="B7" s="184" t="s">
        <v>69</v>
      </c>
      <c r="C7" s="178" t="s">
        <v>80</v>
      </c>
      <c r="D7" s="164" t="s">
        <v>7</v>
      </c>
      <c r="E7" s="168">
        <v>30</v>
      </c>
      <c r="F7" s="10">
        <v>10.39</v>
      </c>
      <c r="G7" s="10">
        <v>27.59</v>
      </c>
      <c r="H7" s="185">
        <f t="shared" si="0"/>
        <v>37.980000000000004</v>
      </c>
      <c r="I7" s="14">
        <f>H7*E7</f>
        <v>1139.4</v>
      </c>
      <c r="J7" s="94" t="s">
        <v>522</v>
      </c>
    </row>
    <row r="8" spans="1:10" s="12" customFormat="1" ht="12.75">
      <c r="A8" s="7"/>
      <c r="B8" s="182"/>
      <c r="C8" s="178"/>
      <c r="D8" s="164"/>
      <c r="E8" s="168"/>
      <c r="F8" s="76"/>
      <c r="G8" s="76"/>
      <c r="H8" s="185"/>
      <c r="I8" s="14"/>
      <c r="J8" s="2"/>
    </row>
    <row r="9" spans="1:10" s="12" customFormat="1" ht="12.75">
      <c r="A9" s="7">
        <v>2</v>
      </c>
      <c r="B9" s="182"/>
      <c r="C9" s="163" t="s">
        <v>81</v>
      </c>
      <c r="D9" s="172"/>
      <c r="E9" s="179"/>
      <c r="F9" s="76"/>
      <c r="G9" s="76"/>
      <c r="H9" s="185"/>
      <c r="I9" s="14"/>
      <c r="J9" s="2"/>
    </row>
    <row r="10" spans="1:10" s="12" customFormat="1" ht="12.75">
      <c r="A10" s="7" t="s">
        <v>59</v>
      </c>
      <c r="B10" s="184" t="s">
        <v>54</v>
      </c>
      <c r="C10" s="170" t="s">
        <v>82</v>
      </c>
      <c r="D10" s="164" t="s">
        <v>39</v>
      </c>
      <c r="E10" s="168">
        <v>1</v>
      </c>
      <c r="F10" s="76">
        <v>18.76</v>
      </c>
      <c r="G10" s="76">
        <v>3.41</v>
      </c>
      <c r="H10" s="185">
        <f t="shared" si="0"/>
        <v>22.17</v>
      </c>
      <c r="I10" s="14">
        <f>H10*E10</f>
        <v>22.17</v>
      </c>
      <c r="J10" s="97" t="s">
        <v>518</v>
      </c>
    </row>
    <row r="11" spans="1:10" s="12" customFormat="1" ht="12.75">
      <c r="A11" s="7" t="s">
        <v>59</v>
      </c>
      <c r="B11" s="182"/>
      <c r="C11" s="170"/>
      <c r="D11" s="164"/>
      <c r="E11" s="168"/>
      <c r="F11" s="76"/>
      <c r="G11" s="76"/>
      <c r="H11" s="185"/>
      <c r="I11" s="14"/>
      <c r="J11" s="2"/>
    </row>
    <row r="12" spans="1:10" s="12" customFormat="1" ht="12.75">
      <c r="A12" s="7">
        <v>3</v>
      </c>
      <c r="B12" s="182"/>
      <c r="C12" s="163" t="s">
        <v>83</v>
      </c>
      <c r="D12" s="172"/>
      <c r="E12" s="179"/>
      <c r="F12" s="76"/>
      <c r="G12" s="76"/>
      <c r="H12" s="185"/>
      <c r="I12" s="14"/>
      <c r="J12" s="2"/>
    </row>
    <row r="13" spans="1:10" s="12" customFormat="1" ht="25.5">
      <c r="A13" s="7"/>
      <c r="B13" s="184" t="s">
        <v>57</v>
      </c>
      <c r="C13" s="170" t="s">
        <v>84</v>
      </c>
      <c r="D13" s="164" t="s">
        <v>39</v>
      </c>
      <c r="E13" s="168">
        <v>1</v>
      </c>
      <c r="F13" s="10">
        <v>40.21</v>
      </c>
      <c r="G13" s="10">
        <v>27.59</v>
      </c>
      <c r="H13" s="185">
        <f t="shared" si="0"/>
        <v>67.8</v>
      </c>
      <c r="I13" s="14">
        <f>H13*E13</f>
        <v>67.8</v>
      </c>
      <c r="J13" s="94" t="s">
        <v>523</v>
      </c>
    </row>
    <row r="14" spans="1:10" s="12" customFormat="1" ht="12.75">
      <c r="A14" s="7"/>
      <c r="B14" s="182"/>
      <c r="C14" s="170"/>
      <c r="D14" s="164"/>
      <c r="E14" s="168"/>
      <c r="F14" s="76"/>
      <c r="G14" s="76"/>
      <c r="H14" s="185">
        <f t="shared" si="0"/>
        <v>0</v>
      </c>
      <c r="I14" s="14"/>
      <c r="J14" s="2"/>
    </row>
    <row r="15" spans="1:10" s="12" customFormat="1" ht="12.75">
      <c r="A15" s="7">
        <v>4</v>
      </c>
      <c r="B15" s="182"/>
      <c r="C15" s="163" t="s">
        <v>85</v>
      </c>
      <c r="D15" s="172"/>
      <c r="E15" s="179"/>
      <c r="F15" s="76"/>
      <c r="G15" s="76"/>
      <c r="H15" s="185"/>
      <c r="I15" s="14"/>
      <c r="J15" s="2"/>
    </row>
    <row r="16" spans="1:10" s="12" customFormat="1" ht="12.75">
      <c r="A16" s="7"/>
      <c r="B16" s="184" t="s">
        <v>60</v>
      </c>
      <c r="C16" s="170" t="s">
        <v>169</v>
      </c>
      <c r="D16" s="164" t="s">
        <v>39</v>
      </c>
      <c r="E16" s="168">
        <v>1</v>
      </c>
      <c r="F16" s="10">
        <v>86.34</v>
      </c>
      <c r="G16" s="10">
        <v>13.8</v>
      </c>
      <c r="H16" s="185">
        <f t="shared" si="0"/>
        <v>100.14</v>
      </c>
      <c r="I16" s="14">
        <f>H16*E16</f>
        <v>100.14</v>
      </c>
      <c r="J16" s="94" t="s">
        <v>524</v>
      </c>
    </row>
    <row r="17" spans="1:10" s="12" customFormat="1" ht="12.75">
      <c r="A17" s="7"/>
      <c r="B17" s="184" t="s">
        <v>101</v>
      </c>
      <c r="C17" s="170" t="s">
        <v>226</v>
      </c>
      <c r="D17" s="164" t="s">
        <v>39</v>
      </c>
      <c r="E17" s="168">
        <v>3</v>
      </c>
      <c r="F17" s="10">
        <v>86.34</v>
      </c>
      <c r="G17" s="10">
        <v>13.8</v>
      </c>
      <c r="H17" s="185">
        <f t="shared" si="0"/>
        <v>100.14</v>
      </c>
      <c r="I17" s="14">
        <f>H17*E17</f>
        <v>300.42</v>
      </c>
      <c r="J17" s="94" t="s">
        <v>524</v>
      </c>
    </row>
    <row r="18" spans="1:10" s="12" customFormat="1" ht="12.75">
      <c r="A18" s="7"/>
      <c r="B18" s="182"/>
      <c r="C18" s="178"/>
      <c r="D18" s="164"/>
      <c r="E18" s="168"/>
      <c r="F18" s="76"/>
      <c r="G18" s="76"/>
      <c r="H18" s="185"/>
      <c r="I18" s="14"/>
      <c r="J18" s="2"/>
    </row>
    <row r="19" spans="1:10" s="12" customFormat="1" ht="12.75">
      <c r="A19" s="7">
        <v>5</v>
      </c>
      <c r="B19" s="182"/>
      <c r="C19" s="163" t="s">
        <v>86</v>
      </c>
      <c r="D19" s="172"/>
      <c r="E19" s="179"/>
      <c r="F19" s="76"/>
      <c r="G19" s="76"/>
      <c r="H19" s="185"/>
      <c r="I19" s="14"/>
      <c r="J19" s="2"/>
    </row>
    <row r="20" spans="1:10" s="12" customFormat="1" ht="12.75">
      <c r="A20" s="7"/>
      <c r="B20" s="184" t="s">
        <v>46</v>
      </c>
      <c r="C20" s="170" t="s">
        <v>87</v>
      </c>
      <c r="D20" s="164" t="s">
        <v>16</v>
      </c>
      <c r="E20" s="168">
        <v>3</v>
      </c>
      <c r="F20" s="10">
        <v>53.05</v>
      </c>
      <c r="G20" s="10">
        <v>124.42</v>
      </c>
      <c r="H20" s="185">
        <f t="shared" si="0"/>
        <v>177.47</v>
      </c>
      <c r="I20" s="14">
        <f>H20*E20</f>
        <v>532.41</v>
      </c>
      <c r="J20" s="94" t="s">
        <v>525</v>
      </c>
    </row>
    <row r="21" spans="1:10" s="12" customFormat="1" ht="12.75">
      <c r="A21" s="7"/>
      <c r="B21" s="182"/>
      <c r="C21" s="170"/>
      <c r="D21" s="164"/>
      <c r="E21" s="168"/>
      <c r="F21" s="76"/>
      <c r="G21" s="76"/>
      <c r="H21" s="185"/>
      <c r="I21" s="14"/>
      <c r="J21" s="2"/>
    </row>
    <row r="22" spans="1:10" s="12" customFormat="1" ht="12.75" customHeight="1">
      <c r="A22" s="7"/>
      <c r="B22" s="9"/>
      <c r="C22" s="8"/>
      <c r="E22" s="186"/>
      <c r="F22" s="10"/>
      <c r="G22" s="10"/>
      <c r="H22" s="187" t="s">
        <v>183</v>
      </c>
      <c r="I22" s="92">
        <f>SUM(I5:I20)</f>
        <v>2881.7400000000002</v>
      </c>
      <c r="J22" s="2"/>
    </row>
    <row r="23" spans="1:10" s="12" customFormat="1" ht="12.75">
      <c r="A23" s="7"/>
      <c r="B23" s="182"/>
      <c r="C23" s="170"/>
      <c r="D23" s="164"/>
      <c r="E23" s="168"/>
      <c r="F23" s="76"/>
      <c r="G23" s="76"/>
      <c r="H23" s="185"/>
      <c r="I23" s="14"/>
      <c r="J23" s="2"/>
    </row>
    <row r="24" spans="1:10" s="12" customFormat="1" ht="12.75">
      <c r="A24" s="7"/>
      <c r="B24" s="182"/>
      <c r="C24" s="163" t="s">
        <v>280</v>
      </c>
      <c r="D24" s="164"/>
      <c r="E24" s="168"/>
      <c r="F24" s="76"/>
      <c r="G24" s="76"/>
      <c r="H24" s="185"/>
      <c r="I24" s="14"/>
      <c r="J24" s="2"/>
    </row>
    <row r="25" spans="1:10" s="12" customFormat="1" ht="12.75">
      <c r="A25" s="7"/>
      <c r="B25" s="182"/>
      <c r="C25" s="163"/>
      <c r="D25" s="164"/>
      <c r="E25" s="168"/>
      <c r="F25" s="76"/>
      <c r="G25" s="76"/>
      <c r="H25" s="185"/>
      <c r="I25" s="14"/>
      <c r="J25" s="2"/>
    </row>
    <row r="26" spans="1:10" s="12" customFormat="1" ht="12.75">
      <c r="A26" s="7">
        <v>6</v>
      </c>
      <c r="B26" s="182"/>
      <c r="C26" s="163" t="s">
        <v>86</v>
      </c>
      <c r="D26" s="172"/>
      <c r="E26" s="179"/>
      <c r="F26" s="76"/>
      <c r="G26" s="76"/>
      <c r="H26" s="185"/>
      <c r="I26" s="14"/>
      <c r="J26" s="2"/>
    </row>
    <row r="27" spans="1:10" s="12" customFormat="1" ht="12.75">
      <c r="A27" s="7"/>
      <c r="B27" s="184" t="s">
        <v>50</v>
      </c>
      <c r="C27" s="170" t="s">
        <v>87</v>
      </c>
      <c r="D27" s="164" t="s">
        <v>16</v>
      </c>
      <c r="E27" s="168">
        <v>2</v>
      </c>
      <c r="F27" s="10">
        <v>53.05</v>
      </c>
      <c r="G27" s="10">
        <v>124.42</v>
      </c>
      <c r="H27" s="185">
        <f>F27+G27</f>
        <v>177.47</v>
      </c>
      <c r="I27" s="14">
        <f>H27*E27</f>
        <v>354.94</v>
      </c>
      <c r="J27" s="94" t="s">
        <v>525</v>
      </c>
    </row>
    <row r="28" spans="1:10" s="12" customFormat="1" ht="12.75">
      <c r="A28" s="7"/>
      <c r="B28" s="182"/>
      <c r="C28" s="170"/>
      <c r="D28" s="164"/>
      <c r="E28" s="168"/>
      <c r="F28" s="76"/>
      <c r="G28" s="76"/>
      <c r="H28" s="185"/>
      <c r="I28" s="14"/>
      <c r="J28" s="2"/>
    </row>
    <row r="29" spans="1:10" s="12" customFormat="1" ht="12.75">
      <c r="A29" s="7">
        <v>7</v>
      </c>
      <c r="B29" s="9"/>
      <c r="C29" s="188" t="s">
        <v>88</v>
      </c>
      <c r="D29" s="9"/>
      <c r="E29" s="180"/>
      <c r="F29" s="76"/>
      <c r="G29" s="76"/>
      <c r="H29" s="185"/>
      <c r="I29" s="14"/>
      <c r="J29" s="2"/>
    </row>
    <row r="30" spans="1:10" s="12" customFormat="1" ht="12.75">
      <c r="A30" s="7"/>
      <c r="B30" s="10" t="s">
        <v>52</v>
      </c>
      <c r="C30" s="16" t="s">
        <v>152</v>
      </c>
      <c r="D30" s="10" t="s">
        <v>16</v>
      </c>
      <c r="E30" s="76">
        <v>1</v>
      </c>
      <c r="F30" s="76">
        <v>1385.39</v>
      </c>
      <c r="G30" s="76">
        <v>885.95</v>
      </c>
      <c r="H30" s="185">
        <f aca="true" t="shared" si="1" ref="H30:H36">F30+G30</f>
        <v>2271.34</v>
      </c>
      <c r="I30" s="14">
        <f>H30*E30</f>
        <v>2271.34</v>
      </c>
      <c r="J30" s="2" t="s">
        <v>518</v>
      </c>
    </row>
    <row r="31" spans="1:10" s="12" customFormat="1" ht="12.75">
      <c r="A31" s="7"/>
      <c r="B31" s="10"/>
      <c r="C31" s="189"/>
      <c r="D31" s="10"/>
      <c r="E31" s="76"/>
      <c r="F31" s="76"/>
      <c r="G31" s="76"/>
      <c r="H31" s="185"/>
      <c r="I31" s="14"/>
      <c r="J31" s="2"/>
    </row>
    <row r="32" spans="1:10" s="12" customFormat="1" ht="12.75">
      <c r="A32" s="7">
        <v>8</v>
      </c>
      <c r="B32" s="9"/>
      <c r="C32" s="190" t="s">
        <v>89</v>
      </c>
      <c r="D32" s="9"/>
      <c r="E32" s="180"/>
      <c r="F32" s="76"/>
      <c r="G32" s="76"/>
      <c r="H32" s="185"/>
      <c r="I32" s="14"/>
      <c r="J32" s="2"/>
    </row>
    <row r="33" spans="1:10" s="12" customFormat="1" ht="12.75">
      <c r="A33" s="7"/>
      <c r="B33" s="10" t="s">
        <v>62</v>
      </c>
      <c r="C33" s="123" t="s">
        <v>120</v>
      </c>
      <c r="D33" s="10" t="s">
        <v>16</v>
      </c>
      <c r="E33" s="76">
        <v>1</v>
      </c>
      <c r="F33" s="76">
        <v>1891.13</v>
      </c>
      <c r="G33" s="76">
        <v>1768.92</v>
      </c>
      <c r="H33" s="185">
        <f t="shared" si="1"/>
        <v>3660.05</v>
      </c>
      <c r="I33" s="14">
        <f>H33*E33</f>
        <v>3660.05</v>
      </c>
      <c r="J33" s="2" t="s">
        <v>518</v>
      </c>
    </row>
    <row r="34" spans="1:10" s="12" customFormat="1" ht="12.75">
      <c r="A34" s="7"/>
      <c r="B34" s="9"/>
      <c r="C34" s="8"/>
      <c r="D34" s="10"/>
      <c r="E34" s="19"/>
      <c r="F34" s="19"/>
      <c r="G34" s="19"/>
      <c r="H34" s="185"/>
      <c r="I34" s="14"/>
      <c r="J34" s="2"/>
    </row>
    <row r="35" spans="1:10" s="12" customFormat="1" ht="12.75">
      <c r="A35" s="7">
        <v>9</v>
      </c>
      <c r="B35" s="191"/>
      <c r="C35" s="192" t="s">
        <v>119</v>
      </c>
      <c r="D35" s="193"/>
      <c r="E35" s="194"/>
      <c r="F35" s="194"/>
      <c r="G35" s="194"/>
      <c r="H35" s="185"/>
      <c r="I35" s="14"/>
      <c r="J35" s="2"/>
    </row>
    <row r="36" spans="1:10" s="12" customFormat="1" ht="18" customHeight="1">
      <c r="A36" s="7"/>
      <c r="B36" s="195" t="s">
        <v>64</v>
      </c>
      <c r="C36" s="196" t="s">
        <v>153</v>
      </c>
      <c r="D36" s="197" t="s">
        <v>7</v>
      </c>
      <c r="E36" s="198">
        <v>1.5</v>
      </c>
      <c r="F36" s="198">
        <v>211.18</v>
      </c>
      <c r="G36" s="198">
        <v>422.51</v>
      </c>
      <c r="H36" s="185">
        <f t="shared" si="1"/>
        <v>633.69</v>
      </c>
      <c r="I36" s="14">
        <f>H36*E36</f>
        <v>950.5350000000001</v>
      </c>
      <c r="J36" s="2" t="s">
        <v>518</v>
      </c>
    </row>
    <row r="37" spans="1:10" s="12" customFormat="1" ht="12.75">
      <c r="A37" s="7"/>
      <c r="B37" s="9"/>
      <c r="C37" s="8"/>
      <c r="D37" s="10"/>
      <c r="E37" s="19"/>
      <c r="F37" s="19"/>
      <c r="G37" s="19"/>
      <c r="H37" s="19"/>
      <c r="I37" s="14"/>
      <c r="J37" s="2"/>
    </row>
    <row r="38" spans="1:10" s="12" customFormat="1" ht="12.75" customHeight="1">
      <c r="A38" s="7"/>
      <c r="B38" s="9"/>
      <c r="C38" s="8"/>
      <c r="G38" s="186"/>
      <c r="H38" s="187" t="s">
        <v>292</v>
      </c>
      <c r="I38" s="91">
        <f>SUM(I27:I36)</f>
        <v>7236.865</v>
      </c>
      <c r="J38" s="2"/>
    </row>
    <row r="39" spans="1:10" ht="12">
      <c r="A39" s="130"/>
      <c r="B39" s="131"/>
      <c r="C39" s="132"/>
      <c r="D39" s="131"/>
      <c r="E39" s="133"/>
      <c r="F39" s="133"/>
      <c r="G39" s="133"/>
      <c r="H39" s="133"/>
      <c r="I39" s="135"/>
      <c r="J39" s="2"/>
    </row>
    <row r="40" spans="1:10" ht="12">
      <c r="A40" s="130"/>
      <c r="B40" s="131"/>
      <c r="C40" s="132"/>
      <c r="D40" s="131"/>
      <c r="E40" s="133"/>
      <c r="F40" s="133"/>
      <c r="G40" s="133"/>
      <c r="H40" s="133"/>
      <c r="I40" s="135"/>
      <c r="J40" s="2"/>
    </row>
    <row r="41" spans="1:10" ht="17.25" customHeight="1">
      <c r="A41" s="130"/>
      <c r="B41" s="131"/>
      <c r="C41" s="153" t="s">
        <v>4</v>
      </c>
      <c r="D41" s="154"/>
      <c r="E41" s="154"/>
      <c r="F41" s="154"/>
      <c r="G41" s="154"/>
      <c r="H41" s="146">
        <f>I38+I22</f>
        <v>10118.605</v>
      </c>
      <c r="I41" s="147"/>
      <c r="J41" s="2"/>
    </row>
    <row r="42" spans="1:10" ht="17.25" customHeight="1">
      <c r="A42" s="130"/>
      <c r="B42" s="131"/>
      <c r="C42" s="153" t="s">
        <v>296</v>
      </c>
      <c r="D42" s="154"/>
      <c r="E42" s="154"/>
      <c r="F42" s="154"/>
      <c r="G42" s="154"/>
      <c r="H42" s="146">
        <f>H41*0.3</f>
        <v>3035.5815</v>
      </c>
      <c r="I42" s="147"/>
      <c r="J42" s="2"/>
    </row>
    <row r="43" spans="1:10" ht="17.25" customHeight="1">
      <c r="A43" s="130"/>
      <c r="B43" s="131"/>
      <c r="C43" s="153" t="s">
        <v>315</v>
      </c>
      <c r="D43" s="154"/>
      <c r="E43" s="154"/>
      <c r="F43" s="154"/>
      <c r="G43" s="154"/>
      <c r="H43" s="155">
        <f>H41+H42</f>
        <v>13154.1865</v>
      </c>
      <c r="I43" s="156"/>
      <c r="J43" s="2"/>
    </row>
    <row r="44" ht="12">
      <c r="J44" s="2"/>
    </row>
    <row r="45" ht="12">
      <c r="J45" s="2"/>
    </row>
    <row r="46" ht="12">
      <c r="J46" s="2"/>
    </row>
    <row r="47" ht="12">
      <c r="J47" s="2"/>
    </row>
    <row r="48" ht="12">
      <c r="J48" s="2"/>
    </row>
    <row r="49" ht="12">
      <c r="J49" s="2"/>
    </row>
    <row r="50" ht="12">
      <c r="J50" s="2"/>
    </row>
    <row r="51" spans="6:10" ht="12">
      <c r="F51" s="26">
        <f>SUM(I5:I20)</f>
        <v>2881.7400000000002</v>
      </c>
      <c r="J51" s="2"/>
    </row>
    <row r="52" spans="6:10" ht="12">
      <c r="F52" s="26">
        <f>SUM(I27:I36)</f>
        <v>7236.865</v>
      </c>
      <c r="J52" s="2"/>
    </row>
    <row r="53" spans="6:10" ht="12">
      <c r="F53" s="26">
        <f>SUM(F51:F52)</f>
        <v>10118.605</v>
      </c>
      <c r="J53" s="2"/>
    </row>
    <row r="54" ht="12">
      <c r="J54" s="2"/>
    </row>
    <row r="55" ht="12">
      <c r="J55" s="2"/>
    </row>
    <row r="56" ht="12">
      <c r="J56" s="2"/>
    </row>
    <row r="57" ht="12">
      <c r="J57" s="2"/>
    </row>
    <row r="58" ht="12">
      <c r="J58" s="2"/>
    </row>
    <row r="59" ht="12">
      <c r="J59" s="2"/>
    </row>
    <row r="60" ht="12">
      <c r="J60" s="2"/>
    </row>
    <row r="61" ht="12">
      <c r="J61" s="2"/>
    </row>
    <row r="62" ht="12">
      <c r="J62" s="2"/>
    </row>
    <row r="63" ht="12">
      <c r="J63" s="2"/>
    </row>
    <row r="64" ht="12">
      <c r="J64" s="2"/>
    </row>
    <row r="65" ht="12">
      <c r="J65" s="2"/>
    </row>
    <row r="66" ht="12">
      <c r="J66" s="2"/>
    </row>
    <row r="67" ht="12">
      <c r="J67" s="2"/>
    </row>
    <row r="68" ht="12">
      <c r="J68" s="2"/>
    </row>
    <row r="69" ht="12">
      <c r="J69" s="2"/>
    </row>
    <row r="70" ht="12">
      <c r="J70" s="2"/>
    </row>
    <row r="71" ht="12">
      <c r="J71" s="2"/>
    </row>
    <row r="72" ht="12">
      <c r="J72" s="2"/>
    </row>
    <row r="73" ht="12">
      <c r="J73" s="2"/>
    </row>
    <row r="74" ht="12">
      <c r="J74" s="2"/>
    </row>
    <row r="75" ht="12">
      <c r="J75" s="2"/>
    </row>
    <row r="76" ht="12">
      <c r="J76" s="2"/>
    </row>
    <row r="77" ht="12">
      <c r="J77" s="2"/>
    </row>
    <row r="78" ht="12">
      <c r="J78" s="2"/>
    </row>
    <row r="79" ht="12">
      <c r="J79" s="2"/>
    </row>
    <row r="80" ht="12">
      <c r="J80" s="2"/>
    </row>
    <row r="81" ht="12">
      <c r="J81" s="2"/>
    </row>
    <row r="82" ht="12">
      <c r="J82" s="2"/>
    </row>
    <row r="83" ht="12">
      <c r="J83" s="2"/>
    </row>
    <row r="84" ht="12">
      <c r="J84" s="2"/>
    </row>
    <row r="85" ht="12">
      <c r="J85" s="2"/>
    </row>
    <row r="86" ht="12">
      <c r="J86" s="2"/>
    </row>
    <row r="87" ht="12">
      <c r="J87" s="2"/>
    </row>
    <row r="88" ht="12">
      <c r="J88" s="2"/>
    </row>
    <row r="89" ht="12">
      <c r="J89" s="2"/>
    </row>
    <row r="90" ht="12">
      <c r="J90" s="2"/>
    </row>
    <row r="91" ht="12">
      <c r="J91" s="2"/>
    </row>
    <row r="92" ht="12">
      <c r="J92" s="2"/>
    </row>
    <row r="93" ht="12">
      <c r="J93" s="2"/>
    </row>
    <row r="94" ht="12">
      <c r="J94" s="2"/>
    </row>
    <row r="95" ht="12">
      <c r="J95" s="2"/>
    </row>
    <row r="96" ht="12">
      <c r="J96" s="2"/>
    </row>
    <row r="97" ht="12">
      <c r="J97" s="2"/>
    </row>
    <row r="98" ht="12">
      <c r="J98" s="2"/>
    </row>
    <row r="99" ht="12">
      <c r="J99" s="2"/>
    </row>
    <row r="100" ht="12">
      <c r="J100" s="2"/>
    </row>
    <row r="101" ht="12">
      <c r="J101" s="2"/>
    </row>
    <row r="102" ht="12">
      <c r="J102" s="2"/>
    </row>
    <row r="103" ht="12">
      <c r="J103" s="2"/>
    </row>
    <row r="104" ht="12">
      <c r="J104" s="2"/>
    </row>
    <row r="105" ht="12">
      <c r="J105" s="2"/>
    </row>
    <row r="106" ht="12">
      <c r="J106" s="2"/>
    </row>
    <row r="107" ht="12">
      <c r="J107" s="2"/>
    </row>
    <row r="108" ht="12">
      <c r="J108" s="2"/>
    </row>
    <row r="109" ht="12">
      <c r="J109" s="2"/>
    </row>
    <row r="110" ht="12">
      <c r="J110" s="2"/>
    </row>
    <row r="111" ht="12">
      <c r="J111" s="2"/>
    </row>
    <row r="112" ht="12">
      <c r="J112" s="2"/>
    </row>
    <row r="113" ht="12">
      <c r="J113" s="2"/>
    </row>
    <row r="114" ht="12">
      <c r="J114" s="2"/>
    </row>
    <row r="115" ht="12">
      <c r="J115" s="2"/>
    </row>
    <row r="116" ht="12">
      <c r="J116" s="2"/>
    </row>
    <row r="117" ht="12">
      <c r="J117" s="2"/>
    </row>
    <row r="118" ht="12">
      <c r="J118" s="2"/>
    </row>
    <row r="119" ht="12">
      <c r="J119" s="2"/>
    </row>
    <row r="120" ht="12">
      <c r="J120" s="2"/>
    </row>
    <row r="121" ht="12">
      <c r="J121" s="2"/>
    </row>
    <row r="122" ht="12">
      <c r="J122" s="2"/>
    </row>
    <row r="123" ht="12">
      <c r="J123" s="2"/>
    </row>
    <row r="124" ht="12">
      <c r="J124" s="2"/>
    </row>
    <row r="125" ht="12">
      <c r="J125" s="2"/>
    </row>
    <row r="126" ht="12">
      <c r="J126" s="2"/>
    </row>
    <row r="127" ht="12">
      <c r="J127" s="2"/>
    </row>
    <row r="128" ht="12">
      <c r="J128" s="2"/>
    </row>
  </sheetData>
  <sheetProtection/>
  <mergeCells count="6">
    <mergeCell ref="C41:G41"/>
    <mergeCell ref="C42:G42"/>
    <mergeCell ref="C43:G43"/>
    <mergeCell ref="H41:I41"/>
    <mergeCell ref="H42:I42"/>
    <mergeCell ref="H43:I43"/>
  </mergeCells>
  <printOptions gridLines="1"/>
  <pageMargins left="0.7874015748031497" right="0.7874015748031497" top="1.220472440944882" bottom="0.984251968503937" header="0.5118110236220472" footer="0.5118110236220472"/>
  <pageSetup fitToHeight="0" fitToWidth="1" horizontalDpi="600" verticalDpi="600" orientation="landscape" paperSize="9" scale="83" r:id="rId1"/>
  <headerFooter alignWithMargins="0">
    <oddHeader>&amp;LSECRETARIA DO MEIO AMBIENTE
FUNDAÇÃO FLORESTAL&amp;CPARQUE ESTADUAL DA CANTAREIRA
Núcleo Pedra Grande
Centro de Visitantes&amp;RPlanilha Orçamentária
Esgoto
data base = Junho/2013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SheetLayoutView="100" workbookViewId="0" topLeftCell="A1">
      <selection activeCell="I1" sqref="A1:I49"/>
    </sheetView>
  </sheetViews>
  <sheetFormatPr defaultColWidth="9.140625" defaultRowHeight="12.75"/>
  <cols>
    <col min="1" max="1" width="7.140625" style="3" customWidth="1"/>
    <col min="2" max="2" width="8.7109375" style="4" customWidth="1"/>
    <col min="3" max="3" width="70.7109375" style="15" customWidth="1"/>
    <col min="4" max="4" width="5.57421875" style="4" customWidth="1"/>
    <col min="5" max="5" width="10.7109375" style="26" customWidth="1"/>
    <col min="6" max="7" width="13.00390625" style="98" customWidth="1"/>
    <col min="8" max="8" width="13.00390625" style="26" customWidth="1"/>
    <col min="9" max="9" width="13.00390625" style="5" customWidth="1"/>
    <col min="10" max="16384" width="9.140625" style="6" customWidth="1"/>
  </cols>
  <sheetData>
    <row r="1" spans="1:9" s="1" customFormat="1" ht="24">
      <c r="A1" s="157" t="s">
        <v>0</v>
      </c>
      <c r="B1" s="158" t="s">
        <v>1</v>
      </c>
      <c r="C1" s="159" t="s">
        <v>6</v>
      </c>
      <c r="D1" s="158" t="s">
        <v>2</v>
      </c>
      <c r="E1" s="160" t="s">
        <v>3</v>
      </c>
      <c r="F1" s="160" t="s">
        <v>316</v>
      </c>
      <c r="G1" s="160" t="s">
        <v>317</v>
      </c>
      <c r="H1" s="160" t="s">
        <v>318</v>
      </c>
      <c r="I1" s="161" t="s">
        <v>5</v>
      </c>
    </row>
    <row r="2" spans="1:9" s="2" customFormat="1" ht="12.75">
      <c r="A2" s="7"/>
      <c r="B2" s="116"/>
      <c r="C2" s="8"/>
      <c r="D2" s="116"/>
      <c r="E2" s="117"/>
      <c r="F2" s="117"/>
      <c r="G2" s="117"/>
      <c r="H2" s="117"/>
      <c r="I2" s="162"/>
    </row>
    <row r="3" spans="1:10" s="12" customFormat="1" ht="12.75">
      <c r="A3" s="7">
        <v>1</v>
      </c>
      <c r="B3" s="9"/>
      <c r="C3" s="163" t="s">
        <v>118</v>
      </c>
      <c r="D3" s="164"/>
      <c r="E3" s="19"/>
      <c r="F3" s="19"/>
      <c r="G3" s="19"/>
      <c r="H3" s="19"/>
      <c r="I3" s="165"/>
      <c r="J3" s="2"/>
    </row>
    <row r="4" spans="1:10" s="12" customFormat="1" ht="12.75">
      <c r="A4" s="7"/>
      <c r="B4" s="10" t="s">
        <v>42</v>
      </c>
      <c r="C4" s="166" t="s">
        <v>196</v>
      </c>
      <c r="D4" s="10" t="s">
        <v>7</v>
      </c>
      <c r="E4" s="167">
        <v>55</v>
      </c>
      <c r="F4" s="121">
        <v>8.67</v>
      </c>
      <c r="G4" s="121">
        <v>0.79</v>
      </c>
      <c r="H4" s="168">
        <f>F4+G4</f>
        <v>9.46</v>
      </c>
      <c r="I4" s="165">
        <f>H4*E4</f>
        <v>520.3000000000001</v>
      </c>
      <c r="J4" s="94" t="s">
        <v>526</v>
      </c>
    </row>
    <row r="5" spans="1:10" s="12" customFormat="1" ht="12.75">
      <c r="A5" s="7"/>
      <c r="B5" s="10" t="s">
        <v>43</v>
      </c>
      <c r="C5" s="16" t="s">
        <v>197</v>
      </c>
      <c r="D5" s="10" t="s">
        <v>7</v>
      </c>
      <c r="E5" s="167">
        <v>12</v>
      </c>
      <c r="F5" s="121">
        <v>7.16</v>
      </c>
      <c r="G5" s="121">
        <v>23.65</v>
      </c>
      <c r="H5" s="168">
        <f>F5+G5</f>
        <v>30.81</v>
      </c>
      <c r="I5" s="165">
        <f>H5*E5</f>
        <v>369.71999999999997</v>
      </c>
      <c r="J5" s="94" t="s">
        <v>527</v>
      </c>
    </row>
    <row r="6" spans="1:10" s="12" customFormat="1" ht="12.75">
      <c r="A6" s="7"/>
      <c r="B6" s="9"/>
      <c r="C6" s="166"/>
      <c r="D6" s="10"/>
      <c r="E6" s="167"/>
      <c r="F6" s="167"/>
      <c r="G6" s="167"/>
      <c r="H6" s="168"/>
      <c r="I6" s="165"/>
      <c r="J6" s="2"/>
    </row>
    <row r="7" spans="1:10" s="12" customFormat="1" ht="12.75">
      <c r="A7" s="7">
        <v>2</v>
      </c>
      <c r="B7" s="9"/>
      <c r="C7" s="163" t="s">
        <v>192</v>
      </c>
      <c r="D7" s="10"/>
      <c r="E7" s="19"/>
      <c r="F7" s="19"/>
      <c r="G7" s="19"/>
      <c r="H7" s="168"/>
      <c r="I7" s="165"/>
      <c r="J7" s="2"/>
    </row>
    <row r="8" spans="1:10" s="12" customFormat="1" ht="38.25">
      <c r="A8" s="7"/>
      <c r="B8" s="169" t="s">
        <v>54</v>
      </c>
      <c r="C8" s="170" t="s">
        <v>195</v>
      </c>
      <c r="D8" s="164" t="s">
        <v>16</v>
      </c>
      <c r="E8" s="168">
        <v>1</v>
      </c>
      <c r="F8" s="76">
        <v>235.45</v>
      </c>
      <c r="G8" s="76">
        <v>40.21</v>
      </c>
      <c r="H8" s="168">
        <f>F8+G8</f>
        <v>275.65999999999997</v>
      </c>
      <c r="I8" s="165">
        <f>H8*E8</f>
        <v>275.65999999999997</v>
      </c>
      <c r="J8" s="2" t="s">
        <v>518</v>
      </c>
    </row>
    <row r="9" spans="1:10" s="12" customFormat="1" ht="12.75">
      <c r="A9" s="7"/>
      <c r="B9" s="169" t="s">
        <v>55</v>
      </c>
      <c r="C9" s="170" t="s">
        <v>44</v>
      </c>
      <c r="D9" s="164" t="s">
        <v>16</v>
      </c>
      <c r="E9" s="168">
        <v>1</v>
      </c>
      <c r="F9" s="121">
        <v>29.63</v>
      </c>
      <c r="G9" s="121">
        <v>46.12</v>
      </c>
      <c r="H9" s="168">
        <f>F9+G9</f>
        <v>75.75</v>
      </c>
      <c r="I9" s="165">
        <f>H9*E9</f>
        <v>75.75</v>
      </c>
      <c r="J9" s="94" t="s">
        <v>528</v>
      </c>
    </row>
    <row r="10" spans="1:10" s="12" customFormat="1" ht="12.75">
      <c r="A10" s="7"/>
      <c r="B10" s="169"/>
      <c r="C10" s="170"/>
      <c r="D10" s="164"/>
      <c r="E10" s="168"/>
      <c r="F10" s="76"/>
      <c r="G10" s="76"/>
      <c r="H10" s="168"/>
      <c r="I10" s="165"/>
      <c r="J10" s="2"/>
    </row>
    <row r="11" spans="1:10" s="12" customFormat="1" ht="12.75">
      <c r="A11" s="7">
        <v>3</v>
      </c>
      <c r="B11" s="171"/>
      <c r="C11" s="163" t="s">
        <v>353</v>
      </c>
      <c r="D11" s="172"/>
      <c r="E11" s="173"/>
      <c r="F11" s="174"/>
      <c r="G11" s="174"/>
      <c r="H11" s="168"/>
      <c r="I11" s="165"/>
      <c r="J11" s="2"/>
    </row>
    <row r="12" spans="1:10" s="12" customFormat="1" ht="12.75">
      <c r="A12" s="7"/>
      <c r="B12" s="169" t="s">
        <v>57</v>
      </c>
      <c r="C12" s="170" t="s">
        <v>354</v>
      </c>
      <c r="D12" s="164" t="s">
        <v>7</v>
      </c>
      <c r="E12" s="168">
        <v>60</v>
      </c>
      <c r="F12" s="121">
        <v>1.4</v>
      </c>
      <c r="G12" s="121">
        <v>7.89</v>
      </c>
      <c r="H12" s="168">
        <f>F12+G12</f>
        <v>9.29</v>
      </c>
      <c r="I12" s="165">
        <f>H12*E12</f>
        <v>557.4</v>
      </c>
      <c r="J12" s="94" t="s">
        <v>529</v>
      </c>
    </row>
    <row r="13" spans="1:10" s="12" customFormat="1" ht="12.75">
      <c r="A13" s="7"/>
      <c r="B13" s="169" t="s">
        <v>193</v>
      </c>
      <c r="C13" s="170" t="s">
        <v>355</v>
      </c>
      <c r="D13" s="164" t="s">
        <v>7</v>
      </c>
      <c r="E13" s="168">
        <v>85</v>
      </c>
      <c r="F13" s="121">
        <v>1.47</v>
      </c>
      <c r="G13" s="121">
        <v>7.89</v>
      </c>
      <c r="H13" s="168">
        <f>F13+G13</f>
        <v>9.36</v>
      </c>
      <c r="I13" s="165">
        <f>H13*E13</f>
        <v>795.5999999999999</v>
      </c>
      <c r="J13" s="94" t="s">
        <v>530</v>
      </c>
    </row>
    <row r="14" spans="1:10" s="12" customFormat="1" ht="12.75">
      <c r="A14" s="7"/>
      <c r="B14" s="169" t="s">
        <v>250</v>
      </c>
      <c r="C14" s="170" t="s">
        <v>356</v>
      </c>
      <c r="D14" s="164" t="s">
        <v>7</v>
      </c>
      <c r="E14" s="168">
        <v>35</v>
      </c>
      <c r="F14" s="121">
        <v>2.22</v>
      </c>
      <c r="G14" s="121">
        <v>7.89</v>
      </c>
      <c r="H14" s="168">
        <f>F14+G14</f>
        <v>10.11</v>
      </c>
      <c r="I14" s="165">
        <f>H14*E14</f>
        <v>353.84999999999997</v>
      </c>
      <c r="J14" s="94" t="s">
        <v>531</v>
      </c>
    </row>
    <row r="15" spans="1:10" s="12" customFormat="1" ht="12.75">
      <c r="A15" s="7"/>
      <c r="B15" s="169" t="s">
        <v>259</v>
      </c>
      <c r="C15" s="170" t="s">
        <v>423</v>
      </c>
      <c r="D15" s="164" t="s">
        <v>7</v>
      </c>
      <c r="E15" s="168">
        <v>25</v>
      </c>
      <c r="F15" s="121">
        <v>2.53</v>
      </c>
      <c r="G15" s="121">
        <v>7.89</v>
      </c>
      <c r="H15" s="168">
        <f>F15+G15</f>
        <v>10.42</v>
      </c>
      <c r="I15" s="165">
        <f>H15*E15</f>
        <v>260.5</v>
      </c>
      <c r="J15" s="94" t="s">
        <v>532</v>
      </c>
    </row>
    <row r="16" spans="1:10" s="12" customFormat="1" ht="12.75">
      <c r="A16" s="7"/>
      <c r="B16" s="169"/>
      <c r="C16" s="170"/>
      <c r="D16" s="164"/>
      <c r="E16" s="168"/>
      <c r="F16" s="76"/>
      <c r="G16" s="76"/>
      <c r="H16" s="168"/>
      <c r="I16" s="165"/>
      <c r="J16" s="2"/>
    </row>
    <row r="17" spans="1:10" s="12" customFormat="1" ht="12.75">
      <c r="A17" s="7">
        <v>4</v>
      </c>
      <c r="B17" s="171"/>
      <c r="C17" s="163" t="s">
        <v>56</v>
      </c>
      <c r="D17" s="172"/>
      <c r="E17" s="173"/>
      <c r="F17" s="174"/>
      <c r="G17" s="174"/>
      <c r="H17" s="168"/>
      <c r="I17" s="165"/>
      <c r="J17" s="2"/>
    </row>
    <row r="18" spans="1:10" s="12" customFormat="1" ht="12.75">
      <c r="A18" s="7"/>
      <c r="B18" s="169" t="s">
        <v>60</v>
      </c>
      <c r="C18" s="170" t="s">
        <v>352</v>
      </c>
      <c r="D18" s="164" t="s">
        <v>39</v>
      </c>
      <c r="E18" s="168">
        <v>40</v>
      </c>
      <c r="F18" s="121">
        <v>1.67</v>
      </c>
      <c r="G18" s="121">
        <v>6.58</v>
      </c>
      <c r="H18" s="168">
        <f>F18+G18</f>
        <v>8.25</v>
      </c>
      <c r="I18" s="165">
        <f>H18*E18</f>
        <v>330</v>
      </c>
      <c r="J18" s="94" t="s">
        <v>533</v>
      </c>
    </row>
    <row r="19" spans="1:10" s="12" customFormat="1" ht="12.75">
      <c r="A19" s="7"/>
      <c r="B19" s="169" t="s">
        <v>101</v>
      </c>
      <c r="C19" s="170" t="s">
        <v>41</v>
      </c>
      <c r="D19" s="164" t="s">
        <v>39</v>
      </c>
      <c r="E19" s="168">
        <v>23</v>
      </c>
      <c r="F19" s="121">
        <v>3.16</v>
      </c>
      <c r="G19" s="121">
        <v>6.58</v>
      </c>
      <c r="H19" s="168">
        <f>F19+G19</f>
        <v>9.74</v>
      </c>
      <c r="I19" s="165">
        <f>H19*E19</f>
        <v>224.02</v>
      </c>
      <c r="J19" s="94" t="s">
        <v>534</v>
      </c>
    </row>
    <row r="20" spans="1:10" s="12" customFormat="1" ht="12.75">
      <c r="A20" s="7"/>
      <c r="B20" s="169"/>
      <c r="C20" s="170"/>
      <c r="D20" s="164"/>
      <c r="E20" s="168"/>
      <c r="F20" s="76"/>
      <c r="G20" s="76"/>
      <c r="H20" s="168"/>
      <c r="I20" s="165"/>
      <c r="J20" s="2"/>
    </row>
    <row r="21" spans="1:10" s="12" customFormat="1" ht="12.75">
      <c r="A21" s="7">
        <v>5</v>
      </c>
      <c r="B21" s="171"/>
      <c r="C21" s="163" t="s">
        <v>58</v>
      </c>
      <c r="D21" s="164" t="s">
        <v>59</v>
      </c>
      <c r="E21" s="175"/>
      <c r="F21" s="176"/>
      <c r="G21" s="176"/>
      <c r="H21" s="168"/>
      <c r="I21" s="165"/>
      <c r="J21" s="2"/>
    </row>
    <row r="22" spans="1:10" s="12" customFormat="1" ht="12.75">
      <c r="A22" s="7"/>
      <c r="B22" s="169" t="s">
        <v>46</v>
      </c>
      <c r="C22" s="170" t="s">
        <v>13</v>
      </c>
      <c r="D22" s="164" t="s">
        <v>39</v>
      </c>
      <c r="E22" s="168">
        <v>5</v>
      </c>
      <c r="F22" s="121">
        <v>5.48</v>
      </c>
      <c r="G22" s="121">
        <v>7.09</v>
      </c>
      <c r="H22" s="168">
        <f>F22+G22</f>
        <v>12.57</v>
      </c>
      <c r="I22" s="165">
        <f>H22*E22</f>
        <v>62.85</v>
      </c>
      <c r="J22" s="94" t="s">
        <v>535</v>
      </c>
    </row>
    <row r="23" spans="1:10" s="12" customFormat="1" ht="12.75">
      <c r="A23" s="7"/>
      <c r="B23" s="169" t="s">
        <v>48</v>
      </c>
      <c r="C23" s="170" t="s">
        <v>357</v>
      </c>
      <c r="D23" s="164" t="s">
        <v>39</v>
      </c>
      <c r="E23" s="168">
        <v>5</v>
      </c>
      <c r="F23" s="121">
        <v>7.48</v>
      </c>
      <c r="G23" s="121">
        <v>11.83</v>
      </c>
      <c r="H23" s="168">
        <f>F23+G23</f>
        <v>19.310000000000002</v>
      </c>
      <c r="I23" s="165">
        <f>H23*E23</f>
        <v>96.55000000000001</v>
      </c>
      <c r="J23" s="94" t="s">
        <v>536</v>
      </c>
    </row>
    <row r="24" spans="1:10" s="12" customFormat="1" ht="12.75">
      <c r="A24" s="7"/>
      <c r="B24" s="9"/>
      <c r="C24" s="8"/>
      <c r="D24" s="10"/>
      <c r="E24" s="19"/>
      <c r="F24" s="19"/>
      <c r="G24" s="19"/>
      <c r="H24" s="168"/>
      <c r="I24" s="165"/>
      <c r="J24" s="2"/>
    </row>
    <row r="25" spans="1:10" s="12" customFormat="1" ht="12.75">
      <c r="A25" s="7">
        <v>6</v>
      </c>
      <c r="B25" s="171"/>
      <c r="C25" s="177" t="s">
        <v>45</v>
      </c>
      <c r="D25" s="172"/>
      <c r="E25" s="173"/>
      <c r="F25" s="174"/>
      <c r="G25" s="174"/>
      <c r="H25" s="168"/>
      <c r="I25" s="165"/>
      <c r="J25" s="2"/>
    </row>
    <row r="26" spans="1:10" s="12" customFormat="1" ht="12.75">
      <c r="A26" s="7"/>
      <c r="B26" s="169" t="s">
        <v>50</v>
      </c>
      <c r="C26" s="170" t="s">
        <v>358</v>
      </c>
      <c r="D26" s="164" t="s">
        <v>39</v>
      </c>
      <c r="E26" s="168">
        <v>18</v>
      </c>
      <c r="F26" s="121">
        <v>5.81</v>
      </c>
      <c r="G26" s="121">
        <v>7.89</v>
      </c>
      <c r="H26" s="168">
        <f>F26+G26</f>
        <v>13.7</v>
      </c>
      <c r="I26" s="165">
        <f>H26*E26</f>
        <v>246.6</v>
      </c>
      <c r="J26" s="94" t="s">
        <v>537</v>
      </c>
    </row>
    <row r="27" spans="1:10" s="12" customFormat="1" ht="12.75">
      <c r="A27" s="7"/>
      <c r="B27" s="169" t="s">
        <v>194</v>
      </c>
      <c r="C27" s="170" t="s">
        <v>47</v>
      </c>
      <c r="D27" s="164" t="s">
        <v>39</v>
      </c>
      <c r="E27" s="168">
        <v>4</v>
      </c>
      <c r="F27" s="121">
        <v>5.81</v>
      </c>
      <c r="G27" s="121">
        <v>7.89</v>
      </c>
      <c r="H27" s="168">
        <f>F27+G27</f>
        <v>13.7</v>
      </c>
      <c r="I27" s="165">
        <f>H27*E27</f>
        <v>54.8</v>
      </c>
      <c r="J27" s="94" t="s">
        <v>537</v>
      </c>
    </row>
    <row r="28" spans="1:10" s="12" customFormat="1" ht="12.75">
      <c r="A28" s="7"/>
      <c r="B28" s="169" t="s">
        <v>359</v>
      </c>
      <c r="C28" s="170" t="s">
        <v>49</v>
      </c>
      <c r="D28" s="164" t="s">
        <v>39</v>
      </c>
      <c r="E28" s="168">
        <v>22</v>
      </c>
      <c r="F28" s="76">
        <v>15.4</v>
      </c>
      <c r="G28" s="76">
        <v>1.66</v>
      </c>
      <c r="H28" s="168">
        <f>F28+G28</f>
        <v>17.06</v>
      </c>
      <c r="I28" s="165">
        <f>H28*E28</f>
        <v>375.32</v>
      </c>
      <c r="J28" s="2" t="s">
        <v>518</v>
      </c>
    </row>
    <row r="29" spans="1:10" s="12" customFormat="1" ht="12.75">
      <c r="A29" s="7"/>
      <c r="B29" s="169" t="s">
        <v>360</v>
      </c>
      <c r="C29" s="170" t="s">
        <v>361</v>
      </c>
      <c r="D29" s="164" t="s">
        <v>39</v>
      </c>
      <c r="E29" s="168">
        <v>2</v>
      </c>
      <c r="F29" s="121">
        <v>8.18</v>
      </c>
      <c r="G29" s="121">
        <v>7.89</v>
      </c>
      <c r="H29" s="168">
        <f>F29+G29</f>
        <v>16.07</v>
      </c>
      <c r="I29" s="165">
        <f>H29*E29</f>
        <v>32.14</v>
      </c>
      <c r="J29" s="94" t="s">
        <v>538</v>
      </c>
    </row>
    <row r="30" spans="1:10" s="12" customFormat="1" ht="12.75">
      <c r="A30" s="7"/>
      <c r="B30" s="169"/>
      <c r="C30" s="178"/>
      <c r="D30" s="164"/>
      <c r="E30" s="175"/>
      <c r="F30" s="176"/>
      <c r="G30" s="176"/>
      <c r="H30" s="168"/>
      <c r="I30" s="165"/>
      <c r="J30" s="2"/>
    </row>
    <row r="31" spans="1:10" s="12" customFormat="1" ht="12.75">
      <c r="A31" s="7">
        <v>7</v>
      </c>
      <c r="B31" s="171"/>
      <c r="C31" s="163" t="s">
        <v>51</v>
      </c>
      <c r="D31" s="172"/>
      <c r="E31" s="179"/>
      <c r="F31" s="180"/>
      <c r="G31" s="180"/>
      <c r="H31" s="168"/>
      <c r="I31" s="165"/>
      <c r="J31" s="2"/>
    </row>
    <row r="32" spans="1:10" s="12" customFormat="1" ht="38.25">
      <c r="A32" s="7"/>
      <c r="B32" s="164" t="s">
        <v>52</v>
      </c>
      <c r="C32" s="181" t="s">
        <v>53</v>
      </c>
      <c r="D32" s="164" t="s">
        <v>39</v>
      </c>
      <c r="E32" s="168">
        <v>8</v>
      </c>
      <c r="F32" s="76">
        <v>229.9</v>
      </c>
      <c r="G32" s="76">
        <v>13.98</v>
      </c>
      <c r="H32" s="168">
        <f>F32+G32</f>
        <v>243.88</v>
      </c>
      <c r="I32" s="165">
        <f>H32*E32</f>
        <v>1951.04</v>
      </c>
      <c r="J32" s="2"/>
    </row>
    <row r="33" spans="1:10" s="12" customFormat="1" ht="51">
      <c r="A33" s="7"/>
      <c r="B33" s="164" t="s">
        <v>186</v>
      </c>
      <c r="C33" s="123" t="s">
        <v>185</v>
      </c>
      <c r="D33" s="164" t="s">
        <v>39</v>
      </c>
      <c r="E33" s="168">
        <v>3</v>
      </c>
      <c r="F33" s="121">
        <v>54.07</v>
      </c>
      <c r="G33" s="121">
        <v>10.51</v>
      </c>
      <c r="H33" s="168">
        <f>F33+G33</f>
        <v>64.58</v>
      </c>
      <c r="I33" s="165">
        <f>H33*E33</f>
        <v>193.74</v>
      </c>
      <c r="J33" s="94" t="s">
        <v>539</v>
      </c>
    </row>
    <row r="34" spans="1:10" s="12" customFormat="1" ht="25.5">
      <c r="A34" s="7"/>
      <c r="B34" s="164" t="s">
        <v>365</v>
      </c>
      <c r="C34" s="125" t="s">
        <v>366</v>
      </c>
      <c r="D34" s="164" t="s">
        <v>39</v>
      </c>
      <c r="E34" s="168">
        <v>16</v>
      </c>
      <c r="F34" s="121">
        <v>70.24</v>
      </c>
      <c r="G34" s="121">
        <v>10.51</v>
      </c>
      <c r="H34" s="168">
        <f>F34+G34</f>
        <v>80.75</v>
      </c>
      <c r="I34" s="165">
        <f>H34*E34</f>
        <v>1292</v>
      </c>
      <c r="J34" s="94" t="s">
        <v>540</v>
      </c>
    </row>
    <row r="35" spans="1:10" s="12" customFormat="1" ht="12.75">
      <c r="A35" s="7"/>
      <c r="B35" s="9"/>
      <c r="C35" s="8"/>
      <c r="D35" s="10"/>
      <c r="E35" s="19"/>
      <c r="F35" s="19"/>
      <c r="G35" s="19"/>
      <c r="H35" s="168"/>
      <c r="I35" s="165"/>
      <c r="J35" s="2"/>
    </row>
    <row r="36" spans="1:10" s="12" customFormat="1" ht="12.75">
      <c r="A36" s="7">
        <v>8</v>
      </c>
      <c r="B36" s="171"/>
      <c r="C36" s="163" t="s">
        <v>61</v>
      </c>
      <c r="D36" s="172"/>
      <c r="E36" s="179"/>
      <c r="F36" s="180"/>
      <c r="G36" s="180"/>
      <c r="H36" s="168"/>
      <c r="I36" s="165"/>
      <c r="J36" s="2"/>
    </row>
    <row r="37" spans="1:10" s="12" customFormat="1" ht="12.75">
      <c r="A37" s="7"/>
      <c r="B37" s="169" t="s">
        <v>62</v>
      </c>
      <c r="C37" s="170" t="s">
        <v>364</v>
      </c>
      <c r="D37" s="164" t="s">
        <v>39</v>
      </c>
      <c r="E37" s="168">
        <v>11</v>
      </c>
      <c r="F37" s="76">
        <v>7.92</v>
      </c>
      <c r="G37" s="76">
        <v>2.1</v>
      </c>
      <c r="H37" s="168">
        <f>F37+G37</f>
        <v>10.02</v>
      </c>
      <c r="I37" s="165">
        <f>H37*E37</f>
        <v>110.22</v>
      </c>
      <c r="J37" s="94" t="s">
        <v>542</v>
      </c>
    </row>
    <row r="38" spans="1:10" s="12" customFormat="1" ht="12.75">
      <c r="A38" s="7"/>
      <c r="B38" s="169" t="s">
        <v>110</v>
      </c>
      <c r="C38" s="120" t="s">
        <v>363</v>
      </c>
      <c r="D38" s="164" t="s">
        <v>39</v>
      </c>
      <c r="E38" s="168">
        <v>32</v>
      </c>
      <c r="F38" s="121">
        <v>9.44</v>
      </c>
      <c r="G38" s="121">
        <v>2.17</v>
      </c>
      <c r="H38" s="168">
        <f>F38+G38</f>
        <v>11.61</v>
      </c>
      <c r="I38" s="165">
        <f>H38*E38</f>
        <v>371.52</v>
      </c>
      <c r="J38" s="94" t="s">
        <v>541</v>
      </c>
    </row>
    <row r="39" spans="1:10" s="12" customFormat="1" ht="12.75">
      <c r="A39" s="7"/>
      <c r="B39" s="9"/>
      <c r="C39" s="8"/>
      <c r="D39" s="10"/>
      <c r="E39" s="19"/>
      <c r="F39" s="19"/>
      <c r="G39" s="19"/>
      <c r="H39" s="168"/>
      <c r="I39" s="165"/>
      <c r="J39" s="2"/>
    </row>
    <row r="40" spans="1:10" s="12" customFormat="1" ht="25.5">
      <c r="A40" s="7">
        <v>9</v>
      </c>
      <c r="B40" s="171"/>
      <c r="C40" s="163" t="s">
        <v>63</v>
      </c>
      <c r="D40" s="172"/>
      <c r="E40" s="179"/>
      <c r="F40" s="180"/>
      <c r="G40" s="180"/>
      <c r="H40" s="168">
        <f>F40+G40</f>
        <v>0</v>
      </c>
      <c r="I40" s="165"/>
      <c r="J40" s="2"/>
    </row>
    <row r="41" spans="1:10" s="12" customFormat="1" ht="12.75">
      <c r="A41" s="7"/>
      <c r="B41" s="169" t="s">
        <v>64</v>
      </c>
      <c r="C41" s="170" t="s">
        <v>65</v>
      </c>
      <c r="D41" s="164" t="s">
        <v>7</v>
      </c>
      <c r="E41" s="168">
        <v>1000</v>
      </c>
      <c r="F41" s="76">
        <v>1.58</v>
      </c>
      <c r="G41" s="76">
        <v>0.53</v>
      </c>
      <c r="H41" s="168">
        <f>F41+G41</f>
        <v>2.1100000000000003</v>
      </c>
      <c r="I41" s="165">
        <f>H41*E41</f>
        <v>2110.0000000000005</v>
      </c>
      <c r="J41" s="2"/>
    </row>
    <row r="42" spans="1:10" s="12" customFormat="1" ht="12.75">
      <c r="A42" s="7"/>
      <c r="B42" s="169" t="s">
        <v>66</v>
      </c>
      <c r="C42" s="170" t="s">
        <v>362</v>
      </c>
      <c r="D42" s="164" t="s">
        <v>7</v>
      </c>
      <c r="E42" s="168">
        <v>250</v>
      </c>
      <c r="F42" s="76">
        <v>2.13</v>
      </c>
      <c r="G42" s="76">
        <v>0.53</v>
      </c>
      <c r="H42" s="168">
        <f>F42+G42</f>
        <v>2.66</v>
      </c>
      <c r="I42" s="165">
        <f>H42*E42</f>
        <v>665</v>
      </c>
      <c r="J42" s="2"/>
    </row>
    <row r="43" spans="1:10" s="12" customFormat="1" ht="12.75">
      <c r="A43" s="7"/>
      <c r="B43" s="9"/>
      <c r="C43" s="170"/>
      <c r="D43" s="164"/>
      <c r="E43" s="19"/>
      <c r="F43" s="19"/>
      <c r="G43" s="19"/>
      <c r="H43" s="168"/>
      <c r="I43" s="165"/>
      <c r="J43" s="2"/>
    </row>
    <row r="44" spans="1:11" s="12" customFormat="1" ht="12.75">
      <c r="A44" s="7">
        <v>10</v>
      </c>
      <c r="B44" s="9"/>
      <c r="C44" s="163" t="s">
        <v>282</v>
      </c>
      <c r="D44" s="164"/>
      <c r="E44" s="168"/>
      <c r="F44" s="76"/>
      <c r="G44" s="76"/>
      <c r="H44" s="168"/>
      <c r="I44" s="165"/>
      <c r="J44" s="18"/>
      <c r="K44" s="18"/>
    </row>
    <row r="45" spans="1:11" s="12" customFormat="1" ht="12.75">
      <c r="A45" s="7"/>
      <c r="B45" s="10" t="s">
        <v>181</v>
      </c>
      <c r="C45" s="170" t="s">
        <v>281</v>
      </c>
      <c r="D45" s="164" t="s">
        <v>7</v>
      </c>
      <c r="E45" s="168">
        <v>35</v>
      </c>
      <c r="F45" s="76">
        <v>2.2</v>
      </c>
      <c r="G45" s="76">
        <v>2.94</v>
      </c>
      <c r="H45" s="168">
        <f>F45+G45</f>
        <v>5.140000000000001</v>
      </c>
      <c r="I45" s="165">
        <f>H45*E45</f>
        <v>179.90000000000003</v>
      </c>
      <c r="J45" s="18"/>
      <c r="K45" s="18"/>
    </row>
    <row r="46" spans="1:10" s="12" customFormat="1" ht="12.75">
      <c r="A46" s="9"/>
      <c r="B46" s="9"/>
      <c r="C46" s="166"/>
      <c r="D46" s="10"/>
      <c r="E46" s="167"/>
      <c r="F46" s="167"/>
      <c r="G46" s="167"/>
      <c r="H46" s="19"/>
      <c r="I46" s="11"/>
      <c r="J46" s="2"/>
    </row>
    <row r="47" spans="1:10" s="12" customFormat="1" ht="16.5" customHeight="1">
      <c r="A47" s="9"/>
      <c r="B47" s="9"/>
      <c r="C47" s="153" t="s">
        <v>4</v>
      </c>
      <c r="D47" s="154"/>
      <c r="E47" s="154"/>
      <c r="F47" s="154"/>
      <c r="G47" s="154"/>
      <c r="H47" s="146">
        <f>SUM(I4:I45)</f>
        <v>11504.48</v>
      </c>
      <c r="I47" s="147"/>
      <c r="J47" s="2"/>
    </row>
    <row r="48" spans="1:10" s="12" customFormat="1" ht="15" customHeight="1">
      <c r="A48" s="9"/>
      <c r="B48" s="9"/>
      <c r="C48" s="153" t="s">
        <v>296</v>
      </c>
      <c r="D48" s="154"/>
      <c r="E48" s="154"/>
      <c r="F48" s="154"/>
      <c r="G48" s="154"/>
      <c r="H48" s="146">
        <f>H47*0.3</f>
        <v>3451.3439999999996</v>
      </c>
      <c r="I48" s="147"/>
      <c r="J48" s="2"/>
    </row>
    <row r="49" spans="1:10" s="12" customFormat="1" ht="21" customHeight="1">
      <c r="A49" s="9"/>
      <c r="B49" s="9"/>
      <c r="C49" s="153" t="s">
        <v>326</v>
      </c>
      <c r="D49" s="154"/>
      <c r="E49" s="154"/>
      <c r="F49" s="154"/>
      <c r="G49" s="154"/>
      <c r="H49" s="155">
        <f>H47+H48</f>
        <v>14955.823999999999</v>
      </c>
      <c r="I49" s="156"/>
      <c r="J49" s="2"/>
    </row>
    <row r="63" ht="12">
      <c r="F63" s="98">
        <f>SUM(I4:I45)</f>
        <v>11504.48</v>
      </c>
    </row>
  </sheetData>
  <sheetProtection/>
  <mergeCells count="6">
    <mergeCell ref="H48:I48"/>
    <mergeCell ref="H49:I49"/>
    <mergeCell ref="C47:G47"/>
    <mergeCell ref="C48:G48"/>
    <mergeCell ref="C49:G49"/>
    <mergeCell ref="H47:I47"/>
  </mergeCells>
  <printOptions gridLines="1"/>
  <pageMargins left="0.7874015748031497" right="0.7874015748031497" top="1.220472440944882" bottom="0.984251968503937" header="0.5118110236220472" footer="0.5118110236220472"/>
  <pageSetup fitToHeight="0" fitToWidth="1" horizontalDpi="600" verticalDpi="600" orientation="landscape" paperSize="9" scale="85" r:id="rId1"/>
  <headerFooter alignWithMargins="0">
    <oddHeader>&amp;LSECRETARIA DO MEIO AMBIENTE
FUNDAÇÃO FLORESTAL&amp;CPARQUE ESTADUAL DA CANTAREIRA
Núcleo Pedra Grande
Centro de Visitantes&amp;RPlanilha Orçamentária
Elétrica
data base = Junho/2013</oddHeader>
    <oddFooter>&amp;RPágina &amp;P de 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PPMA</dc:creator>
  <cp:keywords/>
  <dc:description/>
  <cp:lastModifiedBy>karin</cp:lastModifiedBy>
  <cp:lastPrinted>2013-10-23T19:14:56Z</cp:lastPrinted>
  <dcterms:created xsi:type="dcterms:W3CDTF">1998-09-28T13:48:05Z</dcterms:created>
  <dcterms:modified xsi:type="dcterms:W3CDTF">2013-10-29T12:58:30Z</dcterms:modified>
  <cp:category/>
  <cp:version/>
  <cp:contentType/>
  <cp:contentStatus/>
</cp:coreProperties>
</file>