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480" windowHeight="8115" tabRatio="887" activeTab="1"/>
  </bookViews>
  <sheets>
    <sheet name="cronograma" sheetId="1" r:id="rId1"/>
    <sheet name="planilha" sheetId="2" r:id="rId2"/>
  </sheets>
  <definedNames>
    <definedName name="_xlnm.Print_Area" localSheetId="0">'cronograma'!$A$1:$X$41</definedName>
    <definedName name="_xlnm.Print_Area" localSheetId="1">'planilha'!$A$1:$J$162</definedName>
    <definedName name="_xlnm.Print_Titles" localSheetId="0">'cronograma'!$1:$2</definedName>
    <definedName name="_xlnm.Print_Titles" localSheetId="1">'planilha'!$1:$1</definedName>
  </definedNames>
  <calcPr fullCalcOnLoad="1"/>
</workbook>
</file>

<file path=xl/sharedStrings.xml><?xml version="1.0" encoding="utf-8"?>
<sst xmlns="http://schemas.openxmlformats.org/spreadsheetml/2006/main" count="341" uniqueCount="275">
  <si>
    <t>6.4</t>
  </si>
  <si>
    <t>10.3</t>
  </si>
  <si>
    <t>ITEM</t>
  </si>
  <si>
    <t>SUB-ITEM</t>
  </si>
  <si>
    <t>UN.</t>
  </si>
  <si>
    <t>QUANT.</t>
  </si>
  <si>
    <t>1.1</t>
  </si>
  <si>
    <t>m²</t>
  </si>
  <si>
    <t>3.1</t>
  </si>
  <si>
    <t>m³</t>
  </si>
  <si>
    <t>5.1</t>
  </si>
  <si>
    <t>m</t>
  </si>
  <si>
    <t>6.1</t>
  </si>
  <si>
    <t>6.3</t>
  </si>
  <si>
    <t>7.1</t>
  </si>
  <si>
    <t>7.2</t>
  </si>
  <si>
    <t>7.3</t>
  </si>
  <si>
    <t>8.1</t>
  </si>
  <si>
    <t>9.1</t>
  </si>
  <si>
    <t>10.1</t>
  </si>
  <si>
    <t>10.2</t>
  </si>
  <si>
    <t>11.1</t>
  </si>
  <si>
    <t>12.1</t>
  </si>
  <si>
    <t>13.1</t>
  </si>
  <si>
    <t>14.1</t>
  </si>
  <si>
    <t>13.2</t>
  </si>
  <si>
    <t>P.U.MAT.</t>
  </si>
  <si>
    <t>P.U.M.O.</t>
  </si>
  <si>
    <t>2.1</t>
  </si>
  <si>
    <t>2.2</t>
  </si>
  <si>
    <t>2.3</t>
  </si>
  <si>
    <t>1.3</t>
  </si>
  <si>
    <t>1.2</t>
  </si>
  <si>
    <t>6.2</t>
  </si>
  <si>
    <t>TOTAL</t>
  </si>
  <si>
    <t>mês 1</t>
  </si>
  <si>
    <t>mês 2</t>
  </si>
  <si>
    <t>mês 3</t>
  </si>
  <si>
    <t>mês 4</t>
  </si>
  <si>
    <t>mês 5</t>
  </si>
  <si>
    <t>Custo por etapa</t>
  </si>
  <si>
    <t>P.TOTAL</t>
  </si>
  <si>
    <t>4.1</t>
  </si>
  <si>
    <t>11.2</t>
  </si>
  <si>
    <t>DESCRIÇÃO</t>
  </si>
  <si>
    <t>1.4</t>
  </si>
  <si>
    <t>3.2</t>
  </si>
  <si>
    <t>9.2</t>
  </si>
  <si>
    <t>12.2</t>
  </si>
  <si>
    <t>Meses</t>
  </si>
  <si>
    <t>Etapas</t>
  </si>
  <si>
    <t>8.2</t>
  </si>
  <si>
    <t>3.3</t>
  </si>
  <si>
    <t>3.4</t>
  </si>
  <si>
    <t>3.5</t>
  </si>
  <si>
    <t>P.SERV.</t>
  </si>
  <si>
    <t>3.6</t>
  </si>
  <si>
    <t>BDI 30%</t>
  </si>
  <si>
    <t>TOTAL + BDI  R$</t>
  </si>
  <si>
    <t>sub - total 1:</t>
  </si>
  <si>
    <t>sub - total 2:</t>
  </si>
  <si>
    <t>sub - total 3:</t>
  </si>
  <si>
    <t>TOTAL COM BDI</t>
  </si>
  <si>
    <t>sub - total 4:</t>
  </si>
  <si>
    <t>1.5</t>
  </si>
  <si>
    <t>Início, apoio e administração da obra</t>
  </si>
  <si>
    <t>código</t>
  </si>
  <si>
    <t> 020102</t>
  </si>
  <si>
    <t>Construção provisória em madeira - fornecimento e montagem destinada a depósito de obra com paredes e portas em chapa compensada de 6mm com fechadura.</t>
  </si>
  <si>
    <t> 020206</t>
  </si>
  <si>
    <t>un mês</t>
  </si>
  <si>
    <t>Container depósito - mínimo 9,20 m² - alocação, montagem, instalação, desmontagem e remoção completa.</t>
  </si>
  <si>
    <t> 020503</t>
  </si>
  <si>
    <t>Andaime tubular fachadeiro</t>
  </si>
  <si>
    <t> 020509</t>
  </si>
  <si>
    <t>Montagem e desmontagem de andaime tubular fachadeiro com altura até 10 m</t>
  </si>
  <si>
    <t> 020802</t>
  </si>
  <si>
    <t>Placa de identificação para obra</t>
  </si>
  <si>
    <t>Demolição sem reaproveitamento / Remoção</t>
  </si>
  <si>
    <t> 030204</t>
  </si>
  <si>
    <t> 030304</t>
  </si>
  <si>
    <t> 030804</t>
  </si>
  <si>
    <t> 040302</t>
  </si>
  <si>
    <t> 040306</t>
  </si>
  <si>
    <t>Retirada de cumeeira ou espigão em barro</t>
  </si>
  <si>
    <t> 040504</t>
  </si>
  <si>
    <t> 041702</t>
  </si>
  <si>
    <t> 041912</t>
  </si>
  <si>
    <t> 043002</t>
  </si>
  <si>
    <t>Transporte e movimentação, dentro e fora da obra</t>
  </si>
  <si>
    <t> 050703</t>
  </si>
  <si>
    <t>Remoção de entulho com caçamba metálica, independente da distância do local de despejo, inclusive carga e descarga</t>
  </si>
  <si>
    <t>Alvenaria e elento divisor</t>
  </si>
  <si>
    <t> 140203</t>
  </si>
  <si>
    <t>sub - total 5:</t>
  </si>
  <si>
    <t>Telhamento</t>
  </si>
  <si>
    <t>s/cód</t>
  </si>
  <si>
    <t>Ripamento em pinus tratado em autoclave, com CCA medindo 2,50x5,00cm</t>
  </si>
  <si>
    <t> 160201</t>
  </si>
  <si>
    <t> 160223</t>
  </si>
  <si>
    <t>Cumeeira de barro emboçado tipos: plan, romana, italiana, francesa e paulistinha</t>
  </si>
  <si>
    <t> 163304</t>
  </si>
  <si>
    <t>sub - total 6:</t>
  </si>
  <si>
    <t>Impermeabilização flexível com membranas e rígida</t>
  </si>
  <si>
    <t> 550103</t>
  </si>
  <si>
    <t>Limpeza complementar com hidrojateamento</t>
  </si>
  <si>
    <t> 321605</t>
  </si>
  <si>
    <t>Impermeabilização em membrana à base de polímeros acrílicos, na cor branca</t>
  </si>
  <si>
    <t> 321703</t>
  </si>
  <si>
    <t>Impermeabilização em argamassa polimérica para umidade e água de percolação</t>
  </si>
  <si>
    <t>sub - total 7:</t>
  </si>
  <si>
    <t>Revestimento em massa e/ou fundido no local</t>
  </si>
  <si>
    <t>8.3</t>
  </si>
  <si>
    <t> 170212</t>
  </si>
  <si>
    <t> 170222</t>
  </si>
  <si>
    <t>sub - total 8:</t>
  </si>
  <si>
    <t> 170202</t>
  </si>
  <si>
    <t>Revestimento cerâmico</t>
  </si>
  <si>
    <t> 181104</t>
  </si>
  <si>
    <t> 181123</t>
  </si>
  <si>
    <t>sub - total 9:</t>
  </si>
  <si>
    <t>Revestimento em pedra</t>
  </si>
  <si>
    <t> 190309</t>
  </si>
  <si>
    <t> 190329</t>
  </si>
  <si>
    <t>Revestimento em pedra miracema Piso para a calçada</t>
  </si>
  <si>
    <t>sub - total 10:</t>
  </si>
  <si>
    <t>Forro de madeira / Fechamento das tesouras e lanternim</t>
  </si>
  <si>
    <t> 220108</t>
  </si>
  <si>
    <t> 220121</t>
  </si>
  <si>
    <t>sub - total 11:</t>
  </si>
  <si>
    <t> 260108</t>
  </si>
  <si>
    <t>Adesivo fixado no vidro através de pelicula perfurada com 50% de visibilidade, de dentro para fora, para prevenção de impacto de passaros</t>
  </si>
  <si>
    <t>sub - total 12:</t>
  </si>
  <si>
    <t>Ferragem para porta</t>
  </si>
  <si>
    <t> 280102</t>
  </si>
  <si>
    <t>Ferragem completa com maçaneta tipo alavanca para porta externa com 1 folha</t>
  </si>
  <si>
    <t>cj</t>
  </si>
  <si>
    <t> 280104</t>
  </si>
  <si>
    <t>Ferragem completa com maçaneta tipo alavanca para porta interna com 1 folha</t>
  </si>
  <si>
    <t>Pintura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</si>
  <si>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</si>
  <si>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</si>
  <si>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</si>
  <si>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</si>
  <si>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</si>
  <si>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</si>
  <si>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</si>
  <si>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</si>
  <si>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</si>
  <si>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</si>
  <si>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 031014</t>
  </si>
  <si>
    <t>Remoção de pintura em massa com lixamento</t>
  </si>
  <si>
    <t> 031010</t>
  </si>
  <si>
    <t>Remoção de pintura em superfícies de madeira e/ou metálicas com lixamento</t>
  </si>
  <si>
    <t> 330128</t>
  </si>
  <si>
    <t> 330208</t>
  </si>
  <si>
    <t>Massa corrida à base de resina acrílica</t>
  </si>
  <si>
    <t> 331003</t>
  </si>
  <si>
    <t> 330376</t>
  </si>
  <si>
    <t> 550107</t>
  </si>
  <si>
    <t> 330377</t>
  </si>
  <si>
    <t> 330501</t>
  </si>
  <si>
    <t>sub - total 14:</t>
  </si>
  <si>
    <t>sub - total 13:</t>
  </si>
  <si>
    <t>15.1</t>
  </si>
  <si>
    <t> 440309</t>
  </si>
  <si>
    <t>Elétrica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</si>
  <si>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</si>
  <si>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</si>
  <si>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</si>
  <si>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</si>
  <si>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</si>
  <si>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</si>
  <si>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</si>
  <si>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</si>
  <si>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</si>
  <si>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</si>
  <si>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</si>
  <si>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</si>
  <si>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 412002</t>
  </si>
  <si>
    <t>Recolocação de aparelhos de iluminação ou projetores fixos em teto, piso ou parede</t>
  </si>
  <si>
    <t> 380104</t>
  </si>
  <si>
    <t>Eletroduto de PVC rígido roscável de 3/4´ - com acessórios</t>
  </si>
  <si>
    <t> 400701</t>
  </si>
  <si>
    <t>Caixa em PVC de 4´ x 2´</t>
  </si>
  <si>
    <t> 390216</t>
  </si>
  <si>
    <t>Cabo de cobre de 2,5 mm², isolamento 750 V - isolação em PVC 70°C</t>
  </si>
  <si>
    <t> 400502</t>
  </si>
  <si>
    <t>Interruptor com 1 tecla simples e placa</t>
  </si>
  <si>
    <t>Interruptor com 2 teclas simples e placa</t>
  </si>
  <si>
    <t> 400504</t>
  </si>
  <si>
    <t> 400508</t>
  </si>
  <si>
    <t>Interruptor com 1 tecla paralelo e placa</t>
  </si>
  <si>
    <t> 400446</t>
  </si>
  <si>
    <t>Tomada 2P+T de 20 A - 250 V, completa</t>
  </si>
  <si>
    <t> 410709</t>
  </si>
  <si>
    <t>Lâmpada fluorescente tubular, base bipino bilateral de 40 W</t>
  </si>
  <si>
    <t> 410903</t>
  </si>
  <si>
    <t>Reator eletromagnético de alto fator de potência com partida rápida, para uma lâmpada fluorescente tubular, base bipino bilateral, 32 / 40 W - 127 V / 220 V</t>
  </si>
  <si>
    <t> 411302</t>
  </si>
  <si>
    <t>Luminária blindada, oval, de sobrepor ou arandela para lâmpada incandescente 100 W</t>
  </si>
  <si>
    <t> 411502</t>
  </si>
  <si>
    <t>Luminária plafonier tipo drops médio para 1 lâmpada incandescente até 100W</t>
  </si>
  <si>
    <t>sub - total 15:</t>
  </si>
  <si>
    <t>sub - total 16:</t>
  </si>
  <si>
    <t>Limpeza de obra</t>
  </si>
  <si>
    <t>17.1</t>
  </si>
  <si>
    <t>17.2</t>
  </si>
  <si>
    <t>17.3</t>
  </si>
  <si>
    <t>17.4</t>
  </si>
  <si>
    <t> 550102</t>
  </si>
  <si>
    <t>Limpeza final da obra</t>
  </si>
  <si>
    <t> 550108</t>
  </si>
  <si>
    <t>Limpeza complementar e especial de peças e aparelhos sanitários</t>
  </si>
  <si>
    <t> 550110</t>
  </si>
  <si>
    <t>Limpeza complementar e especial de vidros</t>
  </si>
  <si>
    <t>sub - total 17:</t>
  </si>
  <si>
    <t>1. Início, apoio e administração da obra</t>
  </si>
  <si>
    <t>2. Demolição sem reaproveitamento</t>
  </si>
  <si>
    <t xml:space="preserve"> / Remoção</t>
  </si>
  <si>
    <t xml:space="preserve">4. Transporte e movimentação, dentro e </t>
  </si>
  <si>
    <t>fora da obra</t>
  </si>
  <si>
    <t>5. Alvenaria e elento divisor</t>
  </si>
  <si>
    <t>6. Telhamento</t>
  </si>
  <si>
    <t xml:space="preserve">7. Impermeabilização flexível com </t>
  </si>
  <si>
    <t>membranas e rígida</t>
  </si>
  <si>
    <t>9. Revestimento cerâmico</t>
  </si>
  <si>
    <t>10. Revestimento em pedra</t>
  </si>
  <si>
    <t xml:space="preserve">11. Forro de madeira / Fechamento das </t>
  </si>
  <si>
    <t>tesouras e lanternim</t>
  </si>
  <si>
    <t>14. Pintura</t>
  </si>
  <si>
    <t>16. Elétrica</t>
  </si>
  <si>
    <t>17. Limpeza de obra</t>
  </si>
  <si>
    <t>15. Equipamentos</t>
  </si>
  <si>
    <t>Equipamentos</t>
  </si>
  <si>
    <t>Retirada com provavel reaproveitamento</t>
  </si>
  <si>
    <t xml:space="preserve">3. Retirada com provavel </t>
  </si>
  <si>
    <t>reaproveitamento</t>
  </si>
  <si>
    <t>13. Ferragem para portas e janelas</t>
  </si>
  <si>
    <t>Demolição manual de alvenaria de elevação ou elemento vazado, incluindo revestimento (vala de drenagem)</t>
  </si>
  <si>
    <t>Demolição manual de revestimento em massa de parede ou teto (locais de reparos)</t>
  </si>
  <si>
    <t>Demolição manual de forro qualquer, inclusive sistema de fixação/tarugamento (forro do lanternim)</t>
  </si>
  <si>
    <t>Retirada de telhamento em barro e retirada de ripamento</t>
  </si>
  <si>
    <t>Retirada de soalho somente o tablado e o barroteamento (calçada)</t>
  </si>
  <si>
    <t>Remoção de aparelho de iluminação ou projetor fixo em teto, piso ou parede que interfiram na reforma da obra</t>
  </si>
  <si>
    <t>Remoção de interruptores, tomadas, botão de campainha ou cigarra que serão substituidos</t>
  </si>
  <si>
    <t>Remoção de calha ou rufo e água furtada</t>
  </si>
  <si>
    <t>Alvenaria de elevação de 1/2 tijolo maciço comum para reparo de vala e de drenagem</t>
  </si>
  <si>
    <t>Telha de barro tipo Portuguesa, branca mesclada</t>
  </si>
  <si>
    <t>Execução de rufo e água furtada em chapa galvanizada nº 24 - corte 0,50 m pintados com tinta adequada na cor próxima á telha</t>
  </si>
  <si>
    <t>Chapisco com argamassa de cimento e areia grossa traço 1:3</t>
  </si>
  <si>
    <t>Emboço comum para argamassa mista de cimento, cal e areia média</t>
  </si>
  <si>
    <t>Reboco para revestimento interno de argamassa pré fabricada</t>
  </si>
  <si>
    <t>Revestimento em placa cerâmica esmaltada para paredes de 20 x 20 cm, assentado com argamassa AC-I colante industrializada para área do tanque e acabamento da cozinha</t>
  </si>
  <si>
    <t>Rejuntamento de cerâmica esmaltada de 20 x 20 cm com argamassa industrializada para rejunte, juntas até 3 mm na cor cinza claro</t>
  </si>
  <si>
    <t>Revestimento em pedra miracema Barrado externo para a Edificação</t>
  </si>
  <si>
    <t>Soleira e/ou peitoril em ardósia, espessura de 2 cm e largura até 20 cm para o padrão de medição de energia</t>
  </si>
  <si>
    <t>Forro xadrez em ripas de pinus tratado, fixados acompanhando a inclinação do telhado</t>
  </si>
  <si>
    <t>Testeira em tábua aparelhada, com largura de até 20 cm para fechamento da cobertura com as tesouras externas</t>
  </si>
  <si>
    <t>Vidro liso transparente de 6 mm para o trecho central das tesouras</t>
  </si>
  <si>
    <t>Reparo de trincas rasas até 5,0 mm de largura, na massa com utilização de adesivos se necessário</t>
  </si>
  <si>
    <t>Látex acrílico antimofo em massa corrida, inclusive preparo, duas ou tres demãos</t>
  </si>
  <si>
    <t xml:space="preserve">Hidrorrepelente incolor para fachada à base de silano-siloxano oligomérico disperso em água para aplicação nas telhas </t>
  </si>
  <si>
    <t>Hidrorrepelente incolor para fachada à base de silano-siloxano oligomérico disperso em água para aplicação nos tijolos aparentes</t>
  </si>
  <si>
    <t>Limpeza complementar e especial de piso com produtos químicos para remoção de cera na ardósia</t>
  </si>
  <si>
    <t>Hidrorrepelente incolor à base de silano-siloxano oligomérico disperso em solvente para aplicação sobre ardósia e miracema</t>
  </si>
  <si>
    <t>Verniz fungicida para madeira com aplicação de tres demãos para toda madeira aparente da estrutura de eucalipto</t>
  </si>
  <si>
    <t>Verniz fungicida para madeira com aplicação de tres demãos para todas as peças de madeira com superficie plana</t>
  </si>
  <si>
    <t>Cabide cromado para banheiro / cozinha / tanque</t>
  </si>
  <si>
    <t>un</t>
  </si>
  <si>
    <t>12. Vidro comum / Adesivo perfurado</t>
  </si>
  <si>
    <t>8. Revestimento em massa e/ou fundido no local</t>
  </si>
  <si>
    <t>Vidro comum</t>
  </si>
  <si>
    <t>TOTAL %</t>
  </si>
  <si>
    <t xml:space="preserve">BDI 30%  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</si>
</sst>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#,##0.0"/>
    <numFmt numFmtId="200" formatCode="[$-416]dddd\,\ d&quot; de &quot;mmmm&quot; de &quot;yyyy"/>
    <numFmt numFmtId="201" formatCode="0.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9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2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91" fontId="8" fillId="0" borderId="0" xfId="67" applyFont="1" applyBorder="1" applyAlignment="1" quotePrefix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8" fillId="0" borderId="12" xfId="67" applyFont="1" applyBorder="1" applyAlignment="1" quotePrefix="1">
      <alignment horizontal="right" vertical="center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justify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5" xfId="67" applyNumberFormat="1" applyFont="1" applyBorder="1" applyAlignment="1">
      <alignment horizontal="center" vertical="center" wrapText="1"/>
    </xf>
    <xf numFmtId="4" fontId="13" fillId="0" borderId="26" xfId="67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4" fontId="19" fillId="34" borderId="27" xfId="0" applyNumberFormat="1" applyFont="1" applyFill="1" applyBorder="1" applyAlignment="1">
      <alignment horizontal="right" vertical="center" wrapText="1"/>
    </xf>
    <xf numFmtId="4" fontId="19" fillId="34" borderId="27" xfId="67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 wrapText="1"/>
    </xf>
    <xf numFmtId="4" fontId="19" fillId="34" borderId="0" xfId="0" applyNumberFormat="1" applyFont="1" applyFill="1" applyBorder="1" applyAlignment="1">
      <alignment horizontal="right" vertical="center" wrapText="1"/>
    </xf>
    <xf numFmtId="4" fontId="19" fillId="34" borderId="0" xfId="67" applyNumberFormat="1" applyFont="1" applyFill="1" applyBorder="1" applyAlignment="1">
      <alignment horizontal="right" vertical="center" wrapText="1"/>
    </xf>
    <xf numFmtId="4" fontId="20" fillId="34" borderId="28" xfId="67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left" vertical="center" wrapText="1"/>
    </xf>
    <xf numFmtId="4" fontId="19" fillId="0" borderId="0" xfId="67" applyNumberFormat="1" applyFont="1" applyAlignment="1">
      <alignment horizontal="right" vertical="center" wrapText="1"/>
    </xf>
    <xf numFmtId="4" fontId="0" fillId="0" borderId="28" xfId="67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0" fillId="0" borderId="0" xfId="67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67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191" fontId="1" fillId="0" borderId="0" xfId="67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58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67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7" applyNumberFormat="1" applyFont="1" applyFill="1" applyBorder="1" applyAlignment="1">
      <alignment horizontal="right" vertical="center" wrapText="1"/>
    </xf>
    <xf numFmtId="4" fontId="0" fillId="0" borderId="0" xfId="57" applyNumberFormat="1" applyFont="1" applyFill="1" applyBorder="1" applyAlignment="1">
      <alignment vertical="center" wrapText="1"/>
    </xf>
    <xf numFmtId="4" fontId="14" fillId="0" borderId="0" xfId="57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67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4" fontId="13" fillId="0" borderId="0" xfId="67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4" fillId="0" borderId="28" xfId="6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191" fontId="13" fillId="0" borderId="0" xfId="67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0" xfId="67" applyNumberFormat="1" applyFont="1" applyFill="1" applyBorder="1" applyAlignment="1" applyProtection="1">
      <alignment horizontal="left" vertical="center" wrapText="1"/>
      <protection locked="0"/>
    </xf>
    <xf numFmtId="4" fontId="14" fillId="0" borderId="28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91" fontId="13" fillId="0" borderId="0" xfId="67" applyNumberFormat="1" applyFont="1" applyBorder="1" applyAlignment="1">
      <alignment horizontal="right" vertical="center" wrapText="1"/>
    </xf>
    <xf numFmtId="0" fontId="20" fillId="0" borderId="25" xfId="0" applyFont="1" applyBorder="1" applyAlignment="1">
      <alignment horizontal="center" vertical="center" wrapText="1"/>
    </xf>
    <xf numFmtId="191" fontId="13" fillId="0" borderId="0" xfId="67" applyNumberFormat="1" applyFont="1" applyBorder="1" applyAlignment="1">
      <alignment horizontal="left" wrapText="1"/>
    </xf>
    <xf numFmtId="4" fontId="1" fillId="0" borderId="0" xfId="67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" fontId="17" fillId="0" borderId="28" xfId="67" applyNumberFormat="1" applyFont="1" applyBorder="1" applyAlignment="1">
      <alignment horizontal="right" vertical="center"/>
    </xf>
    <xf numFmtId="4" fontId="17" fillId="35" borderId="21" xfId="54" applyNumberFormat="1" applyFont="1" applyFill="1" applyBorder="1" applyAlignment="1">
      <alignment horizontal="right" vertical="center" wrapText="1"/>
    </xf>
    <xf numFmtId="0" fontId="13" fillId="33" borderId="34" xfId="0" applyFont="1" applyFill="1" applyBorder="1" applyAlignment="1">
      <alignment horizontal="center" vertical="center" wrapText="1"/>
    </xf>
    <xf numFmtId="4" fontId="17" fillId="0" borderId="35" xfId="67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34" xfId="50" applyBorder="1">
      <alignment/>
      <protection/>
    </xf>
    <xf numFmtId="0" fontId="13" fillId="0" borderId="34" xfId="0" applyFont="1" applyFill="1" applyBorder="1" applyAlignment="1">
      <alignment horizontal="center" vertical="center" wrapText="1"/>
    </xf>
    <xf numFmtId="0" fontId="0" fillId="0" borderId="23" xfId="50" applyBorder="1">
      <alignment/>
      <protection/>
    </xf>
    <xf numFmtId="0" fontId="14" fillId="33" borderId="34" xfId="0" applyFont="1" applyFill="1" applyBorder="1" applyAlignment="1">
      <alignment horizontal="center" vertical="center"/>
    </xf>
    <xf numFmtId="0" fontId="0" fillId="0" borderId="36" xfId="50" applyBorder="1">
      <alignment/>
      <protection/>
    </xf>
    <xf numFmtId="0" fontId="4" fillId="0" borderId="34" xfId="0" applyFont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0" fillId="0" borderId="37" xfId="50" applyBorder="1">
      <alignment/>
      <protection/>
    </xf>
    <xf numFmtId="0" fontId="13" fillId="0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39" xfId="50" applyBorder="1">
      <alignment/>
      <protection/>
    </xf>
    <xf numFmtId="0" fontId="0" fillId="0" borderId="31" xfId="50" applyBorder="1">
      <alignment/>
      <protection/>
    </xf>
    <xf numFmtId="0" fontId="14" fillId="0" borderId="41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40" xfId="50" applyBorder="1">
      <alignment/>
      <protection/>
    </xf>
    <xf numFmtId="0" fontId="4" fillId="0" borderId="36" xfId="0" applyFont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42" xfId="50" applyBorder="1">
      <alignment/>
      <protection/>
    </xf>
    <xf numFmtId="0" fontId="14" fillId="33" borderId="28" xfId="0" applyFont="1" applyFill="1" applyBorder="1" applyAlignment="1">
      <alignment horizontal="center" vertical="center"/>
    </xf>
    <xf numFmtId="0" fontId="0" fillId="0" borderId="28" xfId="50" applyBorder="1">
      <alignment/>
      <protection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0" fillId="0" borderId="46" xfId="50" applyBorder="1">
      <alignment/>
      <protection/>
    </xf>
    <xf numFmtId="0" fontId="13" fillId="0" borderId="47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0" fillId="0" borderId="45" xfId="50" applyBorder="1">
      <alignment/>
      <protection/>
    </xf>
    <xf numFmtId="4" fontId="16" fillId="0" borderId="18" xfId="0" applyNumberFormat="1" applyFont="1" applyFill="1" applyBorder="1" applyAlignment="1">
      <alignment horizontal="left" vertical="center" wrapText="1"/>
    </xf>
    <xf numFmtId="191" fontId="7" fillId="0" borderId="18" xfId="67" applyFont="1" applyFill="1" applyBorder="1" applyAlignment="1">
      <alignment horizontal="left" vertical="center" wrapText="1"/>
    </xf>
    <xf numFmtId="191" fontId="16" fillId="0" borderId="18" xfId="67" applyFont="1" applyFill="1" applyBorder="1" applyAlignment="1">
      <alignment horizontal="left" vertical="center" wrapText="1"/>
    </xf>
    <xf numFmtId="191" fontId="16" fillId="0" borderId="18" xfId="67" applyNumberFormat="1" applyFont="1" applyBorder="1" applyAlignment="1">
      <alignment horizontal="left" wrapText="1"/>
    </xf>
    <xf numFmtId="0" fontId="7" fillId="34" borderId="18" xfId="0" applyFont="1" applyFill="1" applyBorder="1" applyAlignment="1">
      <alignment horizontal="left" vertical="center" wrapText="1"/>
    </xf>
    <xf numFmtId="4" fontId="12" fillId="36" borderId="28" xfId="67" applyNumberFormat="1" applyFont="1" applyFill="1" applyBorder="1" applyAlignment="1">
      <alignment horizontal="right" vertical="center"/>
    </xf>
    <xf numFmtId="4" fontId="8" fillId="36" borderId="3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4" fontId="13" fillId="0" borderId="21" xfId="67" applyNumberFormat="1" applyFont="1" applyBorder="1" applyAlignment="1">
      <alignment horizontal="center" vertical="center" wrapText="1"/>
    </xf>
    <xf numFmtId="4" fontId="13" fillId="0" borderId="32" xfId="67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14" fillId="0" borderId="0" xfId="67" applyNumberFormat="1" applyFont="1" applyFill="1" applyBorder="1" applyAlignment="1" applyProtection="1">
      <alignment horizontal="right" vertical="center" wrapText="1"/>
      <protection locked="0"/>
    </xf>
    <xf numFmtId="191" fontId="13" fillId="0" borderId="0" xfId="67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67" applyNumberFormat="1" applyFont="1" applyFill="1" applyBorder="1" applyAlignment="1">
      <alignment horizontal="center" vertical="center" wrapText="1"/>
    </xf>
    <xf numFmtId="4" fontId="13" fillId="0" borderId="28" xfId="67" applyNumberFormat="1" applyFont="1" applyFill="1" applyBorder="1" applyAlignment="1">
      <alignment horizontal="right" vertical="center" wrapText="1"/>
    </xf>
    <xf numFmtId="191" fontId="14" fillId="0" borderId="0" xfId="67" applyFont="1" applyFill="1" applyBorder="1" applyAlignment="1">
      <alignment horizontal="left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0" xfId="51" applyNumberFormat="1" applyFont="1" applyBorder="1" applyAlignment="1">
      <alignment horizontal="right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0" fontId="55" fillId="0" borderId="0" xfId="51" applyFont="1" applyBorder="1" applyAlignment="1">
      <alignment vertical="center" wrapText="1"/>
      <protection/>
    </xf>
    <xf numFmtId="4" fontId="55" fillId="0" borderId="0" xfId="51" applyNumberFormat="1" applyFont="1" applyBorder="1" applyAlignment="1">
      <alignment vertical="center" wrapText="1"/>
      <protection/>
    </xf>
    <xf numFmtId="4" fontId="0" fillId="0" borderId="0" xfId="0" applyNumberFormat="1" applyFont="1" applyBorder="1" applyAlignment="1">
      <alignment vertical="center" wrapText="1"/>
    </xf>
    <xf numFmtId="4" fontId="55" fillId="0" borderId="0" xfId="51" applyNumberFormat="1" applyFont="1" applyBorder="1" applyAlignment="1">
      <alignment wrapText="1"/>
      <protection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4" fillId="0" borderId="0" xfId="67" applyNumberFormat="1" applyFont="1" applyBorder="1" applyAlignment="1">
      <alignment horizontal="right" vertical="center" wrapText="1"/>
    </xf>
    <xf numFmtId="4" fontId="20" fillId="34" borderId="33" xfId="67" applyNumberFormat="1" applyFont="1" applyFill="1" applyBorder="1" applyAlignment="1">
      <alignment horizontal="right" vertical="center" wrapText="1"/>
    </xf>
    <xf numFmtId="0" fontId="20" fillId="34" borderId="48" xfId="0" applyFont="1" applyFill="1" applyBorder="1" applyAlignment="1">
      <alignment horizontal="right" vertical="center" wrapText="1"/>
    </xf>
    <xf numFmtId="0" fontId="20" fillId="34" borderId="49" xfId="0" applyFont="1" applyFill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4" fontId="16" fillId="0" borderId="18" xfId="0" applyNumberFormat="1" applyFont="1" applyBorder="1" applyAlignment="1">
      <alignment horizontal="left" vertical="center" wrapText="1"/>
    </xf>
    <xf numFmtId="4" fontId="16" fillId="0" borderId="22" xfId="0" applyNumberFormat="1" applyFont="1" applyBorder="1" applyAlignment="1">
      <alignment horizontal="left" vertical="center" wrapText="1"/>
    </xf>
    <xf numFmtId="0" fontId="0" fillId="0" borderId="0" xfId="50" applyBorder="1">
      <alignment/>
      <protection/>
    </xf>
    <xf numFmtId="4" fontId="17" fillId="35" borderId="13" xfId="54" applyNumberFormat="1" applyFont="1" applyFill="1" applyBorder="1" applyAlignment="1">
      <alignment horizontal="right" vertical="center" wrapText="1"/>
    </xf>
    <xf numFmtId="4" fontId="17" fillId="0" borderId="22" xfId="67" applyNumberFormat="1" applyFont="1" applyBorder="1" applyAlignment="1">
      <alignment horizontal="right" vertical="center"/>
    </xf>
    <xf numFmtId="0" fontId="14" fillId="33" borderId="47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 wrapText="1"/>
    </xf>
    <xf numFmtId="4" fontId="14" fillId="0" borderId="28" xfId="67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4" fontId="1" fillId="0" borderId="28" xfId="67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28" xfId="67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left" vertical="center" wrapText="1"/>
    </xf>
    <xf numFmtId="4" fontId="13" fillId="0" borderId="0" xfId="67" applyNumberFormat="1" applyFont="1" applyBorder="1" applyAlignment="1">
      <alignment horizontal="right" vertical="center" wrapText="1"/>
    </xf>
    <xf numFmtId="4" fontId="13" fillId="0" borderId="28" xfId="67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right" vertical="center" wrapText="1"/>
    </xf>
    <xf numFmtId="4" fontId="19" fillId="34" borderId="12" xfId="67" applyNumberFormat="1" applyFont="1" applyFill="1" applyBorder="1" applyAlignment="1">
      <alignment horizontal="right" vertical="center" wrapText="1"/>
    </xf>
    <xf numFmtId="4" fontId="20" fillId="34" borderId="35" xfId="67" applyNumberFormat="1" applyFont="1" applyFill="1" applyBorder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/>
    </xf>
    <xf numFmtId="10" fontId="6" fillId="0" borderId="0" xfId="54" applyNumberFormat="1" applyFont="1" applyAlignment="1">
      <alignment horizontal="right" vertical="center"/>
    </xf>
    <xf numFmtId="10" fontId="12" fillId="36" borderId="18" xfId="54" applyNumberFormat="1" applyFont="1" applyFill="1" applyBorder="1" applyAlignment="1">
      <alignment horizontal="right" vertical="center"/>
    </xf>
    <xf numFmtId="10" fontId="8" fillId="36" borderId="22" xfId="54" applyNumberFormat="1" applyFont="1" applyFill="1" applyBorder="1" applyAlignment="1">
      <alignment horizontal="right" vertical="center"/>
    </xf>
    <xf numFmtId="10" fontId="17" fillId="35" borderId="13" xfId="54" applyNumberFormat="1" applyFont="1" applyFill="1" applyBorder="1" applyAlignment="1">
      <alignment horizontal="right" vertical="center" wrapText="1"/>
    </xf>
    <xf numFmtId="10" fontId="17" fillId="0" borderId="22" xfId="54" applyNumberFormat="1" applyFont="1" applyBorder="1" applyAlignment="1">
      <alignment horizontal="right" vertical="center"/>
    </xf>
    <xf numFmtId="10" fontId="17" fillId="35" borderId="18" xfId="54" applyNumberFormat="1" applyFont="1" applyFill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191" fontId="8" fillId="0" borderId="25" xfId="67" applyFont="1" applyBorder="1" applyAlignment="1" quotePrefix="1">
      <alignment horizontal="right" vertical="center"/>
    </xf>
    <xf numFmtId="4" fontId="12" fillId="36" borderId="26" xfId="67" applyNumberFormat="1" applyFont="1" applyFill="1" applyBorder="1" applyAlignment="1">
      <alignment horizontal="right" vertical="center"/>
    </xf>
    <xf numFmtId="10" fontId="12" fillId="36" borderId="51" xfId="54" applyNumberFormat="1" applyFont="1" applyFill="1" applyBorder="1" applyAlignment="1">
      <alignment horizontal="right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" fontId="16" fillId="0" borderId="22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Nota 2" xfId="53"/>
    <cellStyle name="Percent" xfId="54"/>
    <cellStyle name="Saída" xfId="55"/>
    <cellStyle name="Comma [0]" xfId="56"/>
    <cellStyle name="Separador de milhares_implant eletr" xfId="57"/>
    <cellStyle name="Separador de milhares_Implantação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A1:AA39"/>
  <sheetViews>
    <sheetView showGridLines="0" showZeros="0" view="pageBreakPreview" zoomScale="80" zoomScaleSheetLayoutView="80" zoomScalePageLayoutView="85" workbookViewId="0" topLeftCell="A19">
      <selection activeCell="AA13" sqref="AA13"/>
    </sheetView>
  </sheetViews>
  <sheetFormatPr defaultColWidth="11.421875" defaultRowHeight="12.75"/>
  <cols>
    <col min="1" max="1" width="52.8515625" style="8" customWidth="1"/>
    <col min="2" max="21" width="4.7109375" style="8" customWidth="1"/>
    <col min="22" max="22" width="31.7109375" style="11" hidden="1" customWidth="1"/>
    <col min="23" max="23" width="31.7109375" style="225" customWidth="1"/>
    <col min="24" max="24" width="30.8515625" style="5" hidden="1" customWidth="1"/>
    <col min="25" max="25" width="16.421875" style="6" customWidth="1"/>
    <col min="26" max="27" width="11.421875" style="6" customWidth="1"/>
    <col min="28" max="16384" width="11.421875" style="7" customWidth="1"/>
  </cols>
  <sheetData>
    <row r="1" spans="1:27" s="4" customFormat="1" ht="19.5" customHeight="1">
      <c r="A1" s="16" t="s">
        <v>49</v>
      </c>
      <c r="B1" s="237" t="s">
        <v>35</v>
      </c>
      <c r="C1" s="238"/>
      <c r="D1" s="238"/>
      <c r="E1" s="239"/>
      <c r="F1" s="237" t="s">
        <v>36</v>
      </c>
      <c r="G1" s="238"/>
      <c r="H1" s="238"/>
      <c r="I1" s="239"/>
      <c r="J1" s="237" t="s">
        <v>37</v>
      </c>
      <c r="K1" s="238"/>
      <c r="L1" s="238"/>
      <c r="M1" s="239"/>
      <c r="N1" s="237" t="s">
        <v>38</v>
      </c>
      <c r="O1" s="238"/>
      <c r="P1" s="238"/>
      <c r="Q1" s="239"/>
      <c r="R1" s="237" t="s">
        <v>39</v>
      </c>
      <c r="S1" s="238"/>
      <c r="T1" s="238"/>
      <c r="U1" s="238"/>
      <c r="V1" s="17" t="s">
        <v>40</v>
      </c>
      <c r="W1" s="17" t="s">
        <v>40</v>
      </c>
      <c r="X1" s="1"/>
      <c r="Y1" s="18"/>
      <c r="Z1" s="3"/>
      <c r="AA1" s="3"/>
    </row>
    <row r="2" spans="1:27" s="4" customFormat="1" ht="19.5" customHeight="1" thickBot="1">
      <c r="A2" s="19" t="s">
        <v>50</v>
      </c>
      <c r="B2" s="20"/>
      <c r="C2" s="21"/>
      <c r="D2" s="21"/>
      <c r="E2" s="22"/>
      <c r="F2" s="23"/>
      <c r="G2" s="21"/>
      <c r="H2" s="21"/>
      <c r="I2" s="22"/>
      <c r="J2" s="23"/>
      <c r="K2" s="21"/>
      <c r="L2" s="21"/>
      <c r="M2" s="113"/>
      <c r="N2" s="146"/>
      <c r="O2" s="119"/>
      <c r="P2" s="119"/>
      <c r="Q2" s="113"/>
      <c r="R2" s="146"/>
      <c r="S2" s="119"/>
      <c r="T2" s="119"/>
      <c r="U2" s="119"/>
      <c r="V2" s="24"/>
      <c r="W2" s="231"/>
      <c r="X2" s="1"/>
      <c r="Y2" s="2"/>
      <c r="Z2" s="3"/>
      <c r="AA2" s="3"/>
    </row>
    <row r="3" spans="1:27" s="32" customFormat="1" ht="18">
      <c r="A3" s="242" t="s">
        <v>217</v>
      </c>
      <c r="B3" s="25"/>
      <c r="C3" s="26"/>
      <c r="D3" s="27"/>
      <c r="E3" s="136"/>
      <c r="F3" s="112"/>
      <c r="G3" s="27"/>
      <c r="H3" s="27"/>
      <c r="I3" s="28"/>
      <c r="J3" s="29"/>
      <c r="K3" s="27"/>
      <c r="L3" s="27"/>
      <c r="M3" s="136"/>
      <c r="N3" s="147"/>
      <c r="O3" s="148"/>
      <c r="P3" s="148"/>
      <c r="Q3" s="153"/>
      <c r="R3" s="152"/>
      <c r="S3" s="148"/>
      <c r="T3" s="149"/>
      <c r="U3" s="150"/>
      <c r="V3" s="116">
        <f>planilha!$J$12</f>
        <v>0</v>
      </c>
      <c r="W3" s="230">
        <v>0.09</v>
      </c>
      <c r="X3" s="224" t="e">
        <f>ROUND((V3*100)/V37,2)</f>
        <v>#DIV/0!</v>
      </c>
      <c r="Y3" s="30"/>
      <c r="Z3" s="31"/>
      <c r="AA3" s="31"/>
    </row>
    <row r="4" spans="1:27" s="32" customFormat="1" ht="15.75" customHeight="1" thickBot="1">
      <c r="A4" s="243"/>
      <c r="B4" s="34"/>
      <c r="C4" s="35"/>
      <c r="D4" s="35"/>
      <c r="E4" s="111"/>
      <c r="F4" s="37"/>
      <c r="G4" s="35"/>
      <c r="H4" s="35"/>
      <c r="I4" s="111"/>
      <c r="J4" s="37"/>
      <c r="K4" s="35"/>
      <c r="L4" s="35"/>
      <c r="M4" s="111"/>
      <c r="N4" s="37"/>
      <c r="O4" s="35"/>
      <c r="P4" s="35"/>
      <c r="Q4" s="111"/>
      <c r="R4" s="37"/>
      <c r="S4" s="35"/>
      <c r="T4" s="122"/>
      <c r="U4" s="135"/>
      <c r="V4" s="118"/>
      <c r="W4" s="229"/>
      <c r="X4" s="224"/>
      <c r="Y4" s="30"/>
      <c r="Z4" s="31"/>
      <c r="AA4" s="31"/>
    </row>
    <row r="5" spans="1:27" s="32" customFormat="1" ht="18.75" customHeight="1">
      <c r="A5" s="155" t="s">
        <v>218</v>
      </c>
      <c r="B5" s="91"/>
      <c r="C5" s="110"/>
      <c r="D5" s="110"/>
      <c r="E5" s="129"/>
      <c r="F5" s="124"/>
      <c r="G5" s="120"/>
      <c r="H5" s="121"/>
      <c r="I5" s="133"/>
      <c r="J5" s="201"/>
      <c r="K5" s="109"/>
      <c r="L5" s="109"/>
      <c r="M5" s="133"/>
      <c r="N5" s="86"/>
      <c r="O5" s="109"/>
      <c r="P5" s="109"/>
      <c r="Q5" s="132"/>
      <c r="R5" s="86"/>
      <c r="S5" s="109"/>
      <c r="T5" s="109"/>
      <c r="U5" s="132"/>
      <c r="V5" s="116">
        <f>planilha!$J$22</f>
        <v>0</v>
      </c>
      <c r="W5" s="228">
        <v>0.0032</v>
      </c>
      <c r="X5" s="224" t="e">
        <f>ROUND((V5*100)/V37,2)</f>
        <v>#DIV/0!</v>
      </c>
      <c r="Y5" s="30"/>
      <c r="Z5" s="31"/>
      <c r="AA5" s="31"/>
    </row>
    <row r="6" spans="1:27" s="32" customFormat="1" ht="18.75" customHeight="1" thickBot="1">
      <c r="A6" s="33" t="s">
        <v>219</v>
      </c>
      <c r="B6" s="34"/>
      <c r="C6" s="35"/>
      <c r="D6" s="35"/>
      <c r="E6" s="111"/>
      <c r="F6" s="37"/>
      <c r="G6" s="35"/>
      <c r="H6" s="35"/>
      <c r="I6" s="111"/>
      <c r="J6" s="37"/>
      <c r="K6" s="35"/>
      <c r="L6" s="35"/>
      <c r="M6" s="111"/>
      <c r="N6" s="37"/>
      <c r="O6" s="35"/>
      <c r="P6" s="35"/>
      <c r="Q6" s="111"/>
      <c r="R6" s="37"/>
      <c r="S6" s="35"/>
      <c r="T6" s="35"/>
      <c r="U6" s="111"/>
      <c r="V6" s="118"/>
      <c r="W6" s="229"/>
      <c r="X6" s="224"/>
      <c r="Y6" s="30"/>
      <c r="Z6" s="31"/>
      <c r="AA6" s="31"/>
    </row>
    <row r="7" spans="1:27" s="32" customFormat="1" ht="18">
      <c r="A7" s="156" t="s">
        <v>236</v>
      </c>
      <c r="B7" s="91"/>
      <c r="C7" s="109"/>
      <c r="D7" s="123"/>
      <c r="E7" s="130"/>
      <c r="F7" s="126"/>
      <c r="G7" s="120"/>
      <c r="H7" s="120"/>
      <c r="I7" s="134"/>
      <c r="J7" s="124"/>
      <c r="K7" s="120"/>
      <c r="L7" s="120"/>
      <c r="M7" s="134"/>
      <c r="N7" s="86"/>
      <c r="O7" s="109"/>
      <c r="P7" s="109"/>
      <c r="Q7" s="132"/>
      <c r="R7" s="86"/>
      <c r="S7" s="109"/>
      <c r="T7" s="109"/>
      <c r="U7" s="132"/>
      <c r="V7" s="116">
        <f>planilha!$J$33</f>
        <v>0</v>
      </c>
      <c r="W7" s="228">
        <v>0.0383</v>
      </c>
      <c r="X7" s="224" t="e">
        <f>ROUND((V7*100)/V37,2)</f>
        <v>#DIV/0!</v>
      </c>
      <c r="Y7" s="30"/>
      <c r="Z7" s="31"/>
      <c r="AA7" s="31"/>
    </row>
    <row r="8" spans="1:27" s="32" customFormat="1" ht="18.75" thickBot="1">
      <c r="A8" s="33" t="s">
        <v>237</v>
      </c>
      <c r="B8" s="34"/>
      <c r="C8" s="35"/>
      <c r="D8" s="35"/>
      <c r="E8" s="131"/>
      <c r="F8" s="127"/>
      <c r="G8" s="122"/>
      <c r="H8" s="122"/>
      <c r="I8" s="135"/>
      <c r="J8" s="127"/>
      <c r="K8" s="122"/>
      <c r="L8" s="122"/>
      <c r="M8" s="135"/>
      <c r="N8" s="37"/>
      <c r="O8" s="35"/>
      <c r="P8" s="35"/>
      <c r="Q8" s="111"/>
      <c r="R8" s="37"/>
      <c r="S8" s="35"/>
      <c r="T8" s="35"/>
      <c r="U8" s="111"/>
      <c r="V8" s="118"/>
      <c r="W8" s="229"/>
      <c r="X8" s="224"/>
      <c r="Y8" s="30"/>
      <c r="Z8" s="31"/>
      <c r="AA8" s="31"/>
    </row>
    <row r="9" spans="1:27" s="32" customFormat="1" ht="18.75" customHeight="1">
      <c r="A9" s="157" t="s">
        <v>220</v>
      </c>
      <c r="B9" s="91"/>
      <c r="C9" s="109"/>
      <c r="D9" s="109"/>
      <c r="E9" s="132"/>
      <c r="F9" s="126"/>
      <c r="G9" s="120"/>
      <c r="H9" s="120"/>
      <c r="I9" s="134"/>
      <c r="J9" s="124"/>
      <c r="K9" s="123"/>
      <c r="L9" s="120"/>
      <c r="M9" s="134"/>
      <c r="N9" s="124"/>
      <c r="O9" s="120"/>
      <c r="P9" s="123"/>
      <c r="Q9" s="132"/>
      <c r="R9" s="86"/>
      <c r="S9" s="109"/>
      <c r="T9" s="123"/>
      <c r="U9" s="132"/>
      <c r="V9" s="116">
        <f>planilha!$J$42</f>
        <v>0</v>
      </c>
      <c r="W9" s="228">
        <v>0.0156</v>
      </c>
      <c r="X9" s="224" t="e">
        <f>ROUND((V9*100)/V37,2)</f>
        <v>#DIV/0!</v>
      </c>
      <c r="Y9" s="30"/>
      <c r="Z9" s="31"/>
      <c r="AA9" s="31"/>
    </row>
    <row r="10" spans="1:27" s="32" customFormat="1" ht="18.75" thickBot="1">
      <c r="A10" s="33" t="s">
        <v>221</v>
      </c>
      <c r="B10" s="34"/>
      <c r="C10" s="35"/>
      <c r="D10" s="35"/>
      <c r="E10" s="111"/>
      <c r="F10" s="127"/>
      <c r="G10" s="122"/>
      <c r="H10" s="122"/>
      <c r="I10" s="135"/>
      <c r="J10" s="127"/>
      <c r="K10" s="122"/>
      <c r="L10" s="122"/>
      <c r="M10" s="151"/>
      <c r="N10" s="37"/>
      <c r="O10" s="35"/>
      <c r="P10" s="35"/>
      <c r="Q10" s="111"/>
      <c r="R10" s="37"/>
      <c r="S10" s="35"/>
      <c r="T10" s="35"/>
      <c r="U10" s="111"/>
      <c r="V10" s="118"/>
      <c r="W10" s="229"/>
      <c r="X10" s="224"/>
      <c r="Y10" s="30"/>
      <c r="Z10" s="31"/>
      <c r="AA10" s="31"/>
    </row>
    <row r="11" spans="1:27" s="32" customFormat="1" ht="18">
      <c r="A11" s="158" t="s">
        <v>222</v>
      </c>
      <c r="B11" s="91"/>
      <c r="C11" s="109"/>
      <c r="D11" s="109"/>
      <c r="E11" s="132"/>
      <c r="F11" s="126"/>
      <c r="G11" s="120"/>
      <c r="H11" s="120"/>
      <c r="I11" s="134"/>
      <c r="J11" s="86"/>
      <c r="K11" s="109"/>
      <c r="L11" s="109"/>
      <c r="M11" s="132"/>
      <c r="N11" s="86"/>
      <c r="O11" s="109"/>
      <c r="P11" s="109"/>
      <c r="Q11" s="132"/>
      <c r="R11" s="86"/>
      <c r="S11" s="109"/>
      <c r="T11" s="120"/>
      <c r="U11" s="132"/>
      <c r="V11" s="116">
        <f>planilha!$J$48</f>
        <v>0</v>
      </c>
      <c r="W11" s="228">
        <v>0.0063</v>
      </c>
      <c r="X11" s="224" t="e">
        <f>ROUND((V11*100)/V37,2)</f>
        <v>#DIV/0!</v>
      </c>
      <c r="Y11" s="30"/>
      <c r="Z11" s="31"/>
      <c r="AA11" s="31"/>
    </row>
    <row r="12" spans="1:27" s="32" customFormat="1" ht="18.75" thickBot="1">
      <c r="A12" s="33"/>
      <c r="B12" s="34"/>
      <c r="C12" s="108"/>
      <c r="D12" s="35"/>
      <c r="E12" s="111"/>
      <c r="F12" s="127"/>
      <c r="G12" s="122"/>
      <c r="H12" s="122"/>
      <c r="I12" s="135"/>
      <c r="J12" s="37"/>
      <c r="K12" s="35"/>
      <c r="L12" s="35"/>
      <c r="M12" s="111"/>
      <c r="N12" s="37"/>
      <c r="O12" s="35"/>
      <c r="P12" s="35"/>
      <c r="Q12" s="111"/>
      <c r="R12" s="37"/>
      <c r="S12" s="35"/>
      <c r="T12" s="35"/>
      <c r="U12" s="111"/>
      <c r="V12" s="118"/>
      <c r="W12" s="229"/>
      <c r="X12" s="224"/>
      <c r="Y12" s="30"/>
      <c r="Z12" s="31"/>
      <c r="AA12" s="31"/>
    </row>
    <row r="13" spans="1:27" s="32" customFormat="1" ht="18">
      <c r="A13" s="198" t="s">
        <v>223</v>
      </c>
      <c r="B13" s="91"/>
      <c r="C13" s="148"/>
      <c r="D13" s="128"/>
      <c r="E13" s="132"/>
      <c r="F13" s="124"/>
      <c r="G13" s="123"/>
      <c r="H13" s="123"/>
      <c r="I13" s="130"/>
      <c r="J13" s="126"/>
      <c r="K13" s="120"/>
      <c r="L13" s="120"/>
      <c r="M13" s="134"/>
      <c r="N13" s="124"/>
      <c r="O13" s="109"/>
      <c r="P13" s="109"/>
      <c r="Q13" s="132"/>
      <c r="R13" s="86"/>
      <c r="S13" s="109"/>
      <c r="T13" s="109"/>
      <c r="U13" s="132"/>
      <c r="V13" s="116">
        <f>planilha!$J$57</f>
        <v>0</v>
      </c>
      <c r="W13" s="228">
        <v>0.165</v>
      </c>
      <c r="X13" s="224" t="e">
        <f>ROUND((V13*100)/V37,2)</f>
        <v>#DIV/0!</v>
      </c>
      <c r="Y13" s="30"/>
      <c r="Z13" s="31"/>
      <c r="AA13" s="31"/>
    </row>
    <row r="14" spans="1:27" s="32" customFormat="1" ht="18.75" thickBot="1">
      <c r="A14" s="33"/>
      <c r="B14" s="34"/>
      <c r="C14" s="35"/>
      <c r="D14" s="35"/>
      <c r="E14" s="111"/>
      <c r="F14" s="127"/>
      <c r="G14" s="122"/>
      <c r="H14" s="122"/>
      <c r="I14" s="135"/>
      <c r="J14" s="127"/>
      <c r="K14" s="122"/>
      <c r="L14" s="122"/>
      <c r="M14" s="135"/>
      <c r="N14" s="37"/>
      <c r="O14" s="35"/>
      <c r="P14" s="35"/>
      <c r="Q14" s="111"/>
      <c r="R14" s="37"/>
      <c r="S14" s="35"/>
      <c r="T14" s="35"/>
      <c r="U14" s="111"/>
      <c r="V14" s="118"/>
      <c r="W14" s="229"/>
      <c r="X14" s="224"/>
      <c r="Y14" s="30"/>
      <c r="Z14" s="31"/>
      <c r="AA14" s="31"/>
    </row>
    <row r="15" spans="1:27" s="32" customFormat="1" ht="18">
      <c r="A15" s="198" t="s">
        <v>224</v>
      </c>
      <c r="B15" s="91"/>
      <c r="C15" s="109"/>
      <c r="D15" s="109"/>
      <c r="E15" s="132"/>
      <c r="F15" s="86"/>
      <c r="G15" s="109"/>
      <c r="H15" s="109"/>
      <c r="I15" s="130"/>
      <c r="J15" s="126"/>
      <c r="K15" s="120"/>
      <c r="L15" s="120"/>
      <c r="M15" s="134"/>
      <c r="N15" s="124"/>
      <c r="O15" s="120"/>
      <c r="P15" s="120"/>
      <c r="Q15" s="134"/>
      <c r="R15" s="124"/>
      <c r="S15" s="120"/>
      <c r="T15" s="120"/>
      <c r="U15" s="132"/>
      <c r="V15" s="116">
        <f>planilha!$J$65</f>
        <v>0</v>
      </c>
      <c r="W15" s="228">
        <v>0.0203</v>
      </c>
      <c r="X15" s="224" t="e">
        <f>ROUND((V15*100)/V37,2)</f>
        <v>#DIV/0!</v>
      </c>
      <c r="Y15" s="30"/>
      <c r="Z15" s="31"/>
      <c r="AA15" s="31"/>
    </row>
    <row r="16" spans="1:27" s="32" customFormat="1" ht="18.75" thickBot="1">
      <c r="A16" s="33" t="s">
        <v>225</v>
      </c>
      <c r="B16" s="34"/>
      <c r="C16" s="35"/>
      <c r="D16" s="35"/>
      <c r="E16" s="111"/>
      <c r="F16" s="37"/>
      <c r="G16" s="35"/>
      <c r="H16" s="35"/>
      <c r="I16" s="111"/>
      <c r="J16" s="37"/>
      <c r="K16" s="35"/>
      <c r="L16" s="35"/>
      <c r="M16" s="111"/>
      <c r="N16" s="37"/>
      <c r="O16" s="35"/>
      <c r="P16" s="35"/>
      <c r="Q16" s="111"/>
      <c r="R16" s="37"/>
      <c r="S16" s="35"/>
      <c r="T16" s="35"/>
      <c r="U16" s="111"/>
      <c r="V16" s="118"/>
      <c r="W16" s="229"/>
      <c r="X16" s="224"/>
      <c r="Y16" s="30"/>
      <c r="Z16" s="31"/>
      <c r="AA16" s="31"/>
    </row>
    <row r="17" spans="1:27" s="32" customFormat="1" ht="17.25" customHeight="1">
      <c r="A17" s="240" t="s">
        <v>271</v>
      </c>
      <c r="B17" s="91"/>
      <c r="C17" s="109"/>
      <c r="D17" s="120"/>
      <c r="E17" s="132"/>
      <c r="F17" s="86"/>
      <c r="G17" s="109"/>
      <c r="H17" s="109"/>
      <c r="I17" s="132"/>
      <c r="J17" s="126"/>
      <c r="K17" s="123"/>
      <c r="L17" s="120"/>
      <c r="M17" s="134"/>
      <c r="N17" s="124"/>
      <c r="O17" s="120"/>
      <c r="P17" s="120"/>
      <c r="Q17" s="134"/>
      <c r="R17" s="86"/>
      <c r="S17" s="109"/>
      <c r="T17" s="109"/>
      <c r="U17" s="132"/>
      <c r="V17" s="116">
        <f>planilha!$J$73</f>
        <v>0</v>
      </c>
      <c r="W17" s="228">
        <v>0.004</v>
      </c>
      <c r="X17" s="224" t="e">
        <f>ROUND((V17*100)/V37,2)</f>
        <v>#DIV/0!</v>
      </c>
      <c r="Y17" s="30"/>
      <c r="Z17" s="31"/>
      <c r="AA17" s="31"/>
    </row>
    <row r="18" spans="1:27" s="32" customFormat="1" ht="18.75" thickBot="1">
      <c r="A18" s="241"/>
      <c r="B18" s="34"/>
      <c r="C18" s="35"/>
      <c r="D18" s="35"/>
      <c r="E18" s="111"/>
      <c r="F18" s="37"/>
      <c r="G18" s="35"/>
      <c r="H18" s="35"/>
      <c r="I18" s="111"/>
      <c r="J18" s="37"/>
      <c r="K18" s="35"/>
      <c r="L18" s="35"/>
      <c r="M18" s="111"/>
      <c r="N18" s="37"/>
      <c r="O18" s="35"/>
      <c r="P18" s="35"/>
      <c r="Q18" s="111"/>
      <c r="R18" s="37"/>
      <c r="S18" s="35"/>
      <c r="T18" s="35"/>
      <c r="U18" s="111"/>
      <c r="V18" s="118"/>
      <c r="W18" s="229"/>
      <c r="X18" s="224"/>
      <c r="Y18" s="30"/>
      <c r="Z18" s="31"/>
      <c r="AA18" s="31"/>
    </row>
    <row r="19" spans="1:27" s="32" customFormat="1" ht="18">
      <c r="A19" s="198" t="s">
        <v>226</v>
      </c>
      <c r="B19" s="91"/>
      <c r="C19" s="109"/>
      <c r="D19" s="109"/>
      <c r="E19" s="132"/>
      <c r="F19" s="86"/>
      <c r="G19" s="109"/>
      <c r="H19" s="109"/>
      <c r="I19" s="132"/>
      <c r="J19" s="124"/>
      <c r="K19" s="123"/>
      <c r="L19" s="120"/>
      <c r="M19" s="134"/>
      <c r="N19" s="124"/>
      <c r="O19" s="120"/>
      <c r="P19" s="120"/>
      <c r="Q19" s="134"/>
      <c r="R19" s="86"/>
      <c r="S19" s="109"/>
      <c r="T19" s="109"/>
      <c r="U19" s="132"/>
      <c r="V19" s="116">
        <f>planilha!$J$80</f>
        <v>0</v>
      </c>
      <c r="W19" s="228">
        <v>0.0018</v>
      </c>
      <c r="X19" s="224" t="e">
        <f>ROUND((V19*100)/V37,2)</f>
        <v>#DIV/0!</v>
      </c>
      <c r="Y19" s="30"/>
      <c r="Z19" s="31"/>
      <c r="AA19" s="31"/>
    </row>
    <row r="20" spans="1:27" s="32" customFormat="1" ht="18.75" thickBot="1">
      <c r="A20" s="33"/>
      <c r="B20" s="34"/>
      <c r="C20" s="35"/>
      <c r="D20" s="35"/>
      <c r="E20" s="111"/>
      <c r="F20" s="37"/>
      <c r="G20" s="35"/>
      <c r="H20" s="35"/>
      <c r="I20" s="111"/>
      <c r="J20" s="127"/>
      <c r="K20" s="122"/>
      <c r="L20" s="122"/>
      <c r="M20" s="135"/>
      <c r="N20" s="127"/>
      <c r="O20" s="122"/>
      <c r="P20" s="122"/>
      <c r="Q20" s="135"/>
      <c r="R20" s="37"/>
      <c r="S20" s="35"/>
      <c r="T20" s="35"/>
      <c r="U20" s="111"/>
      <c r="V20" s="118"/>
      <c r="W20" s="229"/>
      <c r="X20" s="224"/>
      <c r="Y20" s="30"/>
      <c r="Z20" s="31"/>
      <c r="AA20" s="31"/>
    </row>
    <row r="21" spans="1:27" s="32" customFormat="1" ht="18">
      <c r="A21" s="159" t="s">
        <v>227</v>
      </c>
      <c r="B21" s="91"/>
      <c r="C21" s="109"/>
      <c r="D21" s="109"/>
      <c r="E21" s="133"/>
      <c r="F21" s="86"/>
      <c r="G21" s="109"/>
      <c r="H21" s="109"/>
      <c r="I21" s="132"/>
      <c r="J21" s="124"/>
      <c r="K21" s="123"/>
      <c r="L21" s="123"/>
      <c r="M21" s="130"/>
      <c r="N21" s="124"/>
      <c r="O21" s="120"/>
      <c r="P21" s="120"/>
      <c r="Q21" s="143"/>
      <c r="R21" s="124"/>
      <c r="S21" s="109"/>
      <c r="T21" s="109"/>
      <c r="U21" s="136"/>
      <c r="V21" s="116">
        <f>planilha!$J$88</f>
        <v>0</v>
      </c>
      <c r="W21" s="230">
        <v>0.0478</v>
      </c>
      <c r="X21" s="224" t="e">
        <f>ROUND((V21*100)/V37,2)</f>
        <v>#DIV/0!</v>
      </c>
      <c r="Y21" s="30"/>
      <c r="Z21" s="31"/>
      <c r="AA21" s="31"/>
    </row>
    <row r="22" spans="1:27" s="32" customFormat="1" ht="18.75" thickBot="1">
      <c r="A22" s="33"/>
      <c r="B22" s="34"/>
      <c r="C22" s="35"/>
      <c r="D22" s="35"/>
      <c r="E22" s="36"/>
      <c r="F22" s="34"/>
      <c r="G22" s="35"/>
      <c r="H22" s="35"/>
      <c r="I22" s="111"/>
      <c r="J22" s="127"/>
      <c r="K22" s="122"/>
      <c r="L22" s="122"/>
      <c r="M22" s="135"/>
      <c r="N22" s="127"/>
      <c r="O22" s="122"/>
      <c r="P22" s="122"/>
      <c r="Q22" s="135"/>
      <c r="R22" s="37"/>
      <c r="S22" s="35"/>
      <c r="T22" s="35"/>
      <c r="U22" s="111"/>
      <c r="V22" s="118"/>
      <c r="W22" s="229"/>
      <c r="X22" s="224"/>
      <c r="Y22" s="30"/>
      <c r="Z22" s="31"/>
      <c r="AA22" s="31"/>
    </row>
    <row r="23" spans="1:27" s="32" customFormat="1" ht="18">
      <c r="A23" s="199" t="s">
        <v>228</v>
      </c>
      <c r="B23" s="91"/>
      <c r="C23" s="109"/>
      <c r="D23" s="109"/>
      <c r="E23" s="114"/>
      <c r="F23" s="91"/>
      <c r="G23" s="109"/>
      <c r="H23" s="109"/>
      <c r="I23" s="133"/>
      <c r="J23" s="86"/>
      <c r="K23" s="123"/>
      <c r="L23" s="123"/>
      <c r="M23" s="130"/>
      <c r="N23" s="126"/>
      <c r="O23" s="123"/>
      <c r="P23" s="123"/>
      <c r="Q23" s="134"/>
      <c r="R23" s="124"/>
      <c r="S23" s="109"/>
      <c r="T23" s="109"/>
      <c r="U23" s="132"/>
      <c r="V23" s="116">
        <f>planilha!$J$95</f>
        <v>0</v>
      </c>
      <c r="W23" s="228">
        <v>0.1716</v>
      </c>
      <c r="X23" s="224" t="e">
        <f>ROUND((V23*100)/V37,2)</f>
        <v>#DIV/0!</v>
      </c>
      <c r="Y23" s="30"/>
      <c r="Z23" s="31"/>
      <c r="AA23" s="31"/>
    </row>
    <row r="24" spans="1:27" s="32" customFormat="1" ht="16.5" customHeight="1" thickBot="1">
      <c r="A24" s="33" t="s">
        <v>229</v>
      </c>
      <c r="B24" s="34"/>
      <c r="C24" s="35"/>
      <c r="D24" s="35"/>
      <c r="E24" s="36"/>
      <c r="F24" s="34"/>
      <c r="G24" s="35"/>
      <c r="H24" s="35"/>
      <c r="I24" s="36"/>
      <c r="J24" s="34"/>
      <c r="K24" s="35"/>
      <c r="L24" s="35"/>
      <c r="M24" s="111"/>
      <c r="N24" s="127"/>
      <c r="O24" s="122"/>
      <c r="P24" s="122"/>
      <c r="Q24" s="135"/>
      <c r="R24" s="127"/>
      <c r="S24" s="35"/>
      <c r="T24" s="35"/>
      <c r="U24" s="111"/>
      <c r="V24" s="118"/>
      <c r="W24" s="229"/>
      <c r="X24" s="224"/>
      <c r="Y24" s="30"/>
      <c r="Z24" s="31"/>
      <c r="AA24" s="31"/>
    </row>
    <row r="25" spans="1:27" s="32" customFormat="1" ht="16.5" customHeight="1">
      <c r="A25" s="199" t="s">
        <v>270</v>
      </c>
      <c r="B25" s="91"/>
      <c r="C25" s="109"/>
      <c r="D25" s="109"/>
      <c r="E25" s="114"/>
      <c r="F25" s="91"/>
      <c r="G25" s="109"/>
      <c r="H25" s="109"/>
      <c r="I25" s="114"/>
      <c r="J25" s="91"/>
      <c r="K25" s="109"/>
      <c r="L25" s="109"/>
      <c r="M25" s="132"/>
      <c r="N25" s="124"/>
      <c r="O25" s="120"/>
      <c r="P25" s="123"/>
      <c r="Q25" s="130"/>
      <c r="R25" s="126"/>
      <c r="S25" s="120"/>
      <c r="T25" s="120"/>
      <c r="U25" s="138"/>
      <c r="V25" s="116">
        <f>planilha!$J$102</f>
        <v>0</v>
      </c>
      <c r="W25" s="228">
        <v>0.025</v>
      </c>
      <c r="X25" s="224" t="e">
        <f>ROUND((V25*100)/V37,2)</f>
        <v>#DIV/0!</v>
      </c>
      <c r="Y25" s="30"/>
      <c r="Z25" s="31"/>
      <c r="AA25" s="31"/>
    </row>
    <row r="26" spans="1:27" s="32" customFormat="1" ht="18.75" thickBot="1">
      <c r="A26" s="200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137"/>
      <c r="N26" s="127"/>
      <c r="O26" s="122"/>
      <c r="P26" s="122"/>
      <c r="Q26" s="135"/>
      <c r="R26" s="127"/>
      <c r="S26" s="39"/>
      <c r="T26" s="39"/>
      <c r="U26" s="137"/>
      <c r="V26" s="118"/>
      <c r="W26" s="229"/>
      <c r="X26" s="224"/>
      <c r="Y26" s="30"/>
      <c r="Z26" s="31"/>
      <c r="AA26" s="31"/>
    </row>
    <row r="27" spans="1:27" s="32" customFormat="1" ht="16.5" customHeight="1">
      <c r="A27" s="199" t="s">
        <v>238</v>
      </c>
      <c r="B27" s="91"/>
      <c r="C27" s="109"/>
      <c r="D27" s="109"/>
      <c r="E27" s="114"/>
      <c r="F27" s="91"/>
      <c r="G27" s="109"/>
      <c r="H27" s="109"/>
      <c r="I27" s="114"/>
      <c r="J27" s="91"/>
      <c r="K27" s="109"/>
      <c r="L27" s="109"/>
      <c r="M27" s="132"/>
      <c r="N27" s="124"/>
      <c r="O27" s="120"/>
      <c r="P27" s="120"/>
      <c r="Q27" s="134"/>
      <c r="R27" s="126"/>
      <c r="S27" s="109"/>
      <c r="T27" s="154"/>
      <c r="U27" s="145"/>
      <c r="V27" s="116">
        <f>planilha!$J$109</f>
        <v>0</v>
      </c>
      <c r="W27" s="228">
        <v>0.0124</v>
      </c>
      <c r="X27" s="224" t="e">
        <f>ROUND((V27*100)/V37,2)</f>
        <v>#DIV/0!</v>
      </c>
      <c r="Y27" s="30"/>
      <c r="Z27" s="31"/>
      <c r="AA27" s="31"/>
    </row>
    <row r="28" spans="1:27" s="32" customFormat="1" ht="18.75" thickBot="1">
      <c r="A28" s="33"/>
      <c r="B28" s="38"/>
      <c r="C28" s="39"/>
      <c r="D28" s="39"/>
      <c r="E28" s="40"/>
      <c r="F28" s="38"/>
      <c r="G28" s="39"/>
      <c r="H28" s="39"/>
      <c r="I28" s="40"/>
      <c r="J28" s="38"/>
      <c r="K28" s="39"/>
      <c r="L28" s="39"/>
      <c r="M28" s="137"/>
      <c r="N28" s="127"/>
      <c r="O28" s="122"/>
      <c r="P28" s="122"/>
      <c r="Q28" s="135"/>
      <c r="R28" s="127"/>
      <c r="S28" s="39"/>
      <c r="T28" s="39"/>
      <c r="U28" s="137"/>
      <c r="V28" s="115"/>
      <c r="W28" s="229"/>
      <c r="X28" s="224"/>
      <c r="Y28" s="30"/>
      <c r="Z28" s="31"/>
      <c r="AA28" s="31"/>
    </row>
    <row r="29" spans="1:27" s="32" customFormat="1" ht="16.5" customHeight="1">
      <c r="A29" s="199" t="s">
        <v>230</v>
      </c>
      <c r="B29" s="91"/>
      <c r="C29" s="109"/>
      <c r="D29" s="109"/>
      <c r="E29" s="114"/>
      <c r="F29" s="91"/>
      <c r="G29" s="109"/>
      <c r="H29" s="109"/>
      <c r="I29" s="114"/>
      <c r="J29" s="91"/>
      <c r="K29" s="109"/>
      <c r="L29" s="109"/>
      <c r="M29" s="140"/>
      <c r="N29" s="126"/>
      <c r="O29" s="123"/>
      <c r="P29" s="123"/>
      <c r="Q29" s="144"/>
      <c r="R29" s="126"/>
      <c r="S29" s="123"/>
      <c r="T29" s="117"/>
      <c r="U29" s="134"/>
      <c r="V29" s="116">
        <f>planilha!$J$125</f>
        <v>0</v>
      </c>
      <c r="W29" s="228">
        <v>0.339</v>
      </c>
      <c r="X29" s="224" t="e">
        <f>ROUND((V29*100)/V37,2)</f>
        <v>#DIV/0!</v>
      </c>
      <c r="Y29" s="30"/>
      <c r="Z29" s="31"/>
      <c r="AA29" s="31"/>
    </row>
    <row r="30" spans="1:27" s="32" customFormat="1" ht="18.75" thickBot="1">
      <c r="A30" s="33"/>
      <c r="B30" s="38"/>
      <c r="C30" s="39"/>
      <c r="D30" s="39"/>
      <c r="E30" s="40"/>
      <c r="F30" s="38"/>
      <c r="G30" s="39"/>
      <c r="H30" s="39"/>
      <c r="I30" s="40"/>
      <c r="J30" s="38"/>
      <c r="K30" s="39"/>
      <c r="L30" s="39"/>
      <c r="M30" s="137"/>
      <c r="N30" s="127"/>
      <c r="O30" s="122"/>
      <c r="P30" s="122"/>
      <c r="Q30" s="40"/>
      <c r="R30" s="142"/>
      <c r="S30" s="39"/>
      <c r="T30" s="39"/>
      <c r="U30" s="137"/>
      <c r="V30" s="115"/>
      <c r="W30" s="229"/>
      <c r="X30" s="224"/>
      <c r="Y30" s="30"/>
      <c r="Z30" s="31"/>
      <c r="AA30" s="31"/>
    </row>
    <row r="31" spans="1:27" s="4" customFormat="1" ht="18">
      <c r="A31" s="199" t="s">
        <v>233</v>
      </c>
      <c r="B31" s="91"/>
      <c r="C31" s="109"/>
      <c r="D31" s="109"/>
      <c r="E31" s="114"/>
      <c r="F31" s="91"/>
      <c r="G31" s="109"/>
      <c r="H31" s="109"/>
      <c r="I31" s="114"/>
      <c r="J31" s="91"/>
      <c r="K31" s="109"/>
      <c r="L31" s="121"/>
      <c r="M31" s="141"/>
      <c r="N31" s="139"/>
      <c r="O31" s="125"/>
      <c r="P31" s="125"/>
      <c r="Q31" s="141"/>
      <c r="R31" s="126"/>
      <c r="S31" s="125"/>
      <c r="T31" s="125"/>
      <c r="U31" s="134"/>
      <c r="V31" s="116">
        <f>planilha!$J$131</f>
        <v>0</v>
      </c>
      <c r="W31" s="228">
        <v>0.001</v>
      </c>
      <c r="X31" s="224" t="e">
        <f>ROUND((V31*100)/V37,2)</f>
        <v>#DIV/0!</v>
      </c>
      <c r="Y31" s="2"/>
      <c r="Z31" s="3"/>
      <c r="AA31" s="3"/>
    </row>
    <row r="32" spans="1:24" ht="18.75" thickBot="1">
      <c r="A32" s="33"/>
      <c r="B32" s="38"/>
      <c r="C32" s="39"/>
      <c r="D32" s="39"/>
      <c r="E32" s="40"/>
      <c r="F32" s="38"/>
      <c r="G32" s="39"/>
      <c r="H32" s="39"/>
      <c r="I32" s="40"/>
      <c r="J32" s="38"/>
      <c r="K32" s="39"/>
      <c r="L32" s="39"/>
      <c r="M32" s="137"/>
      <c r="N32" s="41"/>
      <c r="O32" s="39"/>
      <c r="P32" s="39"/>
      <c r="Q32" s="40"/>
      <c r="R32" s="142"/>
      <c r="S32" s="39"/>
      <c r="T32" s="39"/>
      <c r="U32" s="137"/>
      <c r="V32" s="118"/>
      <c r="W32" s="229"/>
      <c r="X32" s="224"/>
    </row>
    <row r="33" spans="1:24" ht="18">
      <c r="A33" s="199" t="s">
        <v>231</v>
      </c>
      <c r="B33" s="29"/>
      <c r="C33" s="27"/>
      <c r="D33" s="27"/>
      <c r="E33" s="28"/>
      <c r="F33" s="29"/>
      <c r="G33" s="27"/>
      <c r="H33" s="27"/>
      <c r="I33" s="28"/>
      <c r="J33" s="29"/>
      <c r="K33" s="27"/>
      <c r="L33" s="27"/>
      <c r="M33" s="136"/>
      <c r="N33" s="112"/>
      <c r="O33" s="27"/>
      <c r="P33" s="27"/>
      <c r="Q33" s="28"/>
      <c r="R33" s="204"/>
      <c r="S33" s="149"/>
      <c r="T33" s="205"/>
      <c r="U33" s="143"/>
      <c r="V33" s="202">
        <f>planilha!$J$148</f>
        <v>0</v>
      </c>
      <c r="W33" s="228">
        <v>0.0367</v>
      </c>
      <c r="X33" s="224" t="e">
        <f>ROUND((V33*100)/V37,2)</f>
        <v>#DIV/0!</v>
      </c>
    </row>
    <row r="34" spans="1:24" ht="18.75" thickBot="1">
      <c r="A34" s="33"/>
      <c r="B34" s="38"/>
      <c r="C34" s="39"/>
      <c r="D34" s="39"/>
      <c r="E34" s="40"/>
      <c r="F34" s="38"/>
      <c r="G34" s="39"/>
      <c r="H34" s="39"/>
      <c r="I34" s="40"/>
      <c r="J34" s="38"/>
      <c r="K34" s="39"/>
      <c r="L34" s="39"/>
      <c r="M34" s="137"/>
      <c r="N34" s="41"/>
      <c r="O34" s="39"/>
      <c r="P34" s="39"/>
      <c r="Q34" s="40"/>
      <c r="R34" s="142"/>
      <c r="S34" s="39"/>
      <c r="T34" s="39"/>
      <c r="U34" s="137"/>
      <c r="V34" s="203"/>
      <c r="W34" s="229"/>
      <c r="X34" s="224"/>
    </row>
    <row r="35" spans="1:24" ht="18">
      <c r="A35" s="199" t="s">
        <v>232</v>
      </c>
      <c r="B35" s="91"/>
      <c r="C35" s="109"/>
      <c r="D35" s="109"/>
      <c r="E35" s="114"/>
      <c r="F35" s="91"/>
      <c r="G35" s="109"/>
      <c r="H35" s="109"/>
      <c r="I35" s="114"/>
      <c r="J35" s="91"/>
      <c r="K35" s="109"/>
      <c r="L35" s="109"/>
      <c r="M35" s="132"/>
      <c r="N35" s="86"/>
      <c r="O35" s="109"/>
      <c r="P35" s="109"/>
      <c r="Q35" s="114"/>
      <c r="R35" s="124"/>
      <c r="S35" s="120"/>
      <c r="T35" s="123"/>
      <c r="U35" s="130"/>
      <c r="V35" s="116">
        <f>planilha!$J$157</f>
        <v>0</v>
      </c>
      <c r="W35" s="228">
        <v>0.022</v>
      </c>
      <c r="X35" s="224" t="e">
        <f>ROUND((V35*100)/V37,2)</f>
        <v>#DIV/0!</v>
      </c>
    </row>
    <row r="36" spans="1:23" ht="18.75" thickBot="1">
      <c r="A36" s="33"/>
      <c r="B36" s="38"/>
      <c r="C36" s="39"/>
      <c r="D36" s="39"/>
      <c r="E36" s="40"/>
      <c r="F36" s="38"/>
      <c r="G36" s="39"/>
      <c r="H36" s="39"/>
      <c r="I36" s="40"/>
      <c r="J36" s="38"/>
      <c r="K36" s="39"/>
      <c r="L36" s="39"/>
      <c r="M36" s="137"/>
      <c r="N36" s="41"/>
      <c r="O36" s="39"/>
      <c r="P36" s="39"/>
      <c r="Q36" s="40"/>
      <c r="R36" s="127"/>
      <c r="S36" s="122"/>
      <c r="T36" s="122"/>
      <c r="U36" s="135"/>
      <c r="V36" s="118"/>
      <c r="W36" s="229"/>
    </row>
    <row r="37" spans="1:24" ht="21" thickBo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 t="s">
        <v>273</v>
      </c>
      <c r="V37" s="235">
        <f>SUM(V3:V36)</f>
        <v>0</v>
      </c>
      <c r="W37" s="236">
        <f>SUM(W3:W36)</f>
        <v>1</v>
      </c>
      <c r="X37" s="5" t="e">
        <f>SUM(X3:X36)</f>
        <v>#DIV/0!</v>
      </c>
    </row>
    <row r="38" spans="1:23" ht="20.25" hidden="1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 t="s">
        <v>274</v>
      </c>
      <c r="V38" s="160">
        <f>V37*0.3</f>
        <v>0</v>
      </c>
      <c r="W38" s="226"/>
    </row>
    <row r="39" spans="1:23" ht="21" hidden="1" thickBo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 t="s">
        <v>58</v>
      </c>
      <c r="V39" s="161">
        <f>SUM(V37:V38)</f>
        <v>0</v>
      </c>
      <c r="W39" s="227"/>
    </row>
  </sheetData>
  <sheetProtection/>
  <mergeCells count="7">
    <mergeCell ref="R1:U1"/>
    <mergeCell ref="B1:E1"/>
    <mergeCell ref="F1:I1"/>
    <mergeCell ref="J1:M1"/>
    <mergeCell ref="N1:Q1"/>
    <mergeCell ref="A17:A18"/>
    <mergeCell ref="A3:A4"/>
  </mergeCells>
  <printOptions horizontalCentered="1"/>
  <pageMargins left="0.4330708661417323" right="0.3937007874015748" top="1.1023622047244095" bottom="0.5511811023622047" header="0.5905511811023623" footer="0"/>
  <pageSetup horizontalDpi="600" verticalDpi="600" orientation="landscape" paperSize="9" scale="62" r:id="rId1"/>
  <headerFooter alignWithMargins="0">
    <oddHeader>&amp;L&amp;11SECRETARIA DO MEIO AMBIENTE
FUNDAÇÃO FLORESTAL
&amp;C&amp;11PARQUE ESTADUAL SERRA DO MAR
Núcleo Caraguatatuba
Serviços de Conservação e Manutenção da Base Administrativa&amp;RCRONOGRAMA FÍSICO-FINANCEIRO
data base: CPOS 160 Junho/2013</oddHeader>
    <oddFooter>&amp;R 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9"/>
  <dimension ref="A1:M162"/>
  <sheetViews>
    <sheetView showZeros="0" tabSelected="1" view="pageLayout" zoomScaleSheetLayoutView="110" workbookViewId="0" topLeftCell="A1">
      <selection activeCell="I6" sqref="I6"/>
    </sheetView>
  </sheetViews>
  <sheetFormatPr defaultColWidth="9.140625" defaultRowHeight="12.75"/>
  <cols>
    <col min="1" max="1" width="5.7109375" style="47" customWidth="1"/>
    <col min="2" max="2" width="8.7109375" style="47" customWidth="1"/>
    <col min="3" max="3" width="9.57421875" style="47" customWidth="1"/>
    <col min="4" max="4" width="63.7109375" style="61" customWidth="1"/>
    <col min="5" max="5" width="4.7109375" style="47" customWidth="1"/>
    <col min="6" max="6" width="10.7109375" style="62" customWidth="1"/>
    <col min="7" max="9" width="11.7109375" style="62" customWidth="1"/>
    <col min="10" max="10" width="15.7109375" style="62" customWidth="1"/>
    <col min="11" max="16384" width="9.140625" style="48" customWidth="1"/>
  </cols>
  <sheetData>
    <row r="1" spans="1:10" s="47" customFormat="1" ht="26.25" thickBot="1">
      <c r="A1" s="42" t="s">
        <v>2</v>
      </c>
      <c r="B1" s="43" t="s">
        <v>3</v>
      </c>
      <c r="C1" s="105" t="s">
        <v>66</v>
      </c>
      <c r="D1" s="44" t="s">
        <v>44</v>
      </c>
      <c r="E1" s="43" t="s">
        <v>4</v>
      </c>
      <c r="F1" s="45" t="s">
        <v>5</v>
      </c>
      <c r="G1" s="45" t="s">
        <v>26</v>
      </c>
      <c r="H1" s="45" t="s">
        <v>27</v>
      </c>
      <c r="I1" s="45" t="s">
        <v>55</v>
      </c>
      <c r="J1" s="46" t="s">
        <v>41</v>
      </c>
    </row>
    <row r="2" spans="1:10" s="47" customFormat="1" ht="12.75">
      <c r="A2" s="176"/>
      <c r="B2" s="167"/>
      <c r="C2" s="166"/>
      <c r="D2" s="165"/>
      <c r="E2" s="167"/>
      <c r="F2" s="164"/>
      <c r="G2" s="164"/>
      <c r="H2" s="164"/>
      <c r="I2" s="164"/>
      <c r="J2" s="163"/>
    </row>
    <row r="3" spans="1:10" ht="12.75">
      <c r="A3" s="91">
        <v>1</v>
      </c>
      <c r="B3" s="86"/>
      <c r="C3" s="86"/>
      <c r="D3" s="89" t="s">
        <v>65</v>
      </c>
      <c r="E3" s="86"/>
      <c r="F3" s="90"/>
      <c r="G3" s="90"/>
      <c r="H3" s="90"/>
      <c r="I3" s="90"/>
      <c r="J3" s="181"/>
    </row>
    <row r="4" spans="1:10" s="49" customFormat="1" ht="12.75">
      <c r="A4" s="91"/>
      <c r="B4" s="86"/>
      <c r="C4" s="86"/>
      <c r="D4" s="89"/>
      <c r="E4" s="86"/>
      <c r="F4" s="90"/>
      <c r="G4" s="90"/>
      <c r="H4" s="90"/>
      <c r="I4" s="90"/>
      <c r="J4" s="181"/>
    </row>
    <row r="5" spans="1:10" s="50" customFormat="1" ht="38.25">
      <c r="A5" s="91"/>
      <c r="B5" s="86" t="s">
        <v>6</v>
      </c>
      <c r="C5" s="85" t="s">
        <v>67</v>
      </c>
      <c r="D5" s="85" t="s">
        <v>68</v>
      </c>
      <c r="E5" s="87" t="s">
        <v>7</v>
      </c>
      <c r="F5" s="88">
        <v>10</v>
      </c>
      <c r="G5" s="185"/>
      <c r="H5" s="185"/>
      <c r="I5" s="186"/>
      <c r="J5" s="92">
        <f aca="true" t="shared" si="0" ref="J5:J11">I5*F5</f>
        <v>0</v>
      </c>
    </row>
    <row r="6" spans="1:10" s="51" customFormat="1" ht="25.5">
      <c r="A6" s="91"/>
      <c r="B6" s="86" t="s">
        <v>32</v>
      </c>
      <c r="C6" s="85" t="s">
        <v>69</v>
      </c>
      <c r="D6" s="85" t="s">
        <v>71</v>
      </c>
      <c r="E6" s="87" t="s">
        <v>70</v>
      </c>
      <c r="F6" s="88">
        <v>3</v>
      </c>
      <c r="G6" s="185"/>
      <c r="H6" s="185"/>
      <c r="I6" s="186"/>
      <c r="J6" s="92">
        <f t="shared" si="0"/>
        <v>0</v>
      </c>
    </row>
    <row r="7" spans="1:10" s="51" customFormat="1" ht="25.5">
      <c r="A7" s="91"/>
      <c r="B7" s="86" t="s">
        <v>31</v>
      </c>
      <c r="C7" s="85" t="s">
        <v>72</v>
      </c>
      <c r="D7" s="85" t="s">
        <v>73</v>
      </c>
      <c r="E7" s="87" t="s">
        <v>70</v>
      </c>
      <c r="F7" s="88">
        <v>30</v>
      </c>
      <c r="G7" s="185"/>
      <c r="H7" s="185"/>
      <c r="I7" s="186"/>
      <c r="J7" s="92">
        <f t="shared" si="0"/>
        <v>0</v>
      </c>
    </row>
    <row r="8" spans="1:10" s="51" customFormat="1" ht="25.5">
      <c r="A8" s="91"/>
      <c r="B8" s="86" t="s">
        <v>45</v>
      </c>
      <c r="C8" s="85" t="s">
        <v>74</v>
      </c>
      <c r="D8" s="85" t="s">
        <v>75</v>
      </c>
      <c r="E8" s="70" t="s">
        <v>7</v>
      </c>
      <c r="F8" s="88">
        <v>10</v>
      </c>
      <c r="G8" s="185"/>
      <c r="H8" s="185"/>
      <c r="I8" s="186"/>
      <c r="J8" s="92">
        <f t="shared" si="0"/>
        <v>0</v>
      </c>
    </row>
    <row r="9" spans="1:13" ht="12.75">
      <c r="A9" s="67"/>
      <c r="B9" s="86" t="s">
        <v>64</v>
      </c>
      <c r="C9" s="85" t="s">
        <v>76</v>
      </c>
      <c r="D9" s="85" t="s">
        <v>77</v>
      </c>
      <c r="E9" s="70" t="s">
        <v>7</v>
      </c>
      <c r="F9" s="66">
        <v>15.36</v>
      </c>
      <c r="G9" s="185"/>
      <c r="H9" s="185"/>
      <c r="I9" s="186"/>
      <c r="J9" s="63">
        <f t="shared" si="0"/>
        <v>0</v>
      </c>
      <c r="L9" s="65"/>
      <c r="M9" s="65"/>
    </row>
    <row r="10" spans="1:10" ht="12.75">
      <c r="A10" s="73"/>
      <c r="B10" s="86"/>
      <c r="C10" s="86"/>
      <c r="D10" s="69"/>
      <c r="E10" s="70"/>
      <c r="F10" s="66"/>
      <c r="G10" s="66"/>
      <c r="H10" s="66"/>
      <c r="I10" s="66"/>
      <c r="J10" s="63"/>
    </row>
    <row r="11" spans="1:10" ht="12.75" hidden="1">
      <c r="A11" s="91"/>
      <c r="B11" s="86"/>
      <c r="C11" s="86"/>
      <c r="D11" s="64"/>
      <c r="E11" s="87"/>
      <c r="F11" s="88"/>
      <c r="G11" s="88"/>
      <c r="H11" s="88"/>
      <c r="I11" s="88">
        <f>H11+G11</f>
        <v>0</v>
      </c>
      <c r="J11" s="92">
        <f t="shared" si="0"/>
        <v>0</v>
      </c>
    </row>
    <row r="12" spans="1:10" ht="12.75">
      <c r="A12" s="172"/>
      <c r="B12" s="166"/>
      <c r="C12" s="166"/>
      <c r="D12" s="104" t="s">
        <v>59</v>
      </c>
      <c r="E12" s="170"/>
      <c r="F12" s="169"/>
      <c r="G12" s="169"/>
      <c r="H12" s="169"/>
      <c r="I12" s="171"/>
      <c r="J12" s="183">
        <f>SUM(J5:J9)</f>
        <v>0</v>
      </c>
    </row>
    <row r="13" spans="1:10" ht="12.75">
      <c r="A13" s="172"/>
      <c r="B13" s="166"/>
      <c r="C13" s="166"/>
      <c r="D13" s="104"/>
      <c r="E13" s="170"/>
      <c r="F13" s="169"/>
      <c r="G13" s="169"/>
      <c r="H13" s="169"/>
      <c r="I13" s="171"/>
      <c r="J13" s="183"/>
    </row>
    <row r="14" spans="1:10" ht="12.75">
      <c r="A14" s="91">
        <v>2</v>
      </c>
      <c r="B14" s="86"/>
      <c r="C14" s="86"/>
      <c r="D14" s="89" t="s">
        <v>78</v>
      </c>
      <c r="E14" s="87"/>
      <c r="F14" s="88"/>
      <c r="G14" s="90"/>
      <c r="H14" s="90"/>
      <c r="I14" s="90"/>
      <c r="J14" s="181"/>
    </row>
    <row r="15" spans="1:10" ht="12.75">
      <c r="A15" s="91"/>
      <c r="B15" s="86"/>
      <c r="C15" s="86"/>
      <c r="D15" s="89"/>
      <c r="E15" s="87"/>
      <c r="F15" s="88"/>
      <c r="G15" s="90"/>
      <c r="H15" s="90"/>
      <c r="I15" s="90"/>
      <c r="J15" s="181"/>
    </row>
    <row r="16" spans="1:10" ht="25.5">
      <c r="A16" s="91"/>
      <c r="B16" s="86" t="s">
        <v>28</v>
      </c>
      <c r="C16" s="85" t="s">
        <v>79</v>
      </c>
      <c r="D16" s="85" t="s">
        <v>239</v>
      </c>
      <c r="E16" s="87" t="s">
        <v>9</v>
      </c>
      <c r="F16" s="88">
        <v>2</v>
      </c>
      <c r="G16" s="187">
        <v>0</v>
      </c>
      <c r="H16" s="187"/>
      <c r="I16" s="85"/>
      <c r="J16" s="92">
        <f>I16*F16</f>
        <v>0</v>
      </c>
    </row>
    <row r="17" spans="1:10" ht="31.5" customHeight="1">
      <c r="A17" s="91"/>
      <c r="B17" s="86" t="s">
        <v>29</v>
      </c>
      <c r="C17" s="85" t="s">
        <v>80</v>
      </c>
      <c r="D17" s="85" t="s">
        <v>240</v>
      </c>
      <c r="E17" s="87" t="s">
        <v>7</v>
      </c>
      <c r="F17" s="88">
        <v>45</v>
      </c>
      <c r="G17" s="187">
        <v>0</v>
      </c>
      <c r="H17" s="187"/>
      <c r="I17" s="85"/>
      <c r="J17" s="92">
        <f>I17*F17</f>
        <v>0</v>
      </c>
    </row>
    <row r="18" spans="1:10" ht="24.75" customHeight="1">
      <c r="A18" s="91"/>
      <c r="B18" s="86" t="s">
        <v>30</v>
      </c>
      <c r="C18" s="85" t="s">
        <v>81</v>
      </c>
      <c r="D18" s="85" t="s">
        <v>241</v>
      </c>
      <c r="E18" s="87" t="s">
        <v>7</v>
      </c>
      <c r="F18" s="88">
        <v>25</v>
      </c>
      <c r="G18" s="187">
        <v>0</v>
      </c>
      <c r="H18" s="187"/>
      <c r="I18" s="85"/>
      <c r="J18" s="92">
        <f>I18*F18</f>
        <v>0</v>
      </c>
    </row>
    <row r="19" spans="1:10" ht="12.75" hidden="1">
      <c r="A19" s="91"/>
      <c r="B19" s="86"/>
      <c r="C19" s="86"/>
      <c r="D19" s="64"/>
      <c r="E19" s="87"/>
      <c r="F19" s="88"/>
      <c r="G19" s="75"/>
      <c r="H19" s="75"/>
      <c r="I19" s="88"/>
      <c r="J19" s="92"/>
    </row>
    <row r="20" spans="1:10" ht="12.75" hidden="1">
      <c r="A20" s="172"/>
      <c r="B20" s="86"/>
      <c r="C20" s="86"/>
      <c r="D20" s="64"/>
      <c r="E20" s="87"/>
      <c r="F20" s="88"/>
      <c r="G20" s="75"/>
      <c r="H20" s="75"/>
      <c r="I20" s="88"/>
      <c r="J20" s="92"/>
    </row>
    <row r="21" spans="1:10" ht="12.75">
      <c r="A21" s="172"/>
      <c r="B21" s="86"/>
      <c r="C21" s="86"/>
      <c r="D21" s="64"/>
      <c r="E21" s="87"/>
      <c r="F21" s="88"/>
      <c r="G21" s="75"/>
      <c r="H21" s="75"/>
      <c r="I21" s="88"/>
      <c r="J21" s="92"/>
    </row>
    <row r="22" spans="1:10" ht="12.75">
      <c r="A22" s="172"/>
      <c r="B22" s="86"/>
      <c r="C22" s="86"/>
      <c r="D22" s="104" t="s">
        <v>60</v>
      </c>
      <c r="E22" s="87"/>
      <c r="F22" s="88"/>
      <c r="G22" s="75"/>
      <c r="H22" s="75"/>
      <c r="I22" s="88"/>
      <c r="J22" s="183">
        <f>SUM(J16:J18)</f>
        <v>0</v>
      </c>
    </row>
    <row r="23" spans="1:10" ht="12.75">
      <c r="A23" s="91"/>
      <c r="B23" s="86"/>
      <c r="C23" s="86"/>
      <c r="D23" s="182"/>
      <c r="E23" s="87"/>
      <c r="F23" s="88"/>
      <c r="G23" s="88"/>
      <c r="H23" s="88"/>
      <c r="I23" s="88">
        <f>H23+G23</f>
        <v>0</v>
      </c>
      <c r="J23" s="92">
        <f aca="true" t="shared" si="1" ref="J23:J28">I23*F23</f>
        <v>0</v>
      </c>
    </row>
    <row r="24" spans="1:10" s="101" customFormat="1" ht="12.75">
      <c r="A24" s="67">
        <v>3</v>
      </c>
      <c r="B24" s="68"/>
      <c r="C24" s="68"/>
      <c r="D24" s="74" t="s">
        <v>235</v>
      </c>
      <c r="E24" s="70"/>
      <c r="F24" s="66"/>
      <c r="G24" s="72"/>
      <c r="H24" s="72"/>
      <c r="I24" s="66">
        <f>H24+G24</f>
        <v>0</v>
      </c>
      <c r="J24" s="63">
        <f t="shared" si="1"/>
        <v>0</v>
      </c>
    </row>
    <row r="25" spans="1:10" s="101" customFormat="1" ht="12.75">
      <c r="A25" s="67"/>
      <c r="B25" s="68"/>
      <c r="C25" s="68"/>
      <c r="D25" s="69"/>
      <c r="E25" s="70"/>
      <c r="F25" s="66"/>
      <c r="G25" s="66"/>
      <c r="H25" s="66"/>
      <c r="I25" s="66">
        <f>H25+G25</f>
        <v>0</v>
      </c>
      <c r="J25" s="63">
        <f t="shared" si="1"/>
        <v>0</v>
      </c>
    </row>
    <row r="26" spans="1:13" s="101" customFormat="1" ht="12.75">
      <c r="A26" s="67"/>
      <c r="B26" s="68" t="s">
        <v>8</v>
      </c>
      <c r="C26" s="85" t="s">
        <v>82</v>
      </c>
      <c r="D26" s="85" t="s">
        <v>242</v>
      </c>
      <c r="E26" s="70" t="s">
        <v>7</v>
      </c>
      <c r="F26" s="66">
        <v>285</v>
      </c>
      <c r="G26" s="188">
        <v>0</v>
      </c>
      <c r="H26" s="188"/>
      <c r="I26" s="189"/>
      <c r="J26" s="63">
        <f t="shared" si="1"/>
        <v>0</v>
      </c>
      <c r="L26" s="103"/>
      <c r="M26" s="103"/>
    </row>
    <row r="27" spans="1:10" s="93" customFormat="1" ht="12.75">
      <c r="A27" s="67"/>
      <c r="B27" s="68" t="s">
        <v>46</v>
      </c>
      <c r="C27" s="85" t="s">
        <v>83</v>
      </c>
      <c r="D27" s="85" t="s">
        <v>84</v>
      </c>
      <c r="E27" s="75" t="s">
        <v>11</v>
      </c>
      <c r="F27" s="66">
        <v>42</v>
      </c>
      <c r="G27" s="188">
        <v>0</v>
      </c>
      <c r="H27" s="188"/>
      <c r="I27" s="189"/>
      <c r="J27" s="63">
        <f t="shared" si="1"/>
        <v>0</v>
      </c>
    </row>
    <row r="28" spans="1:13" s="101" customFormat="1" ht="12.75">
      <c r="A28" s="67"/>
      <c r="B28" s="68" t="s">
        <v>52</v>
      </c>
      <c r="C28" s="85" t="s">
        <v>85</v>
      </c>
      <c r="D28" s="85" t="s">
        <v>243</v>
      </c>
      <c r="E28" s="70" t="s">
        <v>7</v>
      </c>
      <c r="F28" s="66">
        <v>30</v>
      </c>
      <c r="G28" s="188">
        <v>0</v>
      </c>
      <c r="H28" s="188"/>
      <c r="I28" s="189"/>
      <c r="J28" s="63">
        <f t="shared" si="1"/>
        <v>0</v>
      </c>
      <c r="L28" s="103"/>
      <c r="M28" s="103"/>
    </row>
    <row r="29" spans="1:13" s="101" customFormat="1" ht="25.5">
      <c r="A29" s="67"/>
      <c r="B29" s="68" t="s">
        <v>53</v>
      </c>
      <c r="C29" s="85" t="s">
        <v>86</v>
      </c>
      <c r="D29" s="85" t="s">
        <v>244</v>
      </c>
      <c r="E29" s="87" t="s">
        <v>269</v>
      </c>
      <c r="F29" s="66">
        <v>30</v>
      </c>
      <c r="G29" s="188">
        <v>0</v>
      </c>
      <c r="H29" s="188"/>
      <c r="I29" s="189"/>
      <c r="J29" s="63">
        <f>I29*F29</f>
        <v>0</v>
      </c>
      <c r="L29" s="103"/>
      <c r="M29" s="103"/>
    </row>
    <row r="30" spans="1:13" s="101" customFormat="1" ht="25.5">
      <c r="A30" s="67"/>
      <c r="B30" s="68" t="s">
        <v>54</v>
      </c>
      <c r="C30" s="85" t="s">
        <v>87</v>
      </c>
      <c r="D30" s="85" t="s">
        <v>245</v>
      </c>
      <c r="E30" s="70" t="s">
        <v>269</v>
      </c>
      <c r="F30" s="66">
        <v>57</v>
      </c>
      <c r="G30" s="188">
        <v>0</v>
      </c>
      <c r="H30" s="188"/>
      <c r="I30" s="189"/>
      <c r="J30" s="63">
        <f>I30*F30</f>
        <v>0</v>
      </c>
      <c r="L30" s="103"/>
      <c r="M30" s="103"/>
    </row>
    <row r="31" spans="1:13" s="101" customFormat="1" ht="12.75">
      <c r="A31" s="67"/>
      <c r="B31" s="68" t="s">
        <v>56</v>
      </c>
      <c r="C31" s="85" t="s">
        <v>88</v>
      </c>
      <c r="D31" s="85" t="s">
        <v>246</v>
      </c>
      <c r="E31" s="70" t="s">
        <v>11</v>
      </c>
      <c r="F31" s="66">
        <v>40</v>
      </c>
      <c r="G31" s="188">
        <v>0</v>
      </c>
      <c r="H31" s="188"/>
      <c r="I31" s="189"/>
      <c r="J31" s="63">
        <f>I31*F31</f>
        <v>0</v>
      </c>
      <c r="L31" s="103"/>
      <c r="M31" s="103"/>
    </row>
    <row r="32" spans="1:13" s="101" customFormat="1" ht="12.75">
      <c r="A32" s="67"/>
      <c r="B32" s="68"/>
      <c r="C32" s="68"/>
      <c r="D32" s="69"/>
      <c r="E32" s="70"/>
      <c r="F32" s="66"/>
      <c r="G32" s="102"/>
      <c r="H32" s="102"/>
      <c r="I32" s="66"/>
      <c r="J32" s="63"/>
      <c r="L32" s="103"/>
      <c r="M32" s="103"/>
    </row>
    <row r="33" spans="1:10" ht="12.75">
      <c r="A33" s="172"/>
      <c r="B33" s="166"/>
      <c r="C33" s="166"/>
      <c r="D33" s="104" t="s">
        <v>61</v>
      </c>
      <c r="E33" s="170"/>
      <c r="F33" s="169"/>
      <c r="G33" s="169">
        <v>0</v>
      </c>
      <c r="H33" s="169">
        <v>0</v>
      </c>
      <c r="I33" s="171"/>
      <c r="J33" s="183">
        <f>SUM(J26:J31)</f>
        <v>0</v>
      </c>
    </row>
    <row r="34" spans="1:10" s="52" customFormat="1" ht="12.75">
      <c r="A34" s="179"/>
      <c r="B34" s="178"/>
      <c r="C34" s="178"/>
      <c r="D34" s="184"/>
      <c r="E34" s="177"/>
      <c r="F34" s="174"/>
      <c r="G34" s="174"/>
      <c r="H34" s="174"/>
      <c r="I34" s="88">
        <f>H34+G34</f>
        <v>0</v>
      </c>
      <c r="J34" s="92">
        <f>I34*F34</f>
        <v>0</v>
      </c>
    </row>
    <row r="35" spans="1:10" s="52" customFormat="1" ht="12.75">
      <c r="A35" s="91">
        <v>4</v>
      </c>
      <c r="B35" s="86"/>
      <c r="C35" s="86"/>
      <c r="D35" s="95" t="s">
        <v>89</v>
      </c>
      <c r="E35" s="87"/>
      <c r="F35" s="88"/>
      <c r="G35" s="90"/>
      <c r="H35" s="90"/>
      <c r="I35" s="88">
        <f>H35+G35</f>
        <v>0</v>
      </c>
      <c r="J35" s="92">
        <f>I35*F35</f>
        <v>0</v>
      </c>
    </row>
    <row r="36" spans="1:10" s="52" customFormat="1" ht="12.75">
      <c r="A36" s="96"/>
      <c r="B36" s="97"/>
      <c r="C36" s="97"/>
      <c r="D36" s="98"/>
      <c r="E36" s="98"/>
      <c r="F36" s="99"/>
      <c r="G36" s="99"/>
      <c r="H36" s="99"/>
      <c r="I36" s="99"/>
      <c r="J36" s="100"/>
    </row>
    <row r="37" spans="1:13" s="51" customFormat="1" ht="25.5">
      <c r="A37" s="91"/>
      <c r="B37" s="68" t="s">
        <v>42</v>
      </c>
      <c r="C37" s="85" t="s">
        <v>90</v>
      </c>
      <c r="D37" s="85" t="s">
        <v>91</v>
      </c>
      <c r="E37" s="87" t="s">
        <v>9</v>
      </c>
      <c r="F37" s="84">
        <v>20</v>
      </c>
      <c r="G37" s="188"/>
      <c r="H37" s="188"/>
      <c r="I37" s="189"/>
      <c r="J37" s="92">
        <f>I37*F37</f>
        <v>0</v>
      </c>
      <c r="L37" s="65"/>
      <c r="M37" s="65"/>
    </row>
    <row r="38" spans="1:10" s="51" customFormat="1" ht="13.5" customHeight="1">
      <c r="A38" s="91"/>
      <c r="B38" s="68"/>
      <c r="C38" s="68"/>
      <c r="D38" s="64"/>
      <c r="E38" s="87"/>
      <c r="F38" s="84"/>
      <c r="G38" s="94"/>
      <c r="H38" s="94"/>
      <c r="I38" s="88"/>
      <c r="J38" s="92"/>
    </row>
    <row r="39" spans="1:10" ht="12.75" hidden="1">
      <c r="A39" s="91"/>
      <c r="B39" s="68"/>
      <c r="C39" s="68"/>
      <c r="D39" s="64"/>
      <c r="E39" s="87"/>
      <c r="F39" s="84"/>
      <c r="G39" s="94"/>
      <c r="H39" s="94"/>
      <c r="I39" s="88"/>
      <c r="J39" s="92"/>
    </row>
    <row r="40" spans="1:10" s="51" customFormat="1" ht="12.75" hidden="1">
      <c r="A40" s="91"/>
      <c r="B40" s="68"/>
      <c r="C40" s="68"/>
      <c r="D40" s="64"/>
      <c r="E40" s="87"/>
      <c r="F40" s="84"/>
      <c r="G40" s="94"/>
      <c r="H40" s="94"/>
      <c r="I40" s="88"/>
      <c r="J40" s="92"/>
    </row>
    <row r="41" spans="1:10" ht="12.75" hidden="1">
      <c r="A41" s="91"/>
      <c r="B41" s="86"/>
      <c r="C41" s="86"/>
      <c r="D41" s="64"/>
      <c r="E41" s="87"/>
      <c r="F41" s="84"/>
      <c r="G41" s="84"/>
      <c r="H41" s="84"/>
      <c r="I41" s="88"/>
      <c r="J41" s="92"/>
    </row>
    <row r="42" spans="1:10" ht="12.75">
      <c r="A42" s="172"/>
      <c r="B42" s="166"/>
      <c r="C42" s="166"/>
      <c r="D42" s="104" t="s">
        <v>63</v>
      </c>
      <c r="E42" s="170"/>
      <c r="F42" s="169"/>
      <c r="G42" s="169">
        <v>0</v>
      </c>
      <c r="H42" s="169">
        <v>0</v>
      </c>
      <c r="I42" s="171"/>
      <c r="J42" s="183">
        <f>SUM(J37:J38)</f>
        <v>0</v>
      </c>
    </row>
    <row r="43" spans="1:10" ht="12.75">
      <c r="A43" s="172"/>
      <c r="B43" s="166"/>
      <c r="C43" s="166"/>
      <c r="D43" s="104"/>
      <c r="E43" s="170"/>
      <c r="F43" s="169"/>
      <c r="G43" s="169"/>
      <c r="H43" s="169"/>
      <c r="I43" s="171"/>
      <c r="J43" s="183"/>
    </row>
    <row r="44" spans="1:10" ht="12.75">
      <c r="A44" s="172">
        <v>5</v>
      </c>
      <c r="B44" s="166"/>
      <c r="C44" s="166"/>
      <c r="D44" s="106" t="s">
        <v>92</v>
      </c>
      <c r="E44" s="170"/>
      <c r="F44" s="169"/>
      <c r="G44" s="169"/>
      <c r="H44" s="169"/>
      <c r="I44" s="171"/>
      <c r="J44" s="183"/>
    </row>
    <row r="45" spans="1:10" ht="12.75">
      <c r="A45" s="172"/>
      <c r="B45" s="166"/>
      <c r="C45" s="166"/>
      <c r="D45" s="175"/>
      <c r="E45" s="170"/>
      <c r="F45" s="169"/>
      <c r="G45" s="169"/>
      <c r="H45" s="169"/>
      <c r="I45" s="171"/>
      <c r="J45" s="183"/>
    </row>
    <row r="46" spans="1:10" ht="25.5">
      <c r="A46" s="91"/>
      <c r="B46" s="166" t="s">
        <v>10</v>
      </c>
      <c r="C46" s="85" t="s">
        <v>93</v>
      </c>
      <c r="D46" s="85" t="s">
        <v>247</v>
      </c>
      <c r="E46" s="70" t="s">
        <v>7</v>
      </c>
      <c r="F46" s="84">
        <v>10</v>
      </c>
      <c r="G46" s="188"/>
      <c r="H46" s="188"/>
      <c r="I46" s="189"/>
      <c r="J46" s="206">
        <f>I46*F46</f>
        <v>0</v>
      </c>
    </row>
    <row r="47" spans="1:10" ht="12.75">
      <c r="A47" s="91"/>
      <c r="B47" s="207"/>
      <c r="C47" s="207"/>
      <c r="D47" s="207"/>
      <c r="E47" s="208"/>
      <c r="F47" s="208"/>
      <c r="G47" s="207"/>
      <c r="H47" s="207"/>
      <c r="I47" s="207"/>
      <c r="J47" s="209"/>
    </row>
    <row r="48" spans="1:10" ht="12.75">
      <c r="A48" s="91"/>
      <c r="B48" s="207"/>
      <c r="C48" s="207"/>
      <c r="D48" s="104" t="s">
        <v>94</v>
      </c>
      <c r="E48" s="170"/>
      <c r="F48" s="169"/>
      <c r="G48" s="169">
        <v>0</v>
      </c>
      <c r="H48" s="169">
        <v>0</v>
      </c>
      <c r="I48" s="171"/>
      <c r="J48" s="183">
        <f>SUM(J46:J46)</f>
        <v>0</v>
      </c>
    </row>
    <row r="49" spans="1:10" ht="12.75">
      <c r="A49" s="67"/>
      <c r="B49" s="68"/>
      <c r="C49" s="68"/>
      <c r="D49" s="71"/>
      <c r="E49" s="70"/>
      <c r="F49" s="180"/>
      <c r="G49" s="107"/>
      <c r="H49" s="107"/>
      <c r="I49" s="107"/>
      <c r="J49" s="210"/>
    </row>
    <row r="50" spans="1:10" ht="12.75">
      <c r="A50" s="172">
        <v>6</v>
      </c>
      <c r="B50" s="207"/>
      <c r="C50" s="207"/>
      <c r="D50" s="207" t="s">
        <v>95</v>
      </c>
      <c r="E50" s="208"/>
      <c r="F50" s="208"/>
      <c r="G50" s="207"/>
      <c r="H50" s="207"/>
      <c r="I50" s="207"/>
      <c r="J50" s="209"/>
    </row>
    <row r="51" spans="1:10" ht="12.75">
      <c r="A51" s="211"/>
      <c r="B51" s="207"/>
      <c r="C51" s="207"/>
      <c r="D51" s="207"/>
      <c r="E51" s="208"/>
      <c r="F51" s="208"/>
      <c r="G51" s="207"/>
      <c r="H51" s="207"/>
      <c r="I51" s="207"/>
      <c r="J51" s="209"/>
    </row>
    <row r="52" spans="1:10" ht="25.5">
      <c r="A52" s="211"/>
      <c r="B52" s="166" t="s">
        <v>12</v>
      </c>
      <c r="C52" s="170" t="s">
        <v>96</v>
      </c>
      <c r="D52" s="85" t="s">
        <v>97</v>
      </c>
      <c r="E52" s="70" t="s">
        <v>11</v>
      </c>
      <c r="F52" s="84">
        <v>880</v>
      </c>
      <c r="G52" s="191"/>
      <c r="H52" s="191"/>
      <c r="I52" s="189"/>
      <c r="J52" s="92">
        <f>I52*F52</f>
        <v>0</v>
      </c>
    </row>
    <row r="53" spans="1:10" ht="12.75">
      <c r="A53" s="67"/>
      <c r="B53" s="68" t="s">
        <v>33</v>
      </c>
      <c r="C53" s="173" t="s">
        <v>98</v>
      </c>
      <c r="D53" s="173" t="s">
        <v>248</v>
      </c>
      <c r="E53" s="75" t="s">
        <v>7</v>
      </c>
      <c r="F53" s="84">
        <v>285</v>
      </c>
      <c r="G53" s="188"/>
      <c r="H53" s="188"/>
      <c r="I53" s="189"/>
      <c r="J53" s="92">
        <f>I53*F53</f>
        <v>0</v>
      </c>
    </row>
    <row r="54" spans="1:10" ht="25.5">
      <c r="A54" s="67"/>
      <c r="B54" s="68" t="s">
        <v>13</v>
      </c>
      <c r="C54" s="85" t="s">
        <v>99</v>
      </c>
      <c r="D54" s="85" t="s">
        <v>100</v>
      </c>
      <c r="E54" s="70" t="s">
        <v>11</v>
      </c>
      <c r="F54" s="66">
        <v>42</v>
      </c>
      <c r="G54" s="188"/>
      <c r="H54" s="188"/>
      <c r="I54" s="189"/>
      <c r="J54" s="92">
        <f>I54*F54</f>
        <v>0</v>
      </c>
    </row>
    <row r="55" spans="1:10" ht="25.5">
      <c r="A55" s="67"/>
      <c r="B55" s="68" t="s">
        <v>0</v>
      </c>
      <c r="C55" s="85" t="s">
        <v>101</v>
      </c>
      <c r="D55" s="85" t="s">
        <v>249</v>
      </c>
      <c r="E55" s="75" t="s">
        <v>11</v>
      </c>
      <c r="F55" s="66">
        <v>40</v>
      </c>
      <c r="G55" s="188"/>
      <c r="H55" s="188"/>
      <c r="I55" s="189"/>
      <c r="J55" s="92">
        <f>I55*F55</f>
        <v>0</v>
      </c>
    </row>
    <row r="56" spans="1:10" ht="12.75">
      <c r="A56" s="73"/>
      <c r="B56" s="68"/>
      <c r="C56" s="68"/>
      <c r="D56" s="69"/>
      <c r="E56" s="70"/>
      <c r="F56" s="66"/>
      <c r="G56" s="66"/>
      <c r="H56" s="66"/>
      <c r="I56" s="66"/>
      <c r="J56" s="63"/>
    </row>
    <row r="57" spans="1:10" ht="12.75">
      <c r="A57" s="73"/>
      <c r="B57" s="68"/>
      <c r="C57" s="68"/>
      <c r="D57" s="104" t="s">
        <v>102</v>
      </c>
      <c r="E57" s="170"/>
      <c r="F57" s="169"/>
      <c r="G57" s="169">
        <v>0</v>
      </c>
      <c r="H57" s="169">
        <v>0</v>
      </c>
      <c r="I57" s="171"/>
      <c r="J57" s="183">
        <f>SUM(J52:J55)</f>
        <v>0</v>
      </c>
    </row>
    <row r="58" spans="1:10" ht="12.75">
      <c r="A58" s="73"/>
      <c r="B58" s="68"/>
      <c r="C58" s="68"/>
      <c r="D58" s="69"/>
      <c r="E58" s="70"/>
      <c r="F58" s="66"/>
      <c r="G58" s="66"/>
      <c r="H58" s="66"/>
      <c r="I58" s="66"/>
      <c r="J58" s="63"/>
    </row>
    <row r="59" spans="1:10" ht="12.75">
      <c r="A59" s="67">
        <v>7</v>
      </c>
      <c r="B59" s="68"/>
      <c r="C59" s="68"/>
      <c r="D59" s="207" t="s">
        <v>103</v>
      </c>
      <c r="E59" s="70"/>
      <c r="F59" s="66"/>
      <c r="G59" s="66"/>
      <c r="H59" s="66"/>
      <c r="I59" s="66"/>
      <c r="J59" s="63"/>
    </row>
    <row r="60" spans="1:10" ht="12.75">
      <c r="A60" s="67"/>
      <c r="B60" s="68"/>
      <c r="C60" s="68"/>
      <c r="D60" s="207"/>
      <c r="E60" s="70"/>
      <c r="F60" s="66"/>
      <c r="G60" s="66"/>
      <c r="H60" s="66"/>
      <c r="I60" s="66"/>
      <c r="J60" s="63"/>
    </row>
    <row r="61" spans="1:10" ht="12.75">
      <c r="A61" s="67"/>
      <c r="B61" s="68" t="s">
        <v>14</v>
      </c>
      <c r="C61" s="103" t="s">
        <v>104</v>
      </c>
      <c r="D61" s="103" t="s">
        <v>105</v>
      </c>
      <c r="E61" s="75" t="s">
        <v>7</v>
      </c>
      <c r="F61" s="66">
        <v>45</v>
      </c>
      <c r="G61" s="188"/>
      <c r="H61" s="188"/>
      <c r="I61" s="189"/>
      <c r="J61" s="92">
        <f>I61*F61</f>
        <v>0</v>
      </c>
    </row>
    <row r="62" spans="1:10" ht="25.5">
      <c r="A62" s="67"/>
      <c r="B62" s="68" t="s">
        <v>15</v>
      </c>
      <c r="C62" s="85" t="s">
        <v>106</v>
      </c>
      <c r="D62" s="85" t="s">
        <v>107</v>
      </c>
      <c r="E62" s="75" t="s">
        <v>7</v>
      </c>
      <c r="F62" s="66">
        <v>45</v>
      </c>
      <c r="G62" s="188"/>
      <c r="H62" s="188"/>
      <c r="I62" s="189"/>
      <c r="J62" s="92">
        <f>I62*F62</f>
        <v>0</v>
      </c>
    </row>
    <row r="63" spans="1:10" ht="25.5">
      <c r="A63" s="67"/>
      <c r="B63" s="68" t="s">
        <v>16</v>
      </c>
      <c r="C63" s="85" t="s">
        <v>108</v>
      </c>
      <c r="D63" s="85" t="s">
        <v>109</v>
      </c>
      <c r="E63" s="75" t="s">
        <v>7</v>
      </c>
      <c r="F63" s="66">
        <v>45</v>
      </c>
      <c r="G63" s="188"/>
      <c r="H63" s="188"/>
      <c r="I63" s="189"/>
      <c r="J63" s="92">
        <f>I63*F63</f>
        <v>0</v>
      </c>
    </row>
    <row r="64" spans="1:10" ht="12.75">
      <c r="A64" s="67"/>
      <c r="B64" s="68"/>
      <c r="C64" s="68"/>
      <c r="D64" s="69"/>
      <c r="E64" s="70"/>
      <c r="F64" s="66"/>
      <c r="G64" s="66"/>
      <c r="H64" s="66"/>
      <c r="I64" s="66"/>
      <c r="J64" s="63"/>
    </row>
    <row r="65" spans="1:10" ht="12.75">
      <c r="A65" s="67"/>
      <c r="B65" s="68"/>
      <c r="C65" s="68"/>
      <c r="D65" s="104" t="s">
        <v>110</v>
      </c>
      <c r="E65" s="170"/>
      <c r="F65" s="169"/>
      <c r="G65" s="169">
        <v>0</v>
      </c>
      <c r="H65" s="169">
        <v>0</v>
      </c>
      <c r="I65" s="171"/>
      <c r="J65" s="183">
        <f>SUM(J61:J63)</f>
        <v>0</v>
      </c>
    </row>
    <row r="66" spans="1:10" ht="12.75">
      <c r="A66" s="67"/>
      <c r="B66" s="68"/>
      <c r="C66" s="68"/>
      <c r="D66" s="104"/>
      <c r="E66" s="170"/>
      <c r="F66" s="169"/>
      <c r="G66" s="169"/>
      <c r="H66" s="169"/>
      <c r="I66" s="171"/>
      <c r="J66" s="183"/>
    </row>
    <row r="67" spans="1:10" ht="12.75">
      <c r="A67" s="67">
        <v>8</v>
      </c>
      <c r="B67" s="68"/>
      <c r="C67" s="68"/>
      <c r="D67" s="207" t="s">
        <v>111</v>
      </c>
      <c r="E67" s="70"/>
      <c r="F67" s="66"/>
      <c r="G67" s="66"/>
      <c r="H67" s="66"/>
      <c r="I67" s="66"/>
      <c r="J67" s="63"/>
    </row>
    <row r="68" spans="1:10" ht="12.75">
      <c r="A68" s="67"/>
      <c r="B68" s="68"/>
      <c r="C68" s="68"/>
      <c r="D68" s="74"/>
      <c r="E68" s="70"/>
      <c r="F68" s="66"/>
      <c r="G68" s="72"/>
      <c r="H68" s="72"/>
      <c r="I68" s="66"/>
      <c r="J68" s="63"/>
    </row>
    <row r="69" spans="1:10" ht="12.75">
      <c r="A69" s="67"/>
      <c r="B69" s="68" t="s">
        <v>17</v>
      </c>
      <c r="C69" s="103" t="s">
        <v>116</v>
      </c>
      <c r="D69" s="103" t="s">
        <v>250</v>
      </c>
      <c r="E69" s="168" t="s">
        <v>7</v>
      </c>
      <c r="F69" s="66">
        <v>55</v>
      </c>
      <c r="G69" s="190"/>
      <c r="H69" s="190"/>
      <c r="I69" s="189"/>
      <c r="J69" s="92">
        <f>I69*F69</f>
        <v>0</v>
      </c>
    </row>
    <row r="70" spans="1:10" ht="12.75">
      <c r="A70" s="67"/>
      <c r="B70" s="68" t="s">
        <v>51</v>
      </c>
      <c r="C70" s="103" t="s">
        <v>113</v>
      </c>
      <c r="D70" s="103" t="s">
        <v>251</v>
      </c>
      <c r="E70" s="75" t="s">
        <v>7</v>
      </c>
      <c r="F70" s="66">
        <v>10</v>
      </c>
      <c r="G70" s="190"/>
      <c r="H70" s="190"/>
      <c r="I70" s="189"/>
      <c r="J70" s="92">
        <f>I70*F70</f>
        <v>0</v>
      </c>
    </row>
    <row r="71" spans="1:10" ht="12.75">
      <c r="A71" s="212"/>
      <c r="B71" s="68" t="s">
        <v>112</v>
      </c>
      <c r="C71" s="103" t="s">
        <v>114</v>
      </c>
      <c r="D71" s="103" t="s">
        <v>252</v>
      </c>
      <c r="E71" s="75" t="s">
        <v>7</v>
      </c>
      <c r="F71" s="76">
        <v>10</v>
      </c>
      <c r="G71" s="190"/>
      <c r="H71" s="190"/>
      <c r="I71" s="189"/>
      <c r="J71" s="92">
        <f>I71*F71</f>
        <v>0</v>
      </c>
    </row>
    <row r="72" spans="1:10" ht="12.75">
      <c r="A72" s="77"/>
      <c r="B72" s="78"/>
      <c r="C72" s="78"/>
      <c r="D72" s="79"/>
      <c r="E72" s="80"/>
      <c r="F72" s="81"/>
      <c r="G72" s="81"/>
      <c r="H72" s="81"/>
      <c r="I72" s="66"/>
      <c r="J72" s="63"/>
    </row>
    <row r="73" spans="1:10" ht="12.75">
      <c r="A73" s="67"/>
      <c r="B73" s="68"/>
      <c r="C73" s="68"/>
      <c r="D73" s="104" t="s">
        <v>115</v>
      </c>
      <c r="E73" s="170"/>
      <c r="F73" s="169"/>
      <c r="G73" s="169">
        <v>0</v>
      </c>
      <c r="H73" s="169">
        <v>0</v>
      </c>
      <c r="I73" s="171"/>
      <c r="J73" s="183">
        <f>SUM(J69:J71)</f>
        <v>0</v>
      </c>
    </row>
    <row r="74" spans="1:10" ht="12.75">
      <c r="A74" s="67"/>
      <c r="B74" s="68"/>
      <c r="C74" s="68"/>
      <c r="D74" s="69"/>
      <c r="E74" s="70"/>
      <c r="F74" s="66"/>
      <c r="G74" s="66"/>
      <c r="H74" s="66"/>
      <c r="I74" s="66"/>
      <c r="J74" s="63"/>
    </row>
    <row r="75" spans="1:10" ht="12.75">
      <c r="A75" s="67">
        <v>9</v>
      </c>
      <c r="B75" s="68"/>
      <c r="C75" s="68"/>
      <c r="D75" s="207" t="s">
        <v>117</v>
      </c>
      <c r="E75" s="70"/>
      <c r="F75" s="82"/>
      <c r="G75" s="83"/>
      <c r="H75" s="83"/>
      <c r="I75" s="66"/>
      <c r="J75" s="63"/>
    </row>
    <row r="76" spans="1:10" ht="12.75">
      <c r="A76" s="67"/>
      <c r="B76" s="68"/>
      <c r="C76" s="68"/>
      <c r="D76" s="69"/>
      <c r="E76" s="70"/>
      <c r="F76" s="82"/>
      <c r="G76" s="83"/>
      <c r="H76" s="83"/>
      <c r="I76" s="66"/>
      <c r="J76" s="63"/>
    </row>
    <row r="77" spans="1:10" ht="38.25">
      <c r="A77" s="67"/>
      <c r="B77" s="68" t="s">
        <v>18</v>
      </c>
      <c r="C77" s="173" t="s">
        <v>118</v>
      </c>
      <c r="D77" s="173" t="s">
        <v>253</v>
      </c>
      <c r="E77" s="75" t="s">
        <v>7</v>
      </c>
      <c r="F77" s="82">
        <v>4</v>
      </c>
      <c r="G77" s="188"/>
      <c r="H77" s="188"/>
      <c r="I77" s="189"/>
      <c r="J77" s="92">
        <f>I77*F77</f>
        <v>0</v>
      </c>
    </row>
    <row r="78" spans="1:10" ht="25.5">
      <c r="A78" s="67"/>
      <c r="B78" s="68" t="s">
        <v>47</v>
      </c>
      <c r="C78" s="85" t="s">
        <v>119</v>
      </c>
      <c r="D78" s="85" t="s">
        <v>254</v>
      </c>
      <c r="E78" s="75" t="s">
        <v>7</v>
      </c>
      <c r="F78" s="82">
        <v>4</v>
      </c>
      <c r="G78" s="188"/>
      <c r="H78" s="188"/>
      <c r="I78" s="189"/>
      <c r="J78" s="92">
        <f>I78*F78</f>
        <v>0</v>
      </c>
    </row>
    <row r="79" spans="1:10" ht="12.75">
      <c r="A79" s="67"/>
      <c r="B79" s="68"/>
      <c r="C79" s="68"/>
      <c r="D79" s="71"/>
      <c r="E79" s="70"/>
      <c r="F79" s="66"/>
      <c r="G79" s="72"/>
      <c r="H79" s="72"/>
      <c r="I79" s="72"/>
      <c r="J79" s="63"/>
    </row>
    <row r="80" spans="1:10" ht="12.75">
      <c r="A80" s="67"/>
      <c r="B80" s="68"/>
      <c r="C80" s="68"/>
      <c r="D80" s="104" t="s">
        <v>120</v>
      </c>
      <c r="E80" s="170"/>
      <c r="F80" s="169"/>
      <c r="G80" s="169">
        <v>0</v>
      </c>
      <c r="H80" s="169">
        <v>0</v>
      </c>
      <c r="I80" s="171"/>
      <c r="J80" s="183">
        <f>SUM(J76:J78)</f>
        <v>0</v>
      </c>
    </row>
    <row r="81" spans="1:10" ht="12.75">
      <c r="A81" s="67"/>
      <c r="B81" s="68"/>
      <c r="C81" s="68"/>
      <c r="D81" s="162"/>
      <c r="E81" s="70"/>
      <c r="F81" s="192"/>
      <c r="G81" s="72"/>
      <c r="H81" s="72"/>
      <c r="I81" s="72"/>
      <c r="J81" s="213"/>
    </row>
    <row r="82" spans="1:10" ht="12.75">
      <c r="A82" s="67">
        <v>10</v>
      </c>
      <c r="B82" s="68"/>
      <c r="C82" s="68"/>
      <c r="D82" s="162" t="s">
        <v>121</v>
      </c>
      <c r="E82" s="70"/>
      <c r="F82" s="192"/>
      <c r="G82" s="72"/>
      <c r="H82" s="72"/>
      <c r="I82" s="72"/>
      <c r="J82" s="213"/>
    </row>
    <row r="83" spans="1:10" ht="12.75">
      <c r="A83" s="172"/>
      <c r="B83" s="166"/>
      <c r="C83" s="166"/>
      <c r="D83" s="89"/>
      <c r="E83" s="87"/>
      <c r="F83" s="88"/>
      <c r="G83" s="90"/>
      <c r="H83" s="90"/>
      <c r="I83" s="90"/>
      <c r="J83" s="181"/>
    </row>
    <row r="84" spans="1:10" ht="12.75">
      <c r="A84" s="172"/>
      <c r="B84" s="166" t="s">
        <v>19</v>
      </c>
      <c r="C84" s="103" t="s">
        <v>122</v>
      </c>
      <c r="D84" s="103" t="s">
        <v>124</v>
      </c>
      <c r="E84" s="75" t="s">
        <v>7</v>
      </c>
      <c r="F84" s="193">
        <v>57</v>
      </c>
      <c r="G84" s="187"/>
      <c r="H84" s="187"/>
      <c r="I84" s="85"/>
      <c r="J84" s="92">
        <f>I84*F84</f>
        <v>0</v>
      </c>
    </row>
    <row r="85" spans="1:10" ht="12.75">
      <c r="A85" s="172"/>
      <c r="B85" s="166" t="s">
        <v>20</v>
      </c>
      <c r="C85" s="103" t="s">
        <v>122</v>
      </c>
      <c r="D85" s="103" t="s">
        <v>255</v>
      </c>
      <c r="E85" s="75" t="s">
        <v>7</v>
      </c>
      <c r="F85" s="193">
        <v>20</v>
      </c>
      <c r="G85" s="187"/>
      <c r="H85" s="187"/>
      <c r="I85" s="85"/>
      <c r="J85" s="92">
        <f>I85*F85</f>
        <v>0</v>
      </c>
    </row>
    <row r="86" spans="1:10" ht="25.5">
      <c r="A86" s="172"/>
      <c r="B86" s="166" t="s">
        <v>1</v>
      </c>
      <c r="C86" s="85" t="s">
        <v>123</v>
      </c>
      <c r="D86" s="103" t="s">
        <v>256</v>
      </c>
      <c r="E86" s="75" t="s">
        <v>11</v>
      </c>
      <c r="F86" s="193">
        <v>2</v>
      </c>
      <c r="G86" s="187"/>
      <c r="H86" s="187"/>
      <c r="I86" s="85"/>
      <c r="J86" s="92">
        <f>I86*F86</f>
        <v>0</v>
      </c>
    </row>
    <row r="87" spans="1:10" ht="12.75">
      <c r="A87" s="172"/>
      <c r="B87" s="166"/>
      <c r="C87" s="166"/>
      <c r="D87" s="214"/>
      <c r="E87" s="75"/>
      <c r="F87" s="193"/>
      <c r="G87" s="215"/>
      <c r="H87" s="215"/>
      <c r="I87" s="215"/>
      <c r="J87" s="216"/>
    </row>
    <row r="88" spans="1:10" ht="12.75">
      <c r="A88" s="172"/>
      <c r="B88" s="166"/>
      <c r="C88" s="166"/>
      <c r="D88" s="104" t="s">
        <v>125</v>
      </c>
      <c r="E88" s="170"/>
      <c r="F88" s="169"/>
      <c r="G88" s="169">
        <v>0</v>
      </c>
      <c r="H88" s="169">
        <v>0</v>
      </c>
      <c r="I88" s="171"/>
      <c r="J88" s="183">
        <f>SUM(J84:J86)</f>
        <v>0</v>
      </c>
    </row>
    <row r="89" spans="1:10" ht="12.75">
      <c r="A89" s="172"/>
      <c r="B89" s="166"/>
      <c r="C89" s="166"/>
      <c r="D89" s="214"/>
      <c r="E89" s="170"/>
      <c r="F89" s="193"/>
      <c r="G89" s="215"/>
      <c r="H89" s="215"/>
      <c r="I89" s="215"/>
      <c r="J89" s="216"/>
    </row>
    <row r="90" spans="1:10" ht="12.75">
      <c r="A90" s="172">
        <v>11</v>
      </c>
      <c r="B90" s="166"/>
      <c r="C90" s="166"/>
      <c r="D90" s="214" t="s">
        <v>126</v>
      </c>
      <c r="E90" s="170"/>
      <c r="F90" s="193"/>
      <c r="G90" s="215"/>
      <c r="H90" s="215"/>
      <c r="I90" s="215"/>
      <c r="J90" s="216"/>
    </row>
    <row r="91" spans="1:10" ht="12.75">
      <c r="A91" s="172"/>
      <c r="B91" s="166"/>
      <c r="C91" s="166"/>
      <c r="D91" s="214"/>
      <c r="E91" s="170"/>
      <c r="F91" s="193"/>
      <c r="G91" s="215"/>
      <c r="H91" s="215"/>
      <c r="I91" s="215"/>
      <c r="J91" s="216"/>
    </row>
    <row r="92" spans="1:10" ht="25.5">
      <c r="A92" s="172"/>
      <c r="B92" s="166" t="s">
        <v>21</v>
      </c>
      <c r="C92" s="85" t="s">
        <v>127</v>
      </c>
      <c r="D92" s="85" t="s">
        <v>257</v>
      </c>
      <c r="E92" s="75" t="s">
        <v>7</v>
      </c>
      <c r="F92" s="193">
        <v>210</v>
      </c>
      <c r="G92" s="187"/>
      <c r="H92" s="187"/>
      <c r="I92" s="85"/>
      <c r="J92" s="92">
        <f>I92*F92</f>
        <v>0</v>
      </c>
    </row>
    <row r="93" spans="1:10" ht="25.5">
      <c r="A93" s="172"/>
      <c r="B93" s="166" t="s">
        <v>43</v>
      </c>
      <c r="C93" s="85" t="s">
        <v>128</v>
      </c>
      <c r="D93" s="85" t="s">
        <v>258</v>
      </c>
      <c r="E93" s="75" t="s">
        <v>11</v>
      </c>
      <c r="F93" s="193">
        <v>20</v>
      </c>
      <c r="G93" s="187"/>
      <c r="H93" s="187"/>
      <c r="I93" s="85"/>
      <c r="J93" s="92">
        <f>I93*F93</f>
        <v>0</v>
      </c>
    </row>
    <row r="94" spans="1:10" ht="12.75">
      <c r="A94" s="172"/>
      <c r="B94" s="166"/>
      <c r="C94" s="166"/>
      <c r="D94" s="214"/>
      <c r="E94" s="170"/>
      <c r="F94" s="193"/>
      <c r="G94" s="215"/>
      <c r="H94" s="215"/>
      <c r="I94" s="215"/>
      <c r="J94" s="216"/>
    </row>
    <row r="95" spans="1:10" ht="12.75">
      <c r="A95" s="172"/>
      <c r="B95" s="166"/>
      <c r="C95" s="166"/>
      <c r="D95" s="104" t="s">
        <v>129</v>
      </c>
      <c r="E95" s="170"/>
      <c r="F95" s="169"/>
      <c r="G95" s="169">
        <v>0</v>
      </c>
      <c r="H95" s="169">
        <v>0</v>
      </c>
      <c r="I95" s="171"/>
      <c r="J95" s="183">
        <f>SUM(J91:J93)</f>
        <v>0</v>
      </c>
    </row>
    <row r="96" spans="1:10" ht="12.75">
      <c r="A96" s="172"/>
      <c r="B96" s="166"/>
      <c r="C96" s="166"/>
      <c r="D96" s="214"/>
      <c r="E96" s="170"/>
      <c r="F96" s="193"/>
      <c r="G96" s="215"/>
      <c r="H96" s="215"/>
      <c r="I96" s="215"/>
      <c r="J96" s="216"/>
    </row>
    <row r="97" spans="1:10" ht="12.75">
      <c r="A97" s="172">
        <v>12</v>
      </c>
      <c r="B97" s="166"/>
      <c r="C97" s="166"/>
      <c r="D97" s="214" t="s">
        <v>272</v>
      </c>
      <c r="E97" s="170"/>
      <c r="F97" s="193"/>
      <c r="G97" s="215"/>
      <c r="H97" s="215"/>
      <c r="I97" s="215"/>
      <c r="J97" s="216"/>
    </row>
    <row r="98" spans="1:10" ht="12.75">
      <c r="A98" s="172"/>
      <c r="B98" s="166"/>
      <c r="C98" s="166"/>
      <c r="D98" s="214"/>
      <c r="E98" s="170"/>
      <c r="F98" s="193"/>
      <c r="G98" s="215"/>
      <c r="H98" s="215"/>
      <c r="I98" s="215"/>
      <c r="J98" s="216"/>
    </row>
    <row r="99" spans="1:10" ht="12.75">
      <c r="A99" s="172"/>
      <c r="B99" s="166" t="s">
        <v>22</v>
      </c>
      <c r="C99" s="85" t="s">
        <v>130</v>
      </c>
      <c r="D99" s="85" t="s">
        <v>259</v>
      </c>
      <c r="E99" s="75" t="s">
        <v>7</v>
      </c>
      <c r="F99" s="193">
        <v>4</v>
      </c>
      <c r="G99" s="188"/>
      <c r="H99" s="188"/>
      <c r="I99" s="189"/>
      <c r="J99" s="92">
        <f>I99*F99</f>
        <v>0</v>
      </c>
    </row>
    <row r="100" spans="1:10" ht="25.5">
      <c r="A100" s="172"/>
      <c r="B100" s="166" t="s">
        <v>48</v>
      </c>
      <c r="C100" s="170" t="s">
        <v>96</v>
      </c>
      <c r="D100" s="197" t="s">
        <v>131</v>
      </c>
      <c r="E100" s="75" t="s">
        <v>7</v>
      </c>
      <c r="F100" s="193">
        <v>24</v>
      </c>
      <c r="G100" s="88"/>
      <c r="H100" s="90"/>
      <c r="I100" s="189"/>
      <c r="J100" s="92">
        <f>I100*F100</f>
        <v>0</v>
      </c>
    </row>
    <row r="101" spans="1:10" ht="12.75">
      <c r="A101" s="172"/>
      <c r="B101" s="166"/>
      <c r="C101" s="166"/>
      <c r="D101" s="214"/>
      <c r="E101" s="170"/>
      <c r="F101" s="193"/>
      <c r="G101" s="215"/>
      <c r="H101" s="215"/>
      <c r="I101" s="215"/>
      <c r="J101" s="216"/>
    </row>
    <row r="102" spans="1:10" ht="12.75">
      <c r="A102" s="172"/>
      <c r="B102" s="166"/>
      <c r="C102" s="166"/>
      <c r="D102" s="104" t="s">
        <v>132</v>
      </c>
      <c r="E102" s="170"/>
      <c r="F102" s="169"/>
      <c r="G102" s="169">
        <v>0</v>
      </c>
      <c r="H102" s="169">
        <v>0</v>
      </c>
      <c r="I102" s="171"/>
      <c r="J102" s="183">
        <f>SUM(J98:J100)</f>
        <v>0</v>
      </c>
    </row>
    <row r="103" spans="1:10" ht="12.75">
      <c r="A103" s="172"/>
      <c r="B103" s="166"/>
      <c r="C103" s="166"/>
      <c r="D103" s="214"/>
      <c r="E103" s="170"/>
      <c r="F103" s="193"/>
      <c r="G103" s="215"/>
      <c r="H103" s="215"/>
      <c r="I103" s="215"/>
      <c r="J103" s="216"/>
    </row>
    <row r="104" spans="1:10" ht="12.75">
      <c r="A104" s="172">
        <v>13</v>
      </c>
      <c r="B104" s="166"/>
      <c r="C104" s="166"/>
      <c r="D104" s="214" t="s">
        <v>133</v>
      </c>
      <c r="E104" s="170"/>
      <c r="F104" s="193"/>
      <c r="G104" s="215"/>
      <c r="H104" s="215"/>
      <c r="I104" s="215"/>
      <c r="J104" s="216"/>
    </row>
    <row r="105" spans="1:10" ht="12.75">
      <c r="A105" s="172"/>
      <c r="B105" s="166"/>
      <c r="C105" s="166"/>
      <c r="D105" s="214"/>
      <c r="E105" s="170"/>
      <c r="F105" s="193"/>
      <c r="G105" s="215"/>
      <c r="H105" s="215"/>
      <c r="I105" s="215"/>
      <c r="J105" s="216"/>
    </row>
    <row r="106" spans="1:10" ht="25.5">
      <c r="A106" s="172"/>
      <c r="B106" s="166" t="s">
        <v>23</v>
      </c>
      <c r="C106" s="85" t="s">
        <v>134</v>
      </c>
      <c r="D106" s="85" t="s">
        <v>135</v>
      </c>
      <c r="E106" s="170" t="s">
        <v>136</v>
      </c>
      <c r="F106" s="193">
        <v>3</v>
      </c>
      <c r="G106" s="187"/>
      <c r="H106" s="187"/>
      <c r="I106" s="85"/>
      <c r="J106" s="92">
        <f>I106*F106</f>
        <v>0</v>
      </c>
    </row>
    <row r="107" spans="1:10" ht="25.5">
      <c r="A107" s="172"/>
      <c r="B107" s="166" t="s">
        <v>25</v>
      </c>
      <c r="C107" s="173" t="s">
        <v>137</v>
      </c>
      <c r="D107" s="173" t="s">
        <v>138</v>
      </c>
      <c r="E107" s="170" t="s">
        <v>136</v>
      </c>
      <c r="F107" s="193">
        <v>6</v>
      </c>
      <c r="G107" s="187"/>
      <c r="H107" s="187"/>
      <c r="I107" s="85"/>
      <c r="J107" s="92">
        <f>I107*F107</f>
        <v>0</v>
      </c>
    </row>
    <row r="108" spans="1:10" ht="12.75">
      <c r="A108" s="172"/>
      <c r="B108" s="166"/>
      <c r="C108" s="166"/>
      <c r="D108" s="214"/>
      <c r="E108" s="170"/>
      <c r="F108" s="193"/>
      <c r="G108" s="215"/>
      <c r="H108" s="215"/>
      <c r="I108" s="215"/>
      <c r="J108" s="216"/>
    </row>
    <row r="109" spans="1:10" ht="12.75">
      <c r="A109" s="172"/>
      <c r="B109" s="166"/>
      <c r="C109" s="166"/>
      <c r="D109" s="104" t="s">
        <v>163</v>
      </c>
      <c r="E109" s="170"/>
      <c r="F109" s="169"/>
      <c r="G109" s="169">
        <v>0</v>
      </c>
      <c r="H109" s="169">
        <v>0</v>
      </c>
      <c r="I109" s="171"/>
      <c r="J109" s="183">
        <f>SUM(J105:J107)</f>
        <v>0</v>
      </c>
    </row>
    <row r="110" spans="1:10" ht="12.75">
      <c r="A110" s="172"/>
      <c r="B110" s="166"/>
      <c r="C110" s="166"/>
      <c r="D110" s="214"/>
      <c r="E110" s="170"/>
      <c r="F110" s="193"/>
      <c r="G110" s="215"/>
      <c r="H110" s="215"/>
      <c r="I110" s="215"/>
      <c r="J110" s="216"/>
    </row>
    <row r="111" spans="1:10" ht="12.75">
      <c r="A111" s="172">
        <v>14</v>
      </c>
      <c r="B111" s="166"/>
      <c r="C111" s="166"/>
      <c r="D111" s="214" t="s">
        <v>139</v>
      </c>
      <c r="E111" s="170"/>
      <c r="F111" s="193"/>
      <c r="G111" s="215"/>
      <c r="H111" s="215"/>
      <c r="I111" s="215"/>
      <c r="J111" s="216"/>
    </row>
    <row r="112" spans="1:10" ht="12.75">
      <c r="A112" s="172"/>
      <c r="B112" s="166"/>
      <c r="C112" s="166"/>
      <c r="D112" s="214"/>
      <c r="E112" s="170"/>
      <c r="F112" s="193"/>
      <c r="G112" s="215"/>
      <c r="H112" s="215"/>
      <c r="I112" s="215"/>
      <c r="J112" s="216"/>
    </row>
    <row r="113" spans="1:10" ht="12.75">
      <c r="A113" s="172"/>
      <c r="B113" s="166" t="s">
        <v>24</v>
      </c>
      <c r="C113" s="103" t="s">
        <v>150</v>
      </c>
      <c r="D113" s="103" t="s">
        <v>151</v>
      </c>
      <c r="E113" s="75" t="s">
        <v>7</v>
      </c>
      <c r="F113" s="193">
        <v>527</v>
      </c>
      <c r="G113" s="188"/>
      <c r="H113" s="188"/>
      <c r="I113" s="189"/>
      <c r="J113" s="92">
        <f aca="true" t="shared" si="2" ref="J113:J123">I113*F113</f>
        <v>0</v>
      </c>
    </row>
    <row r="114" spans="1:10" ht="25.5">
      <c r="A114" s="172"/>
      <c r="B114" s="166" t="s">
        <v>140</v>
      </c>
      <c r="C114" s="85" t="s">
        <v>152</v>
      </c>
      <c r="D114" s="85" t="s">
        <v>153</v>
      </c>
      <c r="E114" s="75" t="s">
        <v>7</v>
      </c>
      <c r="F114" s="193">
        <v>346</v>
      </c>
      <c r="G114" s="188"/>
      <c r="H114" s="188"/>
      <c r="I114" s="189"/>
      <c r="J114" s="92">
        <f t="shared" si="2"/>
        <v>0</v>
      </c>
    </row>
    <row r="115" spans="1:10" ht="25.5">
      <c r="A115" s="172"/>
      <c r="B115" s="166" t="s">
        <v>141</v>
      </c>
      <c r="C115" s="85" t="s">
        <v>154</v>
      </c>
      <c r="D115" s="103" t="s">
        <v>260</v>
      </c>
      <c r="E115" s="75" t="s">
        <v>11</v>
      </c>
      <c r="F115" s="193">
        <v>15</v>
      </c>
      <c r="G115" s="188"/>
      <c r="H115" s="188"/>
      <c r="I115" s="189"/>
      <c r="J115" s="92">
        <f t="shared" si="2"/>
        <v>0</v>
      </c>
    </row>
    <row r="116" spans="1:10" ht="12.75">
      <c r="A116" s="172"/>
      <c r="B116" s="166" t="s">
        <v>142</v>
      </c>
      <c r="C116" s="103" t="s">
        <v>155</v>
      </c>
      <c r="D116" s="103" t="s">
        <v>156</v>
      </c>
      <c r="E116" s="75" t="s">
        <v>7</v>
      </c>
      <c r="F116" s="193">
        <v>527</v>
      </c>
      <c r="G116" s="188"/>
      <c r="H116" s="188"/>
      <c r="I116" s="189"/>
      <c r="J116" s="92">
        <f t="shared" si="2"/>
        <v>0</v>
      </c>
    </row>
    <row r="117" spans="1:10" ht="25.5">
      <c r="A117" s="172"/>
      <c r="B117" s="166" t="s">
        <v>143</v>
      </c>
      <c r="C117" s="85" t="s">
        <v>157</v>
      </c>
      <c r="D117" s="85" t="s">
        <v>261</v>
      </c>
      <c r="E117" s="75" t="s">
        <v>7</v>
      </c>
      <c r="F117" s="193">
        <v>527</v>
      </c>
      <c r="G117" s="188"/>
      <c r="H117" s="188"/>
      <c r="I117" s="189"/>
      <c r="J117" s="92">
        <f t="shared" si="2"/>
        <v>0</v>
      </c>
    </row>
    <row r="118" spans="1:10" ht="25.5">
      <c r="A118" s="172"/>
      <c r="B118" s="166" t="s">
        <v>144</v>
      </c>
      <c r="C118" s="85" t="s">
        <v>158</v>
      </c>
      <c r="D118" s="85" t="s">
        <v>262</v>
      </c>
      <c r="E118" s="75" t="s">
        <v>7</v>
      </c>
      <c r="F118" s="193">
        <v>285</v>
      </c>
      <c r="G118" s="188"/>
      <c r="H118" s="188"/>
      <c r="I118" s="189"/>
      <c r="J118" s="92">
        <f t="shared" si="2"/>
        <v>0</v>
      </c>
    </row>
    <row r="119" spans="1:10" ht="25.5">
      <c r="A119" s="172"/>
      <c r="B119" s="166" t="s">
        <v>145</v>
      </c>
      <c r="C119" s="85" t="s">
        <v>158</v>
      </c>
      <c r="D119" s="103" t="s">
        <v>263</v>
      </c>
      <c r="E119" s="75" t="s">
        <v>7</v>
      </c>
      <c r="F119" s="193">
        <v>180</v>
      </c>
      <c r="G119" s="188"/>
      <c r="H119" s="188"/>
      <c r="I119" s="189"/>
      <c r="J119" s="92">
        <f t="shared" si="2"/>
        <v>0</v>
      </c>
    </row>
    <row r="120" spans="1:10" ht="25.5">
      <c r="A120" s="172"/>
      <c r="B120" s="166" t="s">
        <v>146</v>
      </c>
      <c r="C120" s="103" t="s">
        <v>159</v>
      </c>
      <c r="D120" s="103" t="s">
        <v>264</v>
      </c>
      <c r="E120" s="75" t="s">
        <v>7</v>
      </c>
      <c r="F120" s="193">
        <v>179</v>
      </c>
      <c r="G120" s="188"/>
      <c r="H120" s="188"/>
      <c r="I120" s="189"/>
      <c r="J120" s="92">
        <f t="shared" si="2"/>
        <v>0</v>
      </c>
    </row>
    <row r="121" spans="1:10" ht="25.5">
      <c r="A121" s="172"/>
      <c r="B121" s="166" t="s">
        <v>147</v>
      </c>
      <c r="C121" s="85" t="s">
        <v>160</v>
      </c>
      <c r="D121" s="85" t="s">
        <v>265</v>
      </c>
      <c r="E121" s="75" t="s">
        <v>7</v>
      </c>
      <c r="F121" s="193">
        <v>256</v>
      </c>
      <c r="G121" s="188"/>
      <c r="H121" s="188"/>
      <c r="I121" s="189"/>
      <c r="J121" s="92">
        <f t="shared" si="2"/>
        <v>0</v>
      </c>
    </row>
    <row r="122" spans="1:10" ht="25.5">
      <c r="A122" s="172"/>
      <c r="B122" s="166" t="s">
        <v>148</v>
      </c>
      <c r="C122" s="85" t="s">
        <v>161</v>
      </c>
      <c r="D122" s="103" t="s">
        <v>266</v>
      </c>
      <c r="E122" s="75" t="s">
        <v>7</v>
      </c>
      <c r="F122" s="193">
        <v>180</v>
      </c>
      <c r="G122" s="188"/>
      <c r="H122" s="188"/>
      <c r="I122" s="189"/>
      <c r="J122" s="92">
        <f t="shared" si="2"/>
        <v>0</v>
      </c>
    </row>
    <row r="123" spans="1:10" ht="25.5">
      <c r="A123" s="172"/>
      <c r="B123" s="166" t="s">
        <v>149</v>
      </c>
      <c r="C123" s="85" t="s">
        <v>161</v>
      </c>
      <c r="D123" s="103" t="s">
        <v>267</v>
      </c>
      <c r="E123" s="75" t="s">
        <v>7</v>
      </c>
      <c r="F123" s="193">
        <v>376</v>
      </c>
      <c r="G123" s="188"/>
      <c r="H123" s="188"/>
      <c r="I123" s="189"/>
      <c r="J123" s="92">
        <f t="shared" si="2"/>
        <v>0</v>
      </c>
    </row>
    <row r="124" spans="1:10" ht="12.75">
      <c r="A124" s="172"/>
      <c r="B124" s="166"/>
      <c r="C124" s="166"/>
      <c r="D124" s="214"/>
      <c r="E124" s="170"/>
      <c r="F124" s="193"/>
      <c r="G124" s="215"/>
      <c r="H124" s="215"/>
      <c r="I124" s="85"/>
      <c r="J124" s="216"/>
    </row>
    <row r="125" spans="1:10" ht="12.75">
      <c r="A125" s="172"/>
      <c r="B125" s="166"/>
      <c r="C125" s="166"/>
      <c r="D125" s="104" t="s">
        <v>162</v>
      </c>
      <c r="E125" s="170"/>
      <c r="F125" s="169"/>
      <c r="G125" s="169">
        <v>0</v>
      </c>
      <c r="H125" s="169">
        <v>0</v>
      </c>
      <c r="I125" s="171"/>
      <c r="J125" s="183">
        <f>SUM(J113:J123)</f>
        <v>0</v>
      </c>
    </row>
    <row r="126" spans="1:10" ht="12.75">
      <c r="A126" s="172"/>
      <c r="B126" s="166"/>
      <c r="C126" s="166"/>
      <c r="D126" s="214"/>
      <c r="E126" s="170"/>
      <c r="F126" s="193"/>
      <c r="G126" s="215"/>
      <c r="H126" s="215"/>
      <c r="I126" s="215"/>
      <c r="J126" s="216"/>
    </row>
    <row r="127" spans="1:10" ht="12.75">
      <c r="A127" s="172">
        <v>15</v>
      </c>
      <c r="B127" s="166"/>
      <c r="C127" s="166"/>
      <c r="D127" s="214" t="s">
        <v>234</v>
      </c>
      <c r="E127" s="170"/>
      <c r="F127" s="193"/>
      <c r="G127" s="215"/>
      <c r="H127" s="215"/>
      <c r="I127" s="215"/>
      <c r="J127" s="216"/>
    </row>
    <row r="128" spans="1:10" ht="12.75">
      <c r="A128" s="172"/>
      <c r="B128" s="166"/>
      <c r="C128" s="166"/>
      <c r="D128" s="214"/>
      <c r="E128" s="170"/>
      <c r="F128" s="193"/>
      <c r="G128" s="215"/>
      <c r="H128" s="215"/>
      <c r="I128" s="215"/>
      <c r="J128" s="216"/>
    </row>
    <row r="129" spans="1:10" ht="12.75">
      <c r="A129" s="172"/>
      <c r="B129" s="166" t="s">
        <v>164</v>
      </c>
      <c r="C129" s="103" t="s">
        <v>165</v>
      </c>
      <c r="D129" s="103" t="s">
        <v>268</v>
      </c>
      <c r="E129" s="170" t="s">
        <v>269</v>
      </c>
      <c r="F129" s="193">
        <v>4</v>
      </c>
      <c r="G129" s="188"/>
      <c r="H129" s="188"/>
      <c r="I129" s="189"/>
      <c r="J129" s="92">
        <f>I129*F129</f>
        <v>0</v>
      </c>
    </row>
    <row r="130" spans="1:10" ht="12.75">
      <c r="A130" s="172"/>
      <c r="B130" s="166"/>
      <c r="C130" s="166"/>
      <c r="D130" s="214"/>
      <c r="E130" s="170"/>
      <c r="F130" s="193"/>
      <c r="G130" s="215"/>
      <c r="H130" s="215"/>
      <c r="I130" s="215"/>
      <c r="J130" s="216"/>
    </row>
    <row r="131" spans="1:10" ht="12.75">
      <c r="A131" s="172"/>
      <c r="B131" s="166"/>
      <c r="C131" s="166"/>
      <c r="D131" s="104" t="s">
        <v>203</v>
      </c>
      <c r="E131" s="170"/>
      <c r="F131" s="169"/>
      <c r="G131" s="169"/>
      <c r="H131" s="169"/>
      <c r="I131" s="171"/>
      <c r="J131" s="183">
        <f>SUM(J129:J129)</f>
        <v>0</v>
      </c>
    </row>
    <row r="132" spans="1:10" ht="12.75">
      <c r="A132" s="172"/>
      <c r="B132" s="166"/>
      <c r="C132" s="166"/>
      <c r="D132" s="214"/>
      <c r="E132" s="170"/>
      <c r="F132" s="193"/>
      <c r="G132" s="215"/>
      <c r="H132" s="215"/>
      <c r="I132" s="215"/>
      <c r="J132" s="216"/>
    </row>
    <row r="133" spans="1:10" ht="12.75">
      <c r="A133" s="172">
        <v>16</v>
      </c>
      <c r="B133" s="166"/>
      <c r="C133" s="166"/>
      <c r="D133" s="214" t="s">
        <v>166</v>
      </c>
      <c r="E133" s="170"/>
      <c r="F133" s="193"/>
      <c r="G133" s="215"/>
      <c r="H133" s="215"/>
      <c r="I133" s="215"/>
      <c r="J133" s="216"/>
    </row>
    <row r="134" spans="1:10" ht="12.75">
      <c r="A134" s="172"/>
      <c r="B134" s="166"/>
      <c r="C134" s="166"/>
      <c r="D134" s="214"/>
      <c r="E134" s="170"/>
      <c r="F134" s="193"/>
      <c r="G134" s="215"/>
      <c r="H134" s="215"/>
      <c r="I134" s="215"/>
      <c r="J134" s="216"/>
    </row>
    <row r="135" spans="1:10" ht="25.5">
      <c r="A135" s="172"/>
      <c r="B135" s="166" t="s">
        <v>167</v>
      </c>
      <c r="C135" s="85" t="s">
        <v>179</v>
      </c>
      <c r="D135" s="85" t="s">
        <v>180</v>
      </c>
      <c r="E135" s="170" t="s">
        <v>269</v>
      </c>
      <c r="F135" s="193">
        <v>30</v>
      </c>
      <c r="G135" s="188"/>
      <c r="H135" s="188"/>
      <c r="I135" s="189"/>
      <c r="J135" s="92">
        <f aca="true" t="shared" si="3" ref="J135:J146">I135*F135</f>
        <v>0</v>
      </c>
    </row>
    <row r="136" spans="1:10" ht="12.75">
      <c r="A136" s="172"/>
      <c r="B136" s="166" t="s">
        <v>168</v>
      </c>
      <c r="C136" s="85" t="s">
        <v>181</v>
      </c>
      <c r="D136" s="85" t="s">
        <v>182</v>
      </c>
      <c r="E136" s="170" t="s">
        <v>11</v>
      </c>
      <c r="F136" s="193">
        <v>40</v>
      </c>
      <c r="G136" s="188"/>
      <c r="H136" s="188"/>
      <c r="I136" s="189"/>
      <c r="J136" s="92">
        <f t="shared" si="3"/>
        <v>0</v>
      </c>
    </row>
    <row r="137" spans="1:10" ht="12.75">
      <c r="A137" s="172"/>
      <c r="B137" s="166" t="s">
        <v>169</v>
      </c>
      <c r="C137" s="85" t="s">
        <v>183</v>
      </c>
      <c r="D137" s="85" t="s">
        <v>184</v>
      </c>
      <c r="E137" s="170" t="s">
        <v>269</v>
      </c>
      <c r="F137" s="193">
        <v>12</v>
      </c>
      <c r="G137" s="188"/>
      <c r="H137" s="188"/>
      <c r="I137" s="189"/>
      <c r="J137" s="92">
        <f t="shared" si="3"/>
        <v>0</v>
      </c>
    </row>
    <row r="138" spans="1:10" ht="12.75">
      <c r="A138" s="172"/>
      <c r="B138" s="166" t="s">
        <v>170</v>
      </c>
      <c r="C138" s="85" t="s">
        <v>185</v>
      </c>
      <c r="D138" s="85" t="s">
        <v>186</v>
      </c>
      <c r="E138" s="170" t="s">
        <v>11</v>
      </c>
      <c r="F138" s="193">
        <v>50</v>
      </c>
      <c r="G138" s="188"/>
      <c r="H138" s="188"/>
      <c r="I138" s="189"/>
      <c r="J138" s="92">
        <f t="shared" si="3"/>
        <v>0</v>
      </c>
    </row>
    <row r="139" spans="1:10" ht="12.75">
      <c r="A139" s="172"/>
      <c r="B139" s="166" t="s">
        <v>171</v>
      </c>
      <c r="C139" s="85" t="s">
        <v>187</v>
      </c>
      <c r="D139" s="85" t="s">
        <v>188</v>
      </c>
      <c r="E139" s="170" t="s">
        <v>136</v>
      </c>
      <c r="F139" s="193">
        <v>13</v>
      </c>
      <c r="G139" s="188"/>
      <c r="H139" s="188"/>
      <c r="I139" s="189"/>
      <c r="J139" s="92">
        <f t="shared" si="3"/>
        <v>0</v>
      </c>
    </row>
    <row r="140" spans="1:10" ht="12.75">
      <c r="A140" s="172"/>
      <c r="B140" s="166" t="s">
        <v>172</v>
      </c>
      <c r="C140" s="85" t="s">
        <v>190</v>
      </c>
      <c r="D140" s="85" t="s">
        <v>189</v>
      </c>
      <c r="E140" s="170" t="s">
        <v>136</v>
      </c>
      <c r="F140" s="193">
        <v>1</v>
      </c>
      <c r="G140" s="188"/>
      <c r="H140" s="188"/>
      <c r="I140" s="189"/>
      <c r="J140" s="92">
        <f t="shared" si="3"/>
        <v>0</v>
      </c>
    </row>
    <row r="141" spans="1:10" ht="12.75">
      <c r="A141" s="172"/>
      <c r="B141" s="166" t="s">
        <v>173</v>
      </c>
      <c r="C141" s="85" t="s">
        <v>191</v>
      </c>
      <c r="D141" s="85" t="s">
        <v>192</v>
      </c>
      <c r="E141" s="170" t="s">
        <v>136</v>
      </c>
      <c r="F141" s="193">
        <v>1</v>
      </c>
      <c r="G141" s="188"/>
      <c r="H141" s="188"/>
      <c r="I141" s="189"/>
      <c r="J141" s="92">
        <f t="shared" si="3"/>
        <v>0</v>
      </c>
    </row>
    <row r="142" spans="1:10" ht="12.75">
      <c r="A142" s="172"/>
      <c r="B142" s="166" t="s">
        <v>174</v>
      </c>
      <c r="C142" s="85" t="s">
        <v>193</v>
      </c>
      <c r="D142" s="85" t="s">
        <v>194</v>
      </c>
      <c r="E142" s="170" t="s">
        <v>136</v>
      </c>
      <c r="F142" s="193">
        <v>42</v>
      </c>
      <c r="G142" s="188"/>
      <c r="H142" s="188"/>
      <c r="I142" s="189"/>
      <c r="J142" s="92">
        <f t="shared" si="3"/>
        <v>0</v>
      </c>
    </row>
    <row r="143" spans="1:10" ht="12.75">
      <c r="A143" s="172"/>
      <c r="B143" s="166" t="s">
        <v>175</v>
      </c>
      <c r="C143" s="85" t="s">
        <v>195</v>
      </c>
      <c r="D143" s="85" t="s">
        <v>196</v>
      </c>
      <c r="E143" s="170" t="s">
        <v>269</v>
      </c>
      <c r="F143" s="193">
        <v>20</v>
      </c>
      <c r="G143" s="188"/>
      <c r="H143" s="188"/>
      <c r="I143" s="189"/>
      <c r="J143" s="92">
        <f t="shared" si="3"/>
        <v>0</v>
      </c>
    </row>
    <row r="144" spans="1:10" ht="38.25">
      <c r="A144" s="172"/>
      <c r="B144" s="166" t="s">
        <v>176</v>
      </c>
      <c r="C144" s="85" t="s">
        <v>197</v>
      </c>
      <c r="D144" s="85" t="s">
        <v>198</v>
      </c>
      <c r="E144" s="170" t="s">
        <v>269</v>
      </c>
      <c r="F144" s="193">
        <v>10</v>
      </c>
      <c r="G144" s="188"/>
      <c r="H144" s="188"/>
      <c r="I144" s="189"/>
      <c r="J144" s="92">
        <f t="shared" si="3"/>
        <v>0</v>
      </c>
    </row>
    <row r="145" spans="1:10" ht="25.5">
      <c r="A145" s="172"/>
      <c r="B145" s="166" t="s">
        <v>177</v>
      </c>
      <c r="C145" s="85" t="s">
        <v>199</v>
      </c>
      <c r="D145" s="85" t="s">
        <v>200</v>
      </c>
      <c r="E145" s="170" t="s">
        <v>269</v>
      </c>
      <c r="F145" s="193">
        <v>20</v>
      </c>
      <c r="G145" s="188"/>
      <c r="H145" s="188"/>
      <c r="I145" s="189"/>
      <c r="J145" s="92">
        <f t="shared" si="3"/>
        <v>0</v>
      </c>
    </row>
    <row r="146" spans="1:10" ht="25.5">
      <c r="A146" s="172"/>
      <c r="B146" s="166" t="s">
        <v>178</v>
      </c>
      <c r="C146" s="85" t="s">
        <v>201</v>
      </c>
      <c r="D146" s="85" t="s">
        <v>202</v>
      </c>
      <c r="E146" s="170" t="s">
        <v>269</v>
      </c>
      <c r="F146" s="193">
        <v>5</v>
      </c>
      <c r="G146" s="188"/>
      <c r="H146" s="188"/>
      <c r="I146" s="189"/>
      <c r="J146" s="92">
        <f t="shared" si="3"/>
        <v>0</v>
      </c>
    </row>
    <row r="147" spans="1:10" ht="12.75">
      <c r="A147" s="172"/>
      <c r="B147" s="166"/>
      <c r="C147" s="166"/>
      <c r="D147" s="214"/>
      <c r="E147" s="170"/>
      <c r="F147" s="193"/>
      <c r="G147" s="215"/>
      <c r="H147" s="215"/>
      <c r="I147" s="215"/>
      <c r="J147" s="216"/>
    </row>
    <row r="148" spans="1:10" ht="12.75">
      <c r="A148" s="172"/>
      <c r="B148" s="166"/>
      <c r="C148" s="166"/>
      <c r="D148" s="104" t="s">
        <v>204</v>
      </c>
      <c r="E148" s="170"/>
      <c r="F148" s="169"/>
      <c r="G148" s="169">
        <v>0</v>
      </c>
      <c r="H148" s="169">
        <v>0</v>
      </c>
      <c r="I148" s="171"/>
      <c r="J148" s="183">
        <f>SUM(J135:J146)</f>
        <v>0</v>
      </c>
    </row>
    <row r="149" spans="1:10" ht="12.75">
      <c r="A149" s="172"/>
      <c r="B149" s="166"/>
      <c r="C149" s="166"/>
      <c r="D149" s="214"/>
      <c r="E149" s="170"/>
      <c r="F149" s="193"/>
      <c r="G149" s="215"/>
      <c r="H149" s="215"/>
      <c r="I149" s="215"/>
      <c r="J149" s="216"/>
    </row>
    <row r="150" spans="1:10" ht="12.75">
      <c r="A150" s="172">
        <v>17</v>
      </c>
      <c r="B150" s="166"/>
      <c r="C150" s="166"/>
      <c r="D150" s="214" t="s">
        <v>205</v>
      </c>
      <c r="E150" s="170"/>
      <c r="F150" s="193"/>
      <c r="G150" s="215"/>
      <c r="H150" s="215"/>
      <c r="I150" s="215"/>
      <c r="J150" s="216"/>
    </row>
    <row r="151" spans="1:10" ht="12.75">
      <c r="A151" s="172"/>
      <c r="B151" s="166"/>
      <c r="C151" s="166"/>
      <c r="D151" s="214"/>
      <c r="E151" s="170"/>
      <c r="F151" s="193"/>
      <c r="G151" s="215"/>
      <c r="H151" s="215"/>
      <c r="I151" s="215"/>
      <c r="J151" s="216"/>
    </row>
    <row r="152" spans="1:10" ht="12.75">
      <c r="A152" s="172"/>
      <c r="B152" s="166" t="s">
        <v>206</v>
      </c>
      <c r="C152" s="85" t="s">
        <v>210</v>
      </c>
      <c r="D152" s="85" t="s">
        <v>211</v>
      </c>
      <c r="E152" s="75" t="s">
        <v>7</v>
      </c>
      <c r="F152" s="193">
        <v>250</v>
      </c>
      <c r="G152" s="190"/>
      <c r="H152" s="190"/>
      <c r="I152" s="189"/>
      <c r="J152" s="92">
        <f>I152*F152</f>
        <v>0</v>
      </c>
    </row>
    <row r="153" spans="1:10" ht="12.75">
      <c r="A153" s="172"/>
      <c r="B153" s="166" t="s">
        <v>207</v>
      </c>
      <c r="C153" s="85" t="s">
        <v>104</v>
      </c>
      <c r="D153" s="85" t="s">
        <v>105</v>
      </c>
      <c r="E153" s="75" t="s">
        <v>7</v>
      </c>
      <c r="F153" s="193">
        <v>30</v>
      </c>
      <c r="G153" s="190"/>
      <c r="H153" s="190"/>
      <c r="I153" s="189"/>
      <c r="J153" s="92">
        <f>I153*F153</f>
        <v>0</v>
      </c>
    </row>
    <row r="154" spans="1:10" ht="12.75">
      <c r="A154" s="172"/>
      <c r="B154" s="166" t="s">
        <v>208</v>
      </c>
      <c r="C154" s="85" t="s">
        <v>212</v>
      </c>
      <c r="D154" s="85" t="s">
        <v>213</v>
      </c>
      <c r="E154" s="170" t="s">
        <v>269</v>
      </c>
      <c r="F154" s="193">
        <v>6</v>
      </c>
      <c r="G154" s="190"/>
      <c r="H154" s="190"/>
      <c r="I154" s="189"/>
      <c r="J154" s="92">
        <f>I154*F154</f>
        <v>0</v>
      </c>
    </row>
    <row r="155" spans="1:10" ht="12.75">
      <c r="A155" s="172"/>
      <c r="B155" s="166" t="s">
        <v>209</v>
      </c>
      <c r="C155" s="85" t="s">
        <v>214</v>
      </c>
      <c r="D155" s="85" t="s">
        <v>215</v>
      </c>
      <c r="E155" s="75" t="s">
        <v>7</v>
      </c>
      <c r="F155" s="193">
        <v>100</v>
      </c>
      <c r="G155" s="190"/>
      <c r="H155" s="190"/>
      <c r="I155" s="189"/>
      <c r="J155" s="92">
        <f>I155*F155</f>
        <v>0</v>
      </c>
    </row>
    <row r="156" spans="1:10" ht="12.75">
      <c r="A156" s="172"/>
      <c r="B156" s="166"/>
      <c r="C156" s="166"/>
      <c r="D156" s="214"/>
      <c r="E156" s="166"/>
      <c r="F156" s="215"/>
      <c r="G156" s="215"/>
      <c r="H156" s="215"/>
      <c r="I156" s="215"/>
      <c r="J156" s="216"/>
    </row>
    <row r="157" spans="1:10" ht="12.75">
      <c r="A157" s="172"/>
      <c r="B157" s="166"/>
      <c r="C157" s="166"/>
      <c r="D157" s="104" t="s">
        <v>216</v>
      </c>
      <c r="E157" s="170"/>
      <c r="F157" s="169"/>
      <c r="G157" s="169">
        <v>0</v>
      </c>
      <c r="H157" s="169">
        <v>0</v>
      </c>
      <c r="I157" s="171"/>
      <c r="J157" s="183">
        <f>SUM(J152:J155)</f>
        <v>0</v>
      </c>
    </row>
    <row r="158" spans="1:10" ht="12.75">
      <c r="A158" s="172"/>
      <c r="B158" s="166"/>
      <c r="C158" s="166"/>
      <c r="D158" s="214"/>
      <c r="E158" s="166"/>
      <c r="F158" s="215"/>
      <c r="G158" s="215"/>
      <c r="H158" s="215"/>
      <c r="I158" s="215"/>
      <c r="J158" s="216"/>
    </row>
    <row r="159" spans="1:10" ht="12.75">
      <c r="A159" s="172"/>
      <c r="B159" s="166"/>
      <c r="C159" s="166"/>
      <c r="D159" s="214"/>
      <c r="E159" s="166"/>
      <c r="F159" s="215"/>
      <c r="G159" s="215"/>
      <c r="H159" s="215"/>
      <c r="I159" s="215"/>
      <c r="J159" s="216"/>
    </row>
    <row r="160" spans="1:10" ht="15">
      <c r="A160" s="67"/>
      <c r="B160" s="53"/>
      <c r="C160" s="53"/>
      <c r="D160" s="196" t="s">
        <v>34</v>
      </c>
      <c r="E160" s="54"/>
      <c r="F160" s="55"/>
      <c r="G160" s="56"/>
      <c r="H160" s="56"/>
      <c r="I160" s="56"/>
      <c r="J160" s="194">
        <f>SUM(J12,J22,J33,J42,J48,J57,J65,J73,J80,J88,J95,J102,J109,J125,J131,J148,J157)</f>
        <v>0</v>
      </c>
    </row>
    <row r="161" spans="1:10" ht="15">
      <c r="A161" s="67"/>
      <c r="B161" s="53"/>
      <c r="C161" s="53"/>
      <c r="D161" s="195" t="s">
        <v>57</v>
      </c>
      <c r="E161" s="57"/>
      <c r="F161" s="58"/>
      <c r="G161" s="59"/>
      <c r="H161" s="59"/>
      <c r="I161" s="59"/>
      <c r="J161" s="60">
        <f>J160*0.3</f>
        <v>0</v>
      </c>
    </row>
    <row r="162" spans="1:10" ht="15.75" thickBot="1">
      <c r="A162" s="217"/>
      <c r="B162" s="218"/>
      <c r="C162" s="218"/>
      <c r="D162" s="219" t="s">
        <v>62</v>
      </c>
      <c r="E162" s="220"/>
      <c r="F162" s="221"/>
      <c r="G162" s="222"/>
      <c r="H162" s="222"/>
      <c r="I162" s="222"/>
      <c r="J162" s="223">
        <f>SUM(J160:J161)</f>
        <v>0</v>
      </c>
    </row>
  </sheetData>
  <sheetProtection/>
  <printOptions gridLines="1" horizontalCentered="1"/>
  <pageMargins left="0.4330708661417323" right="0.3937007874015748" top="1.1023622047244095" bottom="0.5511811023622047" header="0.4330708661417323" footer="0"/>
  <pageSetup horizontalDpi="300" verticalDpi="300" orientation="landscape" paperSize="9" scale="90" r:id="rId1"/>
  <headerFooter alignWithMargins="0">
    <oddHeader>&amp;L&amp;11SECRETARIA DO MEIO AMBIENTE
FUNDAÇÃO FLORESTAL
&amp;C&amp;11PARQUE ESTADUAL SERRA DO MAR
Núcleo Caraguatatuba
Serviços de Conservação e Manutenção da Base Administrativa</oddHeader>
    <oddFooter>&amp;R 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PPMA</dc:creator>
  <cp:keywords/>
  <dc:description/>
  <cp:lastModifiedBy>Markus Vinicius Trevisan</cp:lastModifiedBy>
  <cp:lastPrinted>2013-08-05T11:42:30Z</cp:lastPrinted>
  <dcterms:created xsi:type="dcterms:W3CDTF">1998-09-28T13:48:05Z</dcterms:created>
  <dcterms:modified xsi:type="dcterms:W3CDTF">2013-08-12T18:42:16Z</dcterms:modified>
  <cp:category/>
  <cp:version/>
  <cp:contentType/>
  <cp:contentStatus/>
</cp:coreProperties>
</file>