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16" yWindow="0" windowWidth="14925" windowHeight="11760" tabRatio="746" activeTab="0"/>
  </bookViews>
  <sheets>
    <sheet name="cronog" sheetId="1" r:id="rId1"/>
    <sheet name="implant" sheetId="2" r:id="rId2"/>
    <sheet name="est. concreto" sheetId="3" r:id="rId3"/>
    <sheet name="est. madeira " sheetId="4" r:id="rId4"/>
    <sheet name="arquit" sheetId="5" r:id="rId5"/>
    <sheet name="agua fria" sheetId="6" r:id="rId6"/>
    <sheet name="esgoto" sheetId="7" r:id="rId7"/>
    <sheet name="eletrica" sheetId="8" r:id="rId8"/>
    <sheet name="Paisagismo" sheetId="9" r:id="rId9"/>
    <sheet name="Plan1" sheetId="10" r:id="rId10"/>
  </sheets>
  <definedNames>
    <definedName name="_xlnm.Print_Area" localSheetId="5">'agua fria'!$A$1:$J$39</definedName>
    <definedName name="_xlnm.Print_Area" localSheetId="4">'arquit'!$A$1:$J$241</definedName>
    <definedName name="_xlnm.Print_Area" localSheetId="0">'cronog'!$A$1:$S$31</definedName>
    <definedName name="_xlnm.Print_Area" localSheetId="7">'eletrica'!$A$1:$J$56</definedName>
    <definedName name="_xlnm.Print_Area" localSheetId="6">'esgoto'!$A$1:$J$40</definedName>
    <definedName name="_xlnm.Print_Area" localSheetId="2">'est. concreto'!$A$1:$J$28</definedName>
    <definedName name="_xlnm.Print_Area" localSheetId="3">'est. madeira '!$A$1:$J$35</definedName>
    <definedName name="_xlnm.Print_Area" localSheetId="1">'implant'!$A$1:$J$29</definedName>
    <definedName name="_xlnm.Print_Area" localSheetId="8">'Paisagismo'!$A$1:$J$27</definedName>
    <definedName name="_xlnm.Print_Titles" localSheetId="5">'agua fria'!$1:$1</definedName>
    <definedName name="_xlnm.Print_Titles" localSheetId="4">'arquit'!$1:$2</definedName>
    <definedName name="_xlnm.Print_Titles" localSheetId="0">'cronog'!$1:$2</definedName>
    <definedName name="_xlnm.Print_Titles" localSheetId="7">'eletrica'!$1:$2</definedName>
    <definedName name="_xlnm.Print_Titles" localSheetId="6">'esgoto'!$1:$3</definedName>
    <definedName name="_xlnm.Print_Titles" localSheetId="2">'est. concreto'!$1:$1</definedName>
    <definedName name="_xlnm.Print_Titles" localSheetId="3">'est. madeira '!$1:$1</definedName>
    <definedName name="_xlnm.Print_Titles" localSheetId="1">'implant'!$1:$1</definedName>
    <definedName name="_xlnm.Print_Titles" localSheetId="8">'Paisagismo'!$1:$1</definedName>
  </definedNames>
  <calcPr fullCalcOnLoad="1"/>
</workbook>
</file>

<file path=xl/sharedStrings.xml><?xml version="1.0" encoding="utf-8"?>
<sst xmlns="http://schemas.openxmlformats.org/spreadsheetml/2006/main" count="1104" uniqueCount="613">
  <si>
    <t>ITEM</t>
  </si>
  <si>
    <t>SUB-ITEM</t>
  </si>
  <si>
    <t>UN.</t>
  </si>
  <si>
    <t>QUANT.</t>
  </si>
  <si>
    <t>1.1</t>
  </si>
  <si>
    <t xml:space="preserve"> </t>
  </si>
  <si>
    <t>m²</t>
  </si>
  <si>
    <t>3.1</t>
  </si>
  <si>
    <t>m³</t>
  </si>
  <si>
    <t>5.1</t>
  </si>
  <si>
    <t>5.2</t>
  </si>
  <si>
    <t>un</t>
  </si>
  <si>
    <t>m</t>
  </si>
  <si>
    <t>6.1</t>
  </si>
  <si>
    <t>6.3</t>
  </si>
  <si>
    <t>7.1</t>
  </si>
  <si>
    <t>8.1</t>
  </si>
  <si>
    <t>10.1</t>
  </si>
  <si>
    <t>11.1</t>
  </si>
  <si>
    <t>12.1</t>
  </si>
  <si>
    <t>LIMPEZA FINAL DA OBRA</t>
  </si>
  <si>
    <t>P.U.MAT.</t>
  </si>
  <si>
    <t>P.U.M.O.</t>
  </si>
  <si>
    <t>P. TOTAL</t>
  </si>
  <si>
    <t>2.1</t>
  </si>
  <si>
    <t>2.2</t>
  </si>
  <si>
    <t>2.3</t>
  </si>
  <si>
    <t>kg</t>
  </si>
  <si>
    <t>1.3</t>
  </si>
  <si>
    <t>1.2</t>
  </si>
  <si>
    <t>6.2</t>
  </si>
  <si>
    <t>TOTAL</t>
  </si>
  <si>
    <t>mês 1</t>
  </si>
  <si>
    <t>mês 2</t>
  </si>
  <si>
    <t>mês 3</t>
  </si>
  <si>
    <t>mês 4</t>
  </si>
  <si>
    <t>Custo por etapa</t>
  </si>
  <si>
    <t>P.TOTAL</t>
  </si>
  <si>
    <t xml:space="preserve">m² </t>
  </si>
  <si>
    <t>4.1</t>
  </si>
  <si>
    <t>TOTAL + BDI</t>
  </si>
  <si>
    <t>3.2</t>
  </si>
  <si>
    <t>4.2</t>
  </si>
  <si>
    <t>8.2</t>
  </si>
  <si>
    <t>Alvenaria de embasamento em bloco de concreto com 19 cm</t>
  </si>
  <si>
    <t>3.3</t>
  </si>
  <si>
    <t>3.4</t>
  </si>
  <si>
    <t>sub- total: 2</t>
  </si>
  <si>
    <t>sub- total: 1</t>
  </si>
  <si>
    <t>sub- total: 3</t>
  </si>
  <si>
    <t>sub- total: 10</t>
  </si>
  <si>
    <t>TOTAL COM BDI</t>
  </si>
  <si>
    <t>Início de obra</t>
  </si>
  <si>
    <t>1.4</t>
  </si>
  <si>
    <t>1.6</t>
  </si>
  <si>
    <t>DISCRIMINAÇÃO</t>
  </si>
  <si>
    <t>sub-total: 1</t>
  </si>
  <si>
    <t>P.SERV.</t>
  </si>
  <si>
    <t>1.7</t>
  </si>
  <si>
    <t xml:space="preserve">Limpeza manual do terreno, inclusive troncos até 5cm de diâmetro, com caminhão a disposição, dentro da obra,até o raio de 1,0km </t>
  </si>
  <si>
    <t>1.8</t>
  </si>
  <si>
    <t>2.4</t>
  </si>
  <si>
    <t>1.5</t>
  </si>
  <si>
    <t>1.9</t>
  </si>
  <si>
    <t>1.10</t>
  </si>
  <si>
    <t>1.11</t>
  </si>
  <si>
    <t>1.12</t>
  </si>
  <si>
    <t>1.13</t>
  </si>
  <si>
    <t>1.14</t>
  </si>
  <si>
    <t>sub- total: 4</t>
  </si>
  <si>
    <t>sub- total: 9</t>
  </si>
  <si>
    <t>sub-total: 2</t>
  </si>
  <si>
    <t>sub-total: 3</t>
  </si>
  <si>
    <t>cj</t>
  </si>
  <si>
    <t>unid</t>
  </si>
  <si>
    <t>Remoção de entulho com caçamba metálica, independente da distância do local de despejo, inclusive carga e descarga</t>
  </si>
  <si>
    <t>hora</t>
  </si>
  <si>
    <t>Entrada de Energia Elétrica</t>
  </si>
  <si>
    <t>Vidros</t>
  </si>
  <si>
    <t>Entrada de Água</t>
  </si>
  <si>
    <r>
      <t>m</t>
    </r>
    <r>
      <rPr>
        <vertAlign val="superscript"/>
        <sz val="10"/>
        <rFont val="Arial"/>
        <family val="2"/>
      </rPr>
      <t>3</t>
    </r>
  </si>
  <si>
    <t>Mão-de-Obra de carpintaria - carpinteiros</t>
  </si>
  <si>
    <t>Mão-de-Obra de carpintaria - ajudantes</t>
  </si>
  <si>
    <t>1.1.1</t>
  </si>
  <si>
    <t>2.5</t>
  </si>
  <si>
    <t>2.6</t>
  </si>
  <si>
    <t>2.7</t>
  </si>
  <si>
    <t>8.3</t>
  </si>
  <si>
    <t>9.1</t>
  </si>
  <si>
    <t>9.2</t>
  </si>
  <si>
    <t>9.3</t>
  </si>
  <si>
    <t>Pintura em paredes</t>
  </si>
  <si>
    <t>Limpeza Final da obra</t>
  </si>
  <si>
    <t>Tubo de PVC branco soldável, ponta e bolsa conforme NBR 5688 da ABNT ref. Tigre inclusive conexões</t>
  </si>
  <si>
    <t>diâmetro 40 mm</t>
  </si>
  <si>
    <t>diâmetro 50 mm</t>
  </si>
  <si>
    <t>diâmetro 100 mm</t>
  </si>
  <si>
    <t>pç</t>
  </si>
  <si>
    <t>4.3</t>
  </si>
  <si>
    <t>DISCRIMINAÇÃ0</t>
  </si>
  <si>
    <t>P.U.SERV.</t>
  </si>
  <si>
    <t xml:space="preserve">Quadro de distribuição geral </t>
  </si>
  <si>
    <t>Eletroduto em PVC rígido, fornecido em barras de 3 m com uma luva em uma das extremidades, inclusive conexões</t>
  </si>
  <si>
    <t>Interruptor com placa fornecido com parafuso de fixação</t>
  </si>
  <si>
    <t>Tomada universal redonda com placa fornecido com parafuso de fixação</t>
  </si>
  <si>
    <t>Braçadeira tipo d ou similar</t>
  </si>
  <si>
    <t>metálica com parafuso auto-atarrachante</t>
  </si>
  <si>
    <t xml:space="preserve">Luminárias </t>
  </si>
  <si>
    <t>7.2</t>
  </si>
  <si>
    <t>Condutores  elétricos -  fio com isolamento 750V e isolação em PVC 70°C em cores variadas e neutro azul claro e terra verde claro</t>
  </si>
  <si>
    <t>seção nominal 2,5 mm²</t>
  </si>
  <si>
    <t xml:space="preserve">Tomada telefone </t>
  </si>
  <si>
    <t>padrão Telebras</t>
  </si>
  <si>
    <t xml:space="preserve">Fio p/ para telefone </t>
  </si>
  <si>
    <t>diâmetro 3/4"</t>
  </si>
  <si>
    <t xml:space="preserve">Acerto de base, compactação e contrapiso da pista, acessos e entorno </t>
  </si>
  <si>
    <t>Regularização de base, com areia média em caixa de 10cmde altura e bica corrida (variável)</t>
  </si>
  <si>
    <t>Piso em bloco intertravado de 8cm espessura na cor cinza medindo 22x11cm para tráfego pesado</t>
  </si>
  <si>
    <t>Líquido base para preparo da superfície em tinta latéx</t>
  </si>
  <si>
    <t>Massa corrida a base de resina acrílica</t>
  </si>
  <si>
    <t>Pintura, duas demãos com tinta latex acrílica, anti-mofo, para parede interna, em duas demãos, cor branca</t>
  </si>
  <si>
    <t>BDI=30%</t>
  </si>
  <si>
    <t>BDI 30%</t>
  </si>
  <si>
    <t>BDI = 30%</t>
  </si>
  <si>
    <t xml:space="preserve">Pisos </t>
  </si>
  <si>
    <t>Peças de eucalipto citriodora tratado em autoclave</t>
  </si>
  <si>
    <t>Meses</t>
  </si>
  <si>
    <t>Etapas</t>
  </si>
  <si>
    <t>2.Mov.Terra/Fundações/Embasamento</t>
  </si>
  <si>
    <t>Estruturas de Concreto</t>
  </si>
  <si>
    <t>4. Revestimentos de Parede/Pisos</t>
  </si>
  <si>
    <t>Rodapés e Soleiras</t>
  </si>
  <si>
    <t>6. Rede de Esgoto e Tratamento</t>
  </si>
  <si>
    <t>de Esgoto</t>
  </si>
  <si>
    <t>7. Instalações Elétricas</t>
  </si>
  <si>
    <t>8. Estruturas de Madeira</t>
  </si>
  <si>
    <t>9. Cobertura</t>
  </si>
  <si>
    <t>10. Esquadrias / Ferragens / Vidros</t>
  </si>
  <si>
    <t xml:space="preserve">11. Equipamentos/ Metais / Bancadas / </t>
  </si>
  <si>
    <t>TOTAL R$</t>
  </si>
  <si>
    <t>TOTAL R$ + BDI</t>
  </si>
  <si>
    <t>3. Alvenaria de Elevação</t>
  </si>
  <si>
    <t>5. Instalação Água Fria Predial</t>
  </si>
  <si>
    <t>Armários/Deck/Cancela</t>
  </si>
  <si>
    <t>MOVIMENTO DE TERRA</t>
  </si>
  <si>
    <t>Escavação de vala manual com profundidade máx. 1,5m</t>
  </si>
  <si>
    <t>ARMADURAS DE AÇO</t>
  </si>
  <si>
    <t>diâmetro 12,5 mm - CA 50</t>
  </si>
  <si>
    <t xml:space="preserve">CONCRETO ESTRUTURAL </t>
  </si>
  <si>
    <t>Concreto Estrutural preparado em betoneira fck = 20 MPa  executado no local com controle fck-fornecimento do material</t>
  </si>
  <si>
    <t>ALVENARIA DE EMBASAMENTO</t>
  </si>
  <si>
    <r>
      <t>m</t>
    </r>
    <r>
      <rPr>
        <vertAlign val="superscript"/>
        <sz val="10"/>
        <rFont val="Arial"/>
        <family val="2"/>
      </rPr>
      <t>2</t>
    </r>
  </si>
  <si>
    <t>IMPERMEABILIZAÇÃO</t>
  </si>
  <si>
    <t>Revestimento com argamassa impermeabilizante e pintura com tinta betuminosa</t>
  </si>
  <si>
    <t>FORMA</t>
  </si>
  <si>
    <t>Forma em madeira para fundação</t>
  </si>
  <si>
    <t>Caixa de entrada em alvenaria</t>
  </si>
  <si>
    <t>60 x 60cm com fundo drenante e tampa</t>
  </si>
  <si>
    <t>Tubo de ligação flexível para lavatório/bacia/pia em metal</t>
  </si>
  <si>
    <t>Adaptador soldavel longo com flanges livres para caixa d'agua</t>
  </si>
  <si>
    <t>Diametro 32 mm x 1"</t>
  </si>
  <si>
    <t xml:space="preserve"> pç</t>
  </si>
  <si>
    <t>Diametro 25 mm x 3/4"</t>
  </si>
  <si>
    <t>Ligação para saída</t>
  </si>
  <si>
    <t>Caixa sifonada</t>
  </si>
  <si>
    <t>Caixa sifonada com 7 entradas 40 mm e 1 saída 50 mm com grelha de metal cromado tamanho 150 x 150 x 50 mm</t>
  </si>
  <si>
    <t>Sifão regulável</t>
  </si>
  <si>
    <t xml:space="preserve">Válvula </t>
  </si>
  <si>
    <t>Caixa de inspeção / passagem / distribuição</t>
  </si>
  <si>
    <t>60 x 60 cm (med internas) com tampa</t>
  </si>
  <si>
    <t xml:space="preserve">Caixa de Gordura </t>
  </si>
  <si>
    <t>Fossa séptica</t>
  </si>
  <si>
    <t xml:space="preserve">Filtro anaeróbio </t>
  </si>
  <si>
    <t>Câmara única em anéis de concreto ou alvenaria ø=1,20 m  x  h util=2,00m</t>
  </si>
  <si>
    <t>Sumidouro</t>
  </si>
  <si>
    <t>Luminária blindada oval de sobrepor fixação em caixa 4'x2' em alumínio fundido, a prova de tempo p/ lâmpada de até 100W que permita instal. compacta fluor. de 25W</t>
  </si>
  <si>
    <t>Lâmpadas /reatores</t>
  </si>
  <si>
    <t>Escavação e carga mecanizada  em solo  em campo aberto - 1ª categoria</t>
  </si>
  <si>
    <t>Espalhamento de solo em bota-fora com compactação sem controle (serviço auxiliar)</t>
  </si>
  <si>
    <r>
      <t xml:space="preserve">Estrutura de madeira guarita - cobertura - </t>
    </r>
    <r>
      <rPr>
        <sz val="10"/>
        <rFont val="Arial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</si>
  <si>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r>
      <t xml:space="preserve">Estrutura de madeira guarita - deck - </t>
    </r>
    <r>
      <rPr>
        <sz val="10"/>
        <rFont val="Arial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</si>
  <si>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t>Mão-de-Obra para estruturas e peças de madeira</t>
  </si>
  <si>
    <t>5.1.2</t>
  </si>
  <si>
    <t>5.1.1</t>
  </si>
  <si>
    <t>5.2.1</t>
  </si>
  <si>
    <t>5.2.2</t>
  </si>
  <si>
    <t>5.2.3</t>
  </si>
  <si>
    <t>5.2.4</t>
  </si>
  <si>
    <t>sub- total: 7</t>
  </si>
  <si>
    <t>sub- total: 6</t>
  </si>
  <si>
    <r>
      <t>Grama Santo Agostinho</t>
    </r>
    <r>
      <rPr>
        <sz val="10"/>
        <rFont val="Arial"/>
        <family val="2"/>
      </rPr>
      <t xml:space="preserve"> em placas com terra vegetal  (recobrimento) e adubo NPK </t>
    </r>
  </si>
  <si>
    <r>
      <t>Guia (tentos) de eucalipto roliço</t>
    </r>
    <r>
      <rPr>
        <sz val="10"/>
        <rFont val="Arial"/>
        <family val="2"/>
      </rPr>
      <t>, tratado em autoclave com CCA diâmetro 20cm peças com 100 cm fixados na vertical com 60cm enterrado e 40cm aparente. Cinco peças por metro. Peças 2ª linha (menos linearidade)</t>
    </r>
  </si>
  <si>
    <r>
      <t>Guia</t>
    </r>
    <r>
      <rPr>
        <sz val="10"/>
        <rFont val="Arial"/>
        <family val="2"/>
      </rPr>
      <t xml:space="preserve"> e sarjeta padrão PMSP 25MPa</t>
    </r>
  </si>
  <si>
    <r>
      <t>Poste baixo para luminária</t>
    </r>
    <r>
      <rPr>
        <sz val="10"/>
        <rFont val="Arial"/>
        <family val="2"/>
      </rPr>
      <t xml:space="preserve"> (balizadores) em eucalipto citriodora, roliço, diâmetro de 20 cm e comprimento total de 1,80m e altura útil 1,00m, tratado em autoclave.</t>
    </r>
  </si>
  <si>
    <t/>
  </si>
  <si>
    <t>12. Pintura</t>
  </si>
  <si>
    <t>diâmetro 6,3 mm - CA 50</t>
  </si>
  <si>
    <t>diâmetro 5,0 mm - CA 25</t>
  </si>
  <si>
    <t>Pilar de madeira PM2 diâmetro 25cm comprimento 6,00m</t>
  </si>
  <si>
    <t>Apoio de caibro de madeira diâmetro 12cm comprimento 2,50m</t>
  </si>
  <si>
    <t>diâmetro  3/4" (DN 25 mm)</t>
  </si>
  <si>
    <t>diâmetro  1" (DN 32 mm)</t>
  </si>
  <si>
    <t>Torneira boia 3/4"</t>
  </si>
  <si>
    <t>1.1.2</t>
  </si>
  <si>
    <t>3.5</t>
  </si>
  <si>
    <t>3.6</t>
  </si>
  <si>
    <t>4.4</t>
  </si>
  <si>
    <t>5.2.5</t>
  </si>
  <si>
    <t>-</t>
  </si>
  <si>
    <r>
      <t>Regularização de base</t>
    </r>
    <r>
      <rPr>
        <sz val="10"/>
        <rFont val="Arial"/>
        <family val="2"/>
      </rPr>
      <t xml:space="preserve"> para piso com apiloamento prévio do terreno e nivelamento da superficie, empregando argamassa de cimento e areia média ou grossa sem peneirar no traço 1:5, com aditivo impermeabilizante, espessura 5 cm armado com malha de 50 cm, com barras de 3/16¨CA 25</t>
    </r>
  </si>
  <si>
    <t>1.1.3</t>
  </si>
  <si>
    <t>1.1.4</t>
  </si>
  <si>
    <t>ALVENARIA</t>
  </si>
  <si>
    <t>REVESTIMENTOS</t>
  </si>
  <si>
    <t>PISOS, RODAPÉS, PEITORIL E SOLEIRAS</t>
  </si>
  <si>
    <t>3.7</t>
  </si>
  <si>
    <r>
      <rPr>
        <b/>
        <sz val="10"/>
        <rFont val="Arial"/>
        <family val="2"/>
      </rPr>
      <t xml:space="preserve">Barrado em pedra miracema </t>
    </r>
    <r>
      <rPr>
        <sz val="10"/>
        <rFont val="Arial"/>
        <family val="2"/>
      </rPr>
      <t xml:space="preserve">, tamanho da peça 11,5 x 23 cm com 1,5 cm de espessura, ao redor de toda edificação (área externa) </t>
    </r>
    <r>
      <rPr>
        <b/>
        <sz val="10"/>
        <rFont val="Arial"/>
        <family val="2"/>
      </rPr>
      <t xml:space="preserve">altura de 3 fiadas, </t>
    </r>
    <r>
      <rPr>
        <sz val="10"/>
        <rFont val="Arial"/>
        <family val="2"/>
      </rPr>
      <t>assentados com argamassa de cimento e areia e rejuntamento de nata de cimento.</t>
    </r>
  </si>
  <si>
    <t>COBERTURA</t>
  </si>
  <si>
    <r>
      <rPr>
        <b/>
        <sz val="10"/>
        <rFont val="Arial"/>
        <family val="2"/>
      </rPr>
      <t xml:space="preserve">Papeleira </t>
    </r>
    <r>
      <rPr>
        <sz val="10"/>
        <rFont val="Arial"/>
        <family val="2"/>
      </rPr>
      <t>de embutir (papel higiênico) em louça de 1° qualidade, na cor branca</t>
    </r>
  </si>
  <si>
    <r>
      <rPr>
        <b/>
        <sz val="10"/>
        <rFont val="Arial"/>
        <family val="2"/>
      </rPr>
      <t>Meia Saboneteira de embutir</t>
    </r>
    <r>
      <rPr>
        <sz val="10"/>
        <rFont val="Arial"/>
        <family val="2"/>
      </rPr>
      <t xml:space="preserve"> em louça de 1 ° qualidade,  na cor branca.</t>
    </r>
  </si>
  <si>
    <r>
      <rPr>
        <b/>
        <sz val="10"/>
        <rFont val="Arial"/>
        <family val="2"/>
      </rPr>
      <t xml:space="preserve">Torneira de mesa para lavatório </t>
    </r>
    <r>
      <rPr>
        <sz val="10"/>
        <rFont val="Arial"/>
        <family val="2"/>
      </rPr>
      <t>fechamento automático / acionamento hidromecânico de 1 ° qualidade  acabamento cromado, bitola de 1/2´</t>
    </r>
  </si>
  <si>
    <r>
      <rPr>
        <b/>
        <sz val="10"/>
        <color indexed="8"/>
        <rFont val="Arial"/>
        <family val="2"/>
      </rPr>
      <t>Torneira móvel para pia da  copa</t>
    </r>
    <r>
      <rPr>
        <sz val="10"/>
        <color indexed="8"/>
        <rFont val="Arial"/>
        <family val="2"/>
      </rPr>
      <t xml:space="preserve"> com bica (longa/alta) móvel e arejador, monocomando  de 1 °qualidade e </t>
    </r>
    <r>
      <rPr>
        <b/>
        <sz val="10"/>
        <color indexed="8"/>
        <rFont val="Arial"/>
        <family val="2"/>
      </rPr>
      <t>Filtro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acoplado</t>
    </r>
  </si>
  <si>
    <r>
      <rPr>
        <b/>
        <sz val="10"/>
        <rFont val="Arial"/>
        <family val="2"/>
      </rPr>
      <t xml:space="preserve">Torneira  angular de jardim </t>
    </r>
    <r>
      <rPr>
        <sz val="10"/>
        <rFont val="Arial"/>
        <family val="2"/>
      </rPr>
      <t>/ limpeza multiuso, em latão fundido cromado, bitola de  3/4´ com rosca</t>
    </r>
  </si>
  <si>
    <t>EQUIPAMENTOS, ACESSÓRIOS E METAIS</t>
  </si>
  <si>
    <r>
      <rPr>
        <b/>
        <sz val="10"/>
        <rFont val="Arial"/>
        <family val="2"/>
      </rPr>
      <t>Bancada 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Pia / Copa </t>
    </r>
    <r>
      <rPr>
        <sz val="10"/>
        <rFont val="Arial"/>
        <family val="2"/>
      </rPr>
      <t xml:space="preserve">em granito cinza com frontões (h=7 cm) medindo </t>
    </r>
    <r>
      <rPr>
        <b/>
        <sz val="10"/>
        <rFont val="Arial"/>
        <family val="2"/>
      </rPr>
      <t>0,65 x 1,25 m</t>
    </r>
    <r>
      <rPr>
        <sz val="10"/>
        <rFont val="Arial"/>
        <family val="2"/>
      </rPr>
      <t>, com vão para embutir uma cuba de inox</t>
    </r>
  </si>
  <si>
    <r>
      <rPr>
        <b/>
        <sz val="10"/>
        <rFont val="Arial"/>
        <family val="2"/>
      </rPr>
      <t xml:space="preserve">Bancada 1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Pia / Lavatório do Sanitário</t>
    </r>
    <r>
      <rPr>
        <sz val="10"/>
        <rFont val="Arial"/>
        <family val="2"/>
      </rPr>
      <t xml:space="preserve"> em granito cinza com frontões (h=7 cm) medindo </t>
    </r>
    <r>
      <rPr>
        <b/>
        <sz val="10"/>
        <rFont val="Arial"/>
        <family val="2"/>
      </rPr>
      <t>0,65 x 1,30 m</t>
    </r>
    <r>
      <rPr>
        <sz val="10"/>
        <rFont val="Arial"/>
        <family val="2"/>
      </rPr>
      <t>, com vão para embutir uma cuba de louça</t>
    </r>
  </si>
  <si>
    <r>
      <rPr>
        <b/>
        <sz val="10"/>
        <rFont val="Arial"/>
        <family val="2"/>
      </rPr>
      <t>Bancada 3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 Copa / Microondas </t>
    </r>
    <r>
      <rPr>
        <sz val="10"/>
        <rFont val="Arial"/>
        <family val="2"/>
      </rPr>
      <t xml:space="preserve">em granito cinza com frontões (h=7 cm) medindo </t>
    </r>
    <r>
      <rPr>
        <b/>
        <sz val="10"/>
        <rFont val="Arial"/>
        <family val="2"/>
      </rPr>
      <t>0,65 x 1,05 m</t>
    </r>
  </si>
  <si>
    <r>
      <rPr>
        <b/>
        <sz val="10"/>
        <rFont val="Arial"/>
        <family val="2"/>
      </rPr>
      <t xml:space="preserve">Dispenser para toalhas </t>
    </r>
    <r>
      <rPr>
        <sz val="10"/>
        <rFont val="Arial"/>
        <family val="2"/>
      </rPr>
      <t>interfolhas</t>
    </r>
    <r>
      <rPr>
        <b/>
        <sz val="10"/>
        <rFont val="Arial"/>
        <family val="2"/>
      </rPr>
      <t xml:space="preserve"> de papel</t>
    </r>
    <r>
      <rPr>
        <sz val="10"/>
        <rFont val="Arial"/>
        <family val="2"/>
      </rPr>
      <t>, produzido em plástico ABS de 1 ° qualidade, alta resistência dimensões próximas de 25 cm de largura, 8,5 cm de profundidade e 35 cm de altura</t>
    </r>
  </si>
  <si>
    <t>BANCADAS / BALCÃO</t>
  </si>
  <si>
    <r>
      <rPr>
        <b/>
        <sz val="10"/>
        <rFont val="Arial"/>
        <family val="2"/>
      </rPr>
      <t>Bancada 6 - Guarita</t>
    </r>
    <r>
      <rPr>
        <sz val="10"/>
        <rFont val="Arial"/>
        <family val="2"/>
      </rPr>
      <t xml:space="preserve"> em granito cinza com frontões (h=7cm) medindo</t>
    </r>
    <r>
      <rPr>
        <b/>
        <sz val="10"/>
        <rFont val="Arial"/>
        <family val="2"/>
      </rPr>
      <t xml:space="preserve"> 0,65 x 1,65 m</t>
    </r>
    <r>
      <rPr>
        <sz val="10"/>
        <rFont val="Arial"/>
        <family val="2"/>
      </rPr>
      <t>, esp. 2,5 cm sobre alvenaria e engastada na parede</t>
    </r>
  </si>
  <si>
    <r>
      <rPr>
        <b/>
        <sz val="10"/>
        <rFont val="Arial"/>
        <family val="2"/>
      </rPr>
      <t xml:space="preserve">Bancada 7 - Guarita </t>
    </r>
    <r>
      <rPr>
        <sz val="10"/>
        <rFont val="Arial"/>
        <family val="2"/>
      </rPr>
      <t xml:space="preserve">em granito cinza com frontões (h=7cm)  medindo </t>
    </r>
    <r>
      <rPr>
        <b/>
        <sz val="10"/>
        <rFont val="Arial"/>
        <family val="2"/>
      </rPr>
      <t>0,65 x 0,70 m</t>
    </r>
    <r>
      <rPr>
        <sz val="10"/>
        <rFont val="Arial"/>
        <family val="2"/>
      </rPr>
      <t>, esp. 2,5 cm sobre alvenaria e engastada na parede</t>
    </r>
  </si>
  <si>
    <r>
      <rPr>
        <b/>
        <sz val="10"/>
        <rFont val="Arial"/>
        <family val="2"/>
      </rPr>
      <t>Balcão 1 -  Guarita</t>
    </r>
    <r>
      <rPr>
        <sz val="10"/>
        <rFont val="Arial"/>
        <family val="2"/>
      </rPr>
      <t xml:space="preserve"> em granito cinza medindo </t>
    </r>
    <r>
      <rPr>
        <b/>
        <sz val="10"/>
        <rFont val="Arial"/>
        <family val="2"/>
      </rPr>
      <t>0.45 x 1.70 m</t>
    </r>
    <r>
      <rPr>
        <sz val="10"/>
        <rFont val="Arial"/>
        <family val="2"/>
      </rPr>
      <t>; esp 2,5 cm com bordas boleadas</t>
    </r>
  </si>
  <si>
    <t>Louça Branca</t>
  </si>
  <si>
    <t>Equipamentos  linha comercial / industrial</t>
  </si>
  <si>
    <t>Metais</t>
  </si>
  <si>
    <t>ARMÁRIOS (Tampos, Prateleiras e Portas)</t>
  </si>
  <si>
    <t>9.1.1</t>
  </si>
  <si>
    <t>9.1.2</t>
  </si>
  <si>
    <t>9.3.1</t>
  </si>
  <si>
    <t>9.3.2</t>
  </si>
  <si>
    <r>
      <rPr>
        <b/>
        <sz val="10"/>
        <rFont val="Arial"/>
        <family val="2"/>
      </rPr>
      <t>Prateleiras do Armário 3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 Guarita, </t>
    </r>
    <r>
      <rPr>
        <b/>
        <sz val="10"/>
        <rFont val="Arial"/>
        <family val="2"/>
      </rPr>
      <t>6 peças</t>
    </r>
    <r>
      <rPr>
        <sz val="10"/>
        <rFont val="Arial"/>
        <family val="2"/>
      </rPr>
      <t xml:space="preserve"> medindo</t>
    </r>
    <r>
      <rPr>
        <b/>
        <sz val="10"/>
        <rFont val="Arial"/>
        <family val="2"/>
      </rPr>
      <t xml:space="preserve"> 0,60 X 1,75 m </t>
    </r>
    <r>
      <rPr>
        <sz val="10"/>
        <rFont val="Arial"/>
        <family val="2"/>
      </rPr>
      <t>cada prateleira em ardósia polida, esp 3cm</t>
    </r>
  </si>
  <si>
    <t>Código CPOS</t>
  </si>
  <si>
    <t> 141011</t>
  </si>
  <si>
    <t> 141010</t>
  </si>
  <si>
    <r>
      <rPr>
        <b/>
        <sz val="10"/>
        <rFont val="Arial"/>
        <family val="2"/>
      </rPr>
      <t>Alvenaria de Bloco de concreto</t>
    </r>
    <r>
      <rPr>
        <sz val="10"/>
        <rFont val="Arial"/>
        <family val="2"/>
      </rPr>
      <t xml:space="preserve"> de vedação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uso revestido,  espessura de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cm </t>
    </r>
    <r>
      <rPr>
        <sz val="10"/>
        <rFont val="Arial"/>
        <family val="2"/>
      </rPr>
      <t>x 19 cm  x 39 cm (para paredes externas).</t>
    </r>
  </si>
  <si>
    <r>
      <rPr>
        <b/>
        <sz val="10"/>
        <rFont val="Arial"/>
        <family val="2"/>
      </rPr>
      <t xml:space="preserve">Alvenaria de Bloco de concreto </t>
    </r>
    <r>
      <rPr>
        <sz val="10"/>
        <rFont val="Arial"/>
        <family val="2"/>
      </rPr>
      <t>de vedação, uso revestido,  espessura de</t>
    </r>
    <r>
      <rPr>
        <b/>
        <sz val="10"/>
        <rFont val="Arial"/>
        <family val="2"/>
      </rPr>
      <t xml:space="preserve"> 9  cm</t>
    </r>
    <r>
      <rPr>
        <sz val="10"/>
        <rFont val="Arial"/>
        <family val="2"/>
      </rPr>
      <t xml:space="preserve"> x 19 cm  x 39 cm (para paredes internas). </t>
    </r>
  </si>
  <si>
    <r>
      <rPr>
        <b/>
        <sz val="10"/>
        <rFont val="Arial"/>
        <family val="2"/>
      </rPr>
      <t xml:space="preserve">Alvenaria de Bloco de concreto </t>
    </r>
    <r>
      <rPr>
        <sz val="10"/>
        <rFont val="Arial"/>
        <family val="2"/>
      </rPr>
      <t xml:space="preserve">de vedação, uso revestido,  espessura de </t>
    </r>
    <r>
      <rPr>
        <b/>
        <sz val="10"/>
        <rFont val="Arial"/>
        <family val="2"/>
      </rPr>
      <t xml:space="preserve">9  cm </t>
    </r>
    <r>
      <rPr>
        <sz val="10"/>
        <rFont val="Arial"/>
        <family val="2"/>
      </rPr>
      <t>x 19 cm  x 39 cm (</t>
    </r>
    <r>
      <rPr>
        <b/>
        <sz val="10"/>
        <rFont val="Arial"/>
        <family val="2"/>
      </rPr>
      <t>para paredes internas revestidas com azulejo</t>
    </r>
    <r>
      <rPr>
        <sz val="10"/>
        <rFont val="Arial"/>
        <family val="2"/>
      </rPr>
      <t>), apoio das prateleiras / tampo do  armário do banheiro  e para apoio das bancada da copa (pia e microondas).</t>
    </r>
  </si>
  <si>
    <t> 140207</t>
  </si>
  <si>
    <t> 170202</t>
  </si>
  <si>
    <t> 170212</t>
  </si>
  <si>
    <t> 170222</t>
  </si>
  <si>
    <t> 181110</t>
  </si>
  <si>
    <t> 181121</t>
  </si>
  <si>
    <r>
      <t xml:space="preserve">Rejuntamento de azulejo 10 cm x 10 cm,  </t>
    </r>
    <r>
      <rPr>
        <sz val="10"/>
        <rFont val="Arial"/>
        <family val="2"/>
      </rPr>
      <t xml:space="preserve">placa de cerâmica com argamassa industrializada para rejunte, juntas de até 3 mm,  na cor cinza claro </t>
    </r>
  </si>
  <si>
    <t> 170104</t>
  </si>
  <si>
    <t> 190326</t>
  </si>
  <si>
    <t> 190327</t>
  </si>
  <si>
    <r>
      <rPr>
        <b/>
        <sz val="10"/>
        <rFont val="Arial"/>
        <family val="2"/>
      </rPr>
      <t>Soleiras em Pedra de Ardósia</t>
    </r>
    <r>
      <rPr>
        <sz val="10"/>
        <rFont val="Arial"/>
        <family val="2"/>
      </rPr>
      <t xml:space="preserve">, cor  cinza, bruta, </t>
    </r>
    <r>
      <rPr>
        <b/>
        <sz val="10"/>
        <rFont val="Arial"/>
        <family val="2"/>
      </rPr>
      <t xml:space="preserve">esp. 2 cm, </t>
    </r>
    <r>
      <rPr>
        <sz val="10"/>
        <rFont val="Arial"/>
        <family val="2"/>
      </rPr>
      <t>assentados com argamassa de cimento e areia e rejuntamento de nata de cimento:</t>
    </r>
  </si>
  <si>
    <t> 190329</t>
  </si>
  <si>
    <t> 190309</t>
  </si>
  <si>
    <t> 160201</t>
  </si>
  <si>
    <t> 160223</t>
  </si>
  <si>
    <t> 160212</t>
  </si>
  <si>
    <t> 230205</t>
  </si>
  <si>
    <t> 230104</t>
  </si>
  <si>
    <t> 230105</t>
  </si>
  <si>
    <t> 260104</t>
  </si>
  <si>
    <t> 260206</t>
  </si>
  <si>
    <t> 440105</t>
  </si>
  <si>
    <t> 440127</t>
  </si>
  <si>
    <r>
      <rPr>
        <b/>
        <sz val="10"/>
        <rFont val="Arial"/>
        <family val="2"/>
      </rPr>
      <t>Cuba de louça de embutir oval</t>
    </r>
    <r>
      <rPr>
        <sz val="10"/>
        <rFont val="Arial"/>
        <family val="2"/>
      </rPr>
      <t>, tamanho grande (medindo 37.5 cm x 48,5 cm), de 1º qualidade, na cor branca</t>
    </r>
  </si>
  <si>
    <t> 440304</t>
  </si>
  <si>
    <t> 440308</t>
  </si>
  <si>
    <r>
      <rPr>
        <b/>
        <sz val="10"/>
        <rFont val="Arial"/>
        <family val="2"/>
      </rPr>
      <t>Cuba de aço inoxidável</t>
    </r>
    <r>
      <rPr>
        <sz val="10"/>
        <rFont val="Arial"/>
        <family val="2"/>
      </rPr>
      <t>, linha comercial, (medindo 465x300x140 mm) com pertences</t>
    </r>
  </si>
  <si>
    <t> 442052</t>
  </si>
  <si>
    <t> 440309</t>
  </si>
  <si>
    <t> 260401</t>
  </si>
  <si>
    <t> 442028</t>
  </si>
  <si>
    <r>
      <t xml:space="preserve">Assento (tampa) para bacia sanitária </t>
    </r>
    <r>
      <rPr>
        <sz val="10"/>
        <rFont val="Arial"/>
        <family val="2"/>
      </rPr>
      <t>simples de 1 ° qualidade em poliester 100% resina na cor branca</t>
    </r>
  </si>
  <si>
    <t> 440313</t>
  </si>
  <si>
    <r>
      <rPr>
        <b/>
        <sz val="10"/>
        <rFont val="Arial"/>
        <family val="2"/>
      </rPr>
      <t xml:space="preserve">Saboneteira Spray (tipo dispenser) </t>
    </r>
    <r>
      <rPr>
        <sz val="10"/>
        <rFont val="Arial"/>
        <family val="2"/>
      </rPr>
      <t>fabricada em plástico ABS de 1° qualidade, alta resistência e durabilidade com válvula dupla de vedação para evitar vazamento, dimensões próximas de 9,5 cm de largura, 12 cm de profundidade e 19 cm de altura (refil 800 ml)</t>
    </r>
  </si>
  <si>
    <t> 440318</t>
  </si>
  <si>
    <t> 440372</t>
  </si>
  <si>
    <t> 440340</t>
  </si>
  <si>
    <t> 440359</t>
  </si>
  <si>
    <t> 440221</t>
  </si>
  <si>
    <t> 230804</t>
  </si>
  <si>
    <r>
      <rPr>
        <b/>
        <sz val="10"/>
        <rFont val="Arial"/>
        <family val="2"/>
      </rPr>
      <t>Prateleira da Bancada 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Pia / Copa em ardósia polida, esp 3 cm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0,60 X 1,15 m</t>
    </r>
    <r>
      <rPr>
        <sz val="10"/>
        <rFont val="Arial"/>
        <family val="2"/>
      </rPr>
      <t>;</t>
    </r>
  </si>
  <si>
    <r>
      <rPr>
        <b/>
        <sz val="10"/>
        <rFont val="Arial"/>
        <family val="2"/>
      </rPr>
      <t>Prateleiras do Armário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Sanitário  em ardósia polida, esp 3cm,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3 peças</t>
    </r>
    <r>
      <rPr>
        <sz val="10"/>
        <rFont val="Arial"/>
        <family val="2"/>
      </rPr>
      <t xml:space="preserve"> medindo</t>
    </r>
    <r>
      <rPr>
        <b/>
        <sz val="10"/>
        <rFont val="Arial"/>
        <family val="2"/>
      </rPr>
      <t xml:space="preserve"> 0,55 X 0,75 m </t>
    </r>
    <r>
      <rPr>
        <sz val="10"/>
        <rFont val="Arial"/>
        <family val="2"/>
      </rPr>
      <t>cada prateleira</t>
    </r>
  </si>
  <si>
    <t> 143004</t>
  </si>
  <si>
    <t> 330208</t>
  </si>
  <si>
    <t> 331003</t>
  </si>
  <si>
    <t> 330501</t>
  </si>
  <si>
    <t> 550102</t>
  </si>
  <si>
    <t> 550107</t>
  </si>
  <si>
    <t>Limpeza complementar e especial de peças e aparelhos sanitários</t>
  </si>
  <si>
    <t>Limpeza complementar e especial de pisos, com produtos químicos</t>
  </si>
  <si>
    <t> 550108</t>
  </si>
  <si>
    <t> 550110</t>
  </si>
  <si>
    <t>Limpeza de especial de  vidros</t>
  </si>
  <si>
    <t>11.2</t>
  </si>
  <si>
    <t>11.3</t>
  </si>
  <si>
    <t> 163304</t>
  </si>
  <si>
    <t>Locação da obra de edificação</t>
  </si>
  <si>
    <t>Tubulação de PVC rígido marrom inclusive conexões diâm. 25mm</t>
  </si>
  <si>
    <t>Reaterro manual apiloado sem controle de compactação</t>
  </si>
  <si>
    <t>2..2</t>
  </si>
  <si>
    <t>Pilar de madeira PM3 diâmetro 25cm comprimento 4,00m</t>
  </si>
  <si>
    <t>Pilar de madeira PM4 diâmetro 25cm comprimento 3,50m</t>
  </si>
  <si>
    <t>Vigas de madeira serrada cx d'água/forro 6x16x320 cm</t>
  </si>
  <si>
    <t>Caixa d'agua  de Fibra de Vidro volume 500 litros</t>
  </si>
  <si>
    <t>diâmetro 1"</t>
  </si>
  <si>
    <t>diâmetro 1 1/2"</t>
  </si>
  <si>
    <t xml:space="preserve">Caixa de passagem </t>
  </si>
  <si>
    <t>em PVC, tamanho 4x2"</t>
  </si>
  <si>
    <t>Interruptor com 1 tecla simples e placa</t>
  </si>
  <si>
    <t>Interruptor com 2 teclas simples e placa</t>
  </si>
  <si>
    <t xml:space="preserve">2P +T 10A-250V </t>
  </si>
  <si>
    <t>Luminária tipo plafonier retangular em alumínio - com capacidade para duas lâmpadas até 100W</t>
  </si>
  <si>
    <t>Reator eletromagnético de alto fator de potência para lâmpada de vapor metálico 250W/220V</t>
  </si>
  <si>
    <t>Ventilador de teto</t>
  </si>
  <si>
    <t>10.2</t>
  </si>
  <si>
    <t xml:space="preserve">Cabo tripolar </t>
  </si>
  <si>
    <t>Cabo de cobre de 3x16 mm², isolamento 0,6/1 kV - isolação EPR 90°C</t>
  </si>
  <si>
    <t>13.1</t>
  </si>
  <si>
    <t>Fio telefônico tipo FI-60, para ligação de aparelhos telefônicos</t>
  </si>
  <si>
    <r>
      <t xml:space="preserve">As </t>
    </r>
    <r>
      <rPr>
        <b/>
        <sz val="10"/>
        <rFont val="Arial"/>
        <family val="2"/>
      </rPr>
      <t>alvenarias de elevação</t>
    </r>
    <r>
      <rPr>
        <sz val="10"/>
        <rFont val="Arial"/>
        <family val="2"/>
      </rPr>
      <t xml:space="preserve"> deverão ser executadas com blocos de concreto de boa qualidade - 2,5MPa, assentes com argamassa mista traço 1:4/12. Deverão ser respeitadas as espessuras das paredes indicadas em planta.</t>
    </r>
  </si>
  <si>
    <r>
      <rPr>
        <b/>
        <sz val="10"/>
        <rFont val="Arial"/>
        <family val="2"/>
      </rPr>
      <t xml:space="preserve">Alvenaria de elevação de 1/2 Tijolo maciço aparente </t>
    </r>
    <r>
      <rPr>
        <sz val="10"/>
        <rFont val="Arial"/>
        <family val="2"/>
      </rPr>
      <t>na tonalidade clara mesclado medindo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5 x 10,5 x 22,5 cm </t>
    </r>
    <r>
      <rPr>
        <sz val="10"/>
        <rFont val="Arial"/>
        <family val="2"/>
      </rPr>
      <t xml:space="preserve">assentes com argamassa mista e frisado de 1 cm </t>
    </r>
    <r>
      <rPr>
        <sz val="10"/>
        <rFont val="Arial"/>
        <family val="2"/>
      </rPr>
      <t>(para apoio das prateleiras / tampo dos  armários e apoio de bancadas da guarita e para apoio das prateleiras / tampo dos  armários externos)</t>
    </r>
  </si>
  <si>
    <r>
      <t>Chapisco</t>
    </r>
    <r>
      <rPr>
        <sz val="10"/>
        <rFont val="Arial"/>
        <family val="2"/>
      </rPr>
      <t xml:space="preserve"> com argamassa de cimento e areia (paredes externas e internas / superfícies de concreto armado)  no  traço 1:3 </t>
    </r>
  </si>
  <si>
    <r>
      <t>Emboço</t>
    </r>
    <r>
      <rPr>
        <sz val="10"/>
        <rFont val="Arial"/>
        <family val="2"/>
      </rPr>
      <t xml:space="preserve"> com argamassa mista, traço 1:4/12 para paredes internas </t>
    </r>
  </si>
  <si>
    <r>
      <t>Reboco</t>
    </r>
    <r>
      <rPr>
        <sz val="10"/>
        <rFont val="Arial"/>
        <family val="2"/>
      </rPr>
      <t xml:space="preserve"> para revestimento interno industrializado / pré- fabricado.</t>
    </r>
    <r>
      <rPr>
        <sz val="10"/>
        <color indexed="10"/>
        <rFont val="Arial"/>
        <family val="2"/>
      </rPr>
      <t xml:space="preserve"> </t>
    </r>
  </si>
  <si>
    <r>
      <t>Azulejo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tamanho 10  X10 cm</t>
    </r>
    <r>
      <rPr>
        <sz val="10"/>
        <rFont val="Arial"/>
        <family val="2"/>
      </rPr>
      <t xml:space="preserve"> , em placa cerâmica esmaltada (tipologia comercial - mosaico) na cor branca ou neve, acabamento acetinado espessura de 5 mm, junta a prumo de 3 mm assentado com separadores plásticos e argamassa de cimento colante industrializado, com cantoneira em alumínio para acabamento das quinas</t>
    </r>
    <r>
      <rPr>
        <b/>
        <sz val="10"/>
        <rFont val="Arial"/>
        <family val="2"/>
      </rPr>
      <t>.</t>
    </r>
  </si>
  <si>
    <t> 290102</t>
  </si>
  <si>
    <r>
      <t xml:space="preserve">Cantoneira em alumínio </t>
    </r>
    <r>
      <rPr>
        <sz val="10"/>
        <rFont val="Arial"/>
        <family val="2"/>
      </rPr>
      <t>perfil sextavado</t>
    </r>
  </si>
  <si>
    <r>
      <t xml:space="preserve">Revestimento externo com Alvenaria de 1/4 Tijolo maciço aparente </t>
    </r>
    <r>
      <rPr>
        <sz val="10"/>
        <rFont val="Arial"/>
        <family val="2"/>
      </rPr>
      <t xml:space="preserve"> na tonalidade clara mesclado medindo </t>
    </r>
    <r>
      <rPr>
        <b/>
        <sz val="10"/>
        <rFont val="Arial"/>
        <family val="2"/>
      </rPr>
      <t>5 x 10,5 x 22,5 cm</t>
    </r>
    <r>
      <rPr>
        <sz val="10"/>
        <rFont val="Arial"/>
        <family val="2"/>
      </rPr>
      <t>, assentes com argamassa mista e frisado de 1cm.</t>
    </r>
  </si>
  <si>
    <r>
      <rPr>
        <b/>
        <sz val="10"/>
        <rFont val="Arial"/>
        <family val="2"/>
      </rPr>
      <t>Piso em pedra ardósia</t>
    </r>
    <r>
      <rPr>
        <sz val="10"/>
        <rFont val="Arial"/>
        <family val="2"/>
      </rPr>
      <t xml:space="preserve"> cor cinza com espessura de 1,5  cm (pedra grossa), assentado com argamassa de cimento e areia e rejuntamento de nata de cimento, </t>
    </r>
    <r>
      <rPr>
        <b/>
        <sz val="10"/>
        <rFont val="Arial"/>
        <family val="2"/>
      </rPr>
      <t>colocado a prumo</t>
    </r>
    <r>
      <rPr>
        <sz val="10"/>
        <rFont val="Arial"/>
        <family val="2"/>
      </rPr>
      <t xml:space="preserve"> (sanitário, copa, guarita e hall do armário externo)</t>
    </r>
    <r>
      <rPr>
        <b/>
        <sz val="10"/>
        <rFont val="Arial"/>
        <family val="2"/>
      </rPr>
      <t>: tamanho 40 x 40 cm</t>
    </r>
  </si>
  <si>
    <r>
      <rPr>
        <b/>
        <sz val="10"/>
        <rFont val="Arial"/>
        <family val="2"/>
      </rPr>
      <t>Rodapé em pedra ardósia</t>
    </r>
    <r>
      <rPr>
        <sz val="10"/>
        <rFont val="Arial"/>
        <family val="2"/>
      </rPr>
      <t xml:space="preserve"> na cor cinza,</t>
    </r>
    <r>
      <rPr>
        <b/>
        <sz val="10"/>
        <rFont val="Arial"/>
        <family val="2"/>
      </rPr>
      <t xml:space="preserve"> tamanho 7 x 40 cm</t>
    </r>
    <r>
      <rPr>
        <sz val="10"/>
        <rFont val="Arial"/>
        <family val="2"/>
      </rPr>
      <t xml:space="preserve"> com 1,5 cm de espessura (pedra grossa), para  ambientes internos (sanitário, copa e guarita e ambientes externos varandas e armários c/ pedra ardósia, inclusive armários e paredes de apoio, assentados com argamassa de cimento e areia e rejuntamento de nata de cimento</t>
    </r>
  </si>
  <si>
    <t>3.4.1</t>
  </si>
  <si>
    <t>3.4.2</t>
  </si>
  <si>
    <r>
      <t>Telha</t>
    </r>
    <r>
      <rPr>
        <sz val="10"/>
        <rFont val="Arial"/>
        <family val="2"/>
      </rPr>
      <t xml:space="preserve"> cerâmica, tipo Portuguesa na cor branca mesclada</t>
    </r>
  </si>
  <si>
    <r>
      <t>Cumeeira</t>
    </r>
    <r>
      <rPr>
        <sz val="10"/>
        <rFont val="Arial"/>
        <family val="2"/>
      </rPr>
      <t xml:space="preserve"> para telha cerâmica Portuguesa cor branca mesclada, emboçada com argamassa mista traço 1:2:12</t>
    </r>
  </si>
  <si>
    <r>
      <t>Emboçamento de beiral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lateral</t>
    </r>
    <r>
      <rPr>
        <sz val="10"/>
        <rFont val="Arial"/>
        <family val="2"/>
      </rPr>
      <t>, telha tipo capa</t>
    </r>
  </si>
  <si>
    <t> 220102</t>
  </si>
  <si>
    <t>4.4.1</t>
  </si>
  <si>
    <t> 201012</t>
  </si>
  <si>
    <r>
      <t xml:space="preserve">Cordão de madeira, tipo meia-cana </t>
    </r>
    <r>
      <rPr>
        <sz val="10"/>
        <rFont val="Arial"/>
        <family val="2"/>
      </rPr>
      <t>para acabamento das frestas do forro junto a parede</t>
    </r>
  </si>
  <si>
    <t>4.5</t>
  </si>
  <si>
    <r>
      <rPr>
        <b/>
        <sz val="10"/>
        <rFont val="Arial"/>
        <family val="2"/>
      </rPr>
      <t>Rufo</t>
    </r>
    <r>
      <rPr>
        <sz val="10"/>
        <rFont val="Arial"/>
        <family val="2"/>
      </rPr>
      <t xml:space="preserve"> em chapa galvanizada nº 24 (corte 0,50 m) pintada com zarcão e tinta esmalte</t>
    </r>
    <r>
      <rPr>
        <b/>
        <sz val="10"/>
        <rFont val="Arial"/>
        <family val="2"/>
      </rPr>
      <t xml:space="preserve"> fosca </t>
    </r>
    <r>
      <rPr>
        <sz val="10"/>
        <rFont val="Arial"/>
        <family val="2"/>
      </rPr>
      <t>na cor da telha,  bege claro.</t>
    </r>
  </si>
  <si>
    <r>
      <rPr>
        <b/>
        <sz val="10"/>
        <rFont val="Arial"/>
        <family val="2"/>
      </rPr>
      <t xml:space="preserve">Portas montadas com batentes com largura da parede acabada e guarnições em madeira maciça </t>
    </r>
    <r>
      <rPr>
        <sz val="10"/>
        <rFont val="Arial"/>
        <family val="2"/>
      </rPr>
      <t xml:space="preserve">(tipo cedro, angelim ou similar), conforme detalhe de projeto e </t>
    </r>
    <r>
      <rPr>
        <b/>
        <sz val="10"/>
        <rFont val="Arial"/>
        <family val="2"/>
      </rPr>
      <t>ferragens completas em latão OU INOX, inclusive fechaduras, batedores junto a parede (externos e internos).</t>
    </r>
  </si>
  <si>
    <t xml:space="preserve">Janelas, batentes largura da parede acabada, guarnições e cordões em madeira maciça (tipo cedro, angelim ou similar), conforme projeto e ferragens completas  (dobradiças, fechos, cremonas, etc. </t>
  </si>
  <si>
    <t>FERRAGENS / ACESSÓRIOS</t>
  </si>
  <si>
    <t> 282041</t>
  </si>
  <si>
    <t> 282078</t>
  </si>
  <si>
    <t>s / cod</t>
  </si>
  <si>
    <r>
      <rPr>
        <b/>
        <sz val="10"/>
        <rFont val="Arial"/>
        <family val="2"/>
      </rPr>
      <t xml:space="preserve">Fixador para portas (trava porta de parede) </t>
    </r>
    <r>
      <rPr>
        <sz val="10"/>
        <rFont val="Arial"/>
        <family val="2"/>
      </rPr>
      <t>em alumínio com blister peças e parafusos, 42mm x 49,5mm, acabamento cromado</t>
    </r>
  </si>
  <si>
    <t>s/cod</t>
  </si>
  <si>
    <t> 282042</t>
  </si>
  <si>
    <t>BANCOS</t>
  </si>
  <si>
    <r>
      <rPr>
        <b/>
        <sz val="10"/>
        <rFont val="Arial"/>
        <family val="2"/>
      </rPr>
      <t xml:space="preserve">Vidro temperado </t>
    </r>
    <r>
      <rPr>
        <sz val="10"/>
        <rFont val="Arial"/>
        <family val="2"/>
      </rPr>
      <t xml:space="preserve">transparente incolor </t>
    </r>
    <r>
      <rPr>
        <b/>
        <sz val="10"/>
        <rFont val="Arial"/>
        <family val="2"/>
      </rPr>
      <t>10 mm</t>
    </r>
  </si>
  <si>
    <r>
      <rPr>
        <b/>
        <sz val="10"/>
        <rFont val="Arial"/>
        <family val="2"/>
      </rPr>
      <t xml:space="preserve">Vidro liso </t>
    </r>
    <r>
      <rPr>
        <sz val="10"/>
        <rFont val="Arial"/>
        <family val="2"/>
      </rPr>
      <t xml:space="preserve">transparente incolor </t>
    </r>
    <r>
      <rPr>
        <b/>
        <sz val="10"/>
        <rFont val="Arial"/>
        <family val="2"/>
      </rPr>
      <t>4 mm</t>
    </r>
  </si>
  <si>
    <t>6.1.1</t>
  </si>
  <si>
    <r>
      <rPr>
        <b/>
        <sz val="10"/>
        <rFont val="Arial"/>
        <family val="2"/>
      </rPr>
      <t>Bacia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sanitária</t>
    </r>
    <r>
      <rPr>
        <sz val="10"/>
        <rFont val="Arial"/>
        <family val="2"/>
      </rPr>
      <t xml:space="preserve">  em louça de 1º qualidade, na cor branca</t>
    </r>
  </si>
  <si>
    <t>6.1.2</t>
  </si>
  <si>
    <t>6.2.1</t>
  </si>
  <si>
    <t>6.2.2</t>
  </si>
  <si>
    <r>
      <rPr>
        <b/>
        <sz val="10"/>
        <rFont val="Arial"/>
        <family val="2"/>
      </rPr>
      <t xml:space="preserve">Cabide </t>
    </r>
    <r>
      <rPr>
        <sz val="10"/>
        <rFont val="Arial"/>
        <family val="2"/>
      </rPr>
      <t>simples de metal cromado de 1 ° qualidade com canopla / parafusado, tipo suporte p/ pendurar</t>
    </r>
    <r>
      <rPr>
        <sz val="10"/>
        <rFont val="Arial"/>
        <family val="2"/>
      </rPr>
      <t xml:space="preserve"> (copa e sanitário)</t>
    </r>
  </si>
  <si>
    <t>6.2.3</t>
  </si>
  <si>
    <r>
      <rPr>
        <b/>
        <sz val="10"/>
        <rFont val="Arial"/>
        <family val="2"/>
      </rPr>
      <t xml:space="preserve">Espelho cristal de 1° qualidade,  espessura 4mm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0,80 x 1,00 m moldura em aluminio anodizado alto brilho fixação com parafusos (pré-furação) e suportes em nylon</t>
    </r>
  </si>
  <si>
    <t>6.2.4</t>
  </si>
  <si>
    <t>6.2.6</t>
  </si>
  <si>
    <t>s/cod.</t>
  </si>
  <si>
    <r>
      <rPr>
        <b/>
        <sz val="10"/>
        <rFont val="Arial"/>
        <family val="2"/>
      </rPr>
      <t>Lixeiras  / Coletores</t>
    </r>
    <r>
      <rPr>
        <sz val="10"/>
        <rFont val="Arial"/>
        <family val="2"/>
      </rPr>
      <t xml:space="preserve"> de lixo capacidade 100 litros fabricado em polietileno de alta densidade colorido resistente à intempérie, medindo 40x40cm e h=85cm,  fixados em suporte em tubos galvanizados, sendo um para lixo orgânico (1)  e outro para lixos reciclados (2)</t>
    </r>
  </si>
  <si>
    <t>6.3.1</t>
  </si>
  <si>
    <t>6.3.2</t>
  </si>
  <si>
    <t>6.3.3</t>
  </si>
  <si>
    <t>GABINETES PIAS / PRATELEIRAS</t>
  </si>
  <si>
    <t>GUARDA CORPO E CORRIMÃO EM MADEIRA MACIÇA TRATADA EM AUTOCLAVE COM CCA (vide detalhes PA-008)</t>
  </si>
  <si>
    <t>10.3</t>
  </si>
  <si>
    <t>10.4</t>
  </si>
  <si>
    <t>10.5</t>
  </si>
  <si>
    <t>PINTURA</t>
  </si>
  <si>
    <t>Pintura em peças de madeira</t>
  </si>
  <si>
    <r>
      <rPr>
        <b/>
        <sz val="10"/>
        <rFont val="Arial"/>
        <family val="2"/>
      </rPr>
      <t>Pintura  p/ estruturas de madeira aparente</t>
    </r>
    <r>
      <rPr>
        <sz val="10"/>
        <rFont val="Arial"/>
        <family val="2"/>
      </rPr>
      <t xml:space="preserve">, ripas, caibros, terças, vigas, pilares, etc. em  "Stain" (polistein) impregnante tingido, </t>
    </r>
    <r>
      <rPr>
        <b/>
        <sz val="10"/>
        <rFont val="Arial"/>
        <family val="2"/>
      </rPr>
      <t xml:space="preserve"> cor castanheira, três demãos a pincel.</t>
    </r>
  </si>
  <si>
    <t> 330106</t>
  </si>
  <si>
    <r>
      <rPr>
        <b/>
        <sz val="10"/>
        <rFont val="Arial"/>
        <family val="2"/>
      </rPr>
      <t>Duas demãos de cupinicida</t>
    </r>
    <r>
      <rPr>
        <sz val="10"/>
        <rFont val="Arial"/>
        <family val="2"/>
      </rPr>
      <t xml:space="preserve"> nas peças de madeiras não tratadas e nos entalhes das peças tratadas com CCA</t>
    </r>
  </si>
  <si>
    <r>
      <rPr>
        <b/>
        <sz val="10"/>
        <rFont val="Arial"/>
        <family val="2"/>
      </rPr>
      <t xml:space="preserve">Pintura em Janelas, portas, batentes e guarnições </t>
    </r>
    <r>
      <rPr>
        <sz val="10"/>
        <rFont val="Arial"/>
        <family val="2"/>
      </rPr>
      <t>com aplicação de "Stain" (polistein) impregnante tingido,  cor castanheira, três demãos a pincel.</t>
    </r>
  </si>
  <si>
    <r>
      <rPr>
        <b/>
        <sz val="10"/>
        <rFont val="Arial"/>
        <family val="2"/>
      </rPr>
      <t xml:space="preserve">Pintura  para os forros e roda tetos  </t>
    </r>
    <r>
      <rPr>
        <sz val="10"/>
        <rFont val="Arial"/>
        <family val="2"/>
      </rPr>
      <t>com aplicação de "Stain" (polistein) impregnante tingido,  cor castanheira, três demãos a pincel.</t>
    </r>
  </si>
  <si>
    <r>
      <rPr>
        <b/>
        <sz val="10"/>
        <rFont val="Arial"/>
        <family val="2"/>
      </rPr>
      <t>Pintura para o guarda-corpo e bancos</t>
    </r>
    <r>
      <rPr>
        <sz val="10"/>
        <rFont val="Arial"/>
        <family val="2"/>
      </rPr>
      <t xml:space="preserve">  com aplicação de "Stain" (polistein) impregnante tingido,  cor castanheira, três demãos a pincel.</t>
    </r>
  </si>
  <si>
    <r>
      <rPr>
        <b/>
        <sz val="10"/>
        <rFont val="Arial"/>
        <family val="2"/>
      </rPr>
      <t xml:space="preserve">Pintura para os armários internos e externos </t>
    </r>
    <r>
      <rPr>
        <sz val="10"/>
        <rFont val="Arial"/>
        <family val="2"/>
      </rPr>
      <t>(montantes e portas venezianas)  com aplicação de "Stain" (polistein) impregnante tingido,  cor castanheira, três demãos a pincel.</t>
    </r>
  </si>
  <si>
    <t>Pintura em Superfícies de Tijolo Aparente / Telahas Cerâmicas, Superfícies de Ardósia e Miracema (pisos, rodapés e barrados)</t>
  </si>
  <si>
    <t xml:space="preserve">                                      </t>
  </si>
  <si>
    <t> 330376</t>
  </si>
  <si>
    <t> 330377</t>
  </si>
  <si>
    <t>12.2</t>
  </si>
  <si>
    <t>12.3</t>
  </si>
  <si>
    <t>12.4</t>
  </si>
  <si>
    <t>Soleira S1 - 1,00 comprimento x 0,25 largura (para portas P1)</t>
  </si>
  <si>
    <t>Soleira S2 - 0,90 comprimento x 0,25 largura (para portas P2)</t>
  </si>
  <si>
    <r>
      <rPr>
        <b/>
        <sz val="10"/>
        <rFont val="Arial"/>
        <family val="2"/>
      </rPr>
      <t>Piso em  pedra miracema</t>
    </r>
    <r>
      <rPr>
        <sz val="10"/>
        <rFont val="Arial"/>
        <family val="2"/>
      </rPr>
      <t xml:space="preserve">  , tamanho da peça 11,5 x 23 cm, espessura de 1,5 cm para revestimento da calçada e acabamento superior e lateral da  vala de drenagem, assentados com argamassa de cimento e areia e rejuntamento de nata de cimento</t>
    </r>
  </si>
  <si>
    <r>
      <t>Piso para deck em assoalho em tábua de madeira</t>
    </r>
    <r>
      <rPr>
        <sz val="10"/>
        <rFont val="Arial"/>
        <family val="2"/>
      </rPr>
      <t xml:space="preserve"> maciça  aparelhada em pinus elliotii tratado em Autoclave com CCA (não serão permitidas peças com nós, abauladas, trincadas e resinas da madeira aparentes), com bordas arredondadas,  espaçados 1 cm entre tábuas, medindo 3,5 cm (espessura) x 11,5 cm (largura da tábua) e réguas de 3,00 m de comprimento. Fixados parafuso galvanizados e cobertura em cavilha de madeira.</t>
    </r>
  </si>
  <si>
    <t>4.4.2</t>
  </si>
  <si>
    <r>
      <t xml:space="preserve">Assoalho Caixa D' água </t>
    </r>
    <r>
      <rPr>
        <sz val="10"/>
        <rFont val="Arial"/>
        <family val="2"/>
      </rPr>
      <t>em tábua de madeira maciça  aparelhada em pinus elliotii tratado em Autoclave com CCA (não serão permitidas peças com nós, abauladas, trincadas e resinas da madeira aparentes),  espaçados 1 cm entre tábuas, medindo 3,5 cm (espessura) x 11,5 cm (largura da tábua) e réguas de 3,00 m de comprimento. Fixados parafuso galvanizados e cobertura em cavilha de madeira.</t>
    </r>
  </si>
  <si>
    <t>4.6</t>
  </si>
  <si>
    <r>
      <rPr>
        <b/>
        <sz val="10"/>
        <rFont val="Arial"/>
        <family val="2"/>
      </rPr>
      <t xml:space="preserve">Alçapão / tampa em chapa de madeira </t>
    </r>
    <r>
      <rPr>
        <sz val="10"/>
        <rFont val="Arial"/>
        <family val="2"/>
      </rPr>
      <t>(lambri de forro) com porta (dobradiças e cadeado)</t>
    </r>
  </si>
  <si>
    <t>Portas</t>
  </si>
  <si>
    <r>
      <rPr>
        <b/>
        <sz val="10"/>
        <rFont val="Arial"/>
        <family val="2"/>
      </rPr>
      <t>Dobradiça em aço inoxidável / ou latão  para portas</t>
    </r>
    <r>
      <rPr>
        <sz val="10"/>
        <rFont val="Arial"/>
        <family val="2"/>
      </rPr>
      <t xml:space="preserve"> (3 dobradiças por folha de porta),  </t>
    </r>
    <r>
      <rPr>
        <b/>
        <sz val="10"/>
        <rFont val="Arial"/>
        <family val="2"/>
      </rPr>
      <t>acabamento escovado,</t>
    </r>
    <r>
      <rPr>
        <sz val="10"/>
        <rFont val="Arial"/>
        <family val="2"/>
      </rPr>
      <t xml:space="preserve"> medindo 3 1/2´ x 3´ (8,9 cm x 7,6 cm) e raio 1,6 cm com rolamento, blister com três peças e mais parafusos (6 parafuso para cada dobradiça) </t>
    </r>
  </si>
  <si>
    <r>
      <rPr>
        <b/>
        <sz val="10"/>
        <rFont val="Arial"/>
        <family val="2"/>
      </rPr>
      <t>Fechadura em aço inoxidável / ou latão, acabamento escovado,</t>
    </r>
    <r>
      <rPr>
        <sz val="10"/>
        <rFont val="Arial"/>
        <family val="2"/>
      </rPr>
      <t xml:space="preserve"> externa com maçaneta, roseta, testa e contratesta, tipo alavanca e cilindro (chave),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, cilindro em latão maciço, medindo a maçaneta 106 mm x 13 mm e a roseta 53mm; </t>
    </r>
  </si>
  <si>
    <t>Janelas</t>
  </si>
  <si>
    <r>
      <rPr>
        <b/>
        <sz val="10"/>
        <rFont val="Arial"/>
        <family val="2"/>
      </rPr>
      <t xml:space="preserve">Dobradiça em aço inoxidável / ou latão  </t>
    </r>
    <r>
      <rPr>
        <sz val="10"/>
        <rFont val="Arial"/>
        <family val="2"/>
      </rPr>
      <t xml:space="preserve"> (2 dobradiças por folha),  acabamento escovado, medindo 3 1/2´ x 3´ (8,9 cm x 7,6 cm) e raio 1,6 cm com rolamento, blister com três peças e mais parafusos (6 parafuso para cada dobradiça) </t>
    </r>
  </si>
  <si>
    <r>
      <rPr>
        <b/>
        <sz val="10"/>
        <rFont val="Arial"/>
        <family val="2"/>
      </rPr>
      <t xml:space="preserve">Cremona com chave (fechadura) </t>
    </r>
    <r>
      <rPr>
        <sz val="10"/>
        <rFont val="Arial"/>
        <family val="2"/>
      </rPr>
      <t xml:space="preserve"> aço inoxidável / ou latão acabamento escovado com vareta  (1,25 m)</t>
    </r>
  </si>
  <si>
    <r>
      <rPr>
        <b/>
        <sz val="10"/>
        <rFont val="Arial"/>
        <family val="2"/>
      </rPr>
      <t>Alavanca em metal  inox / ou latão  para janela basculante</t>
    </r>
    <r>
      <rPr>
        <sz val="10"/>
        <rFont val="Arial"/>
        <family val="2"/>
      </rPr>
      <t xml:space="preserve"> (2 módulos) </t>
    </r>
    <r>
      <rPr>
        <b/>
        <sz val="10"/>
        <rFont val="Arial"/>
        <family val="2"/>
      </rPr>
      <t>com acessórios (dobradiças)</t>
    </r>
    <r>
      <rPr>
        <sz val="10"/>
        <rFont val="Arial"/>
        <family val="2"/>
      </rPr>
      <t xml:space="preserve"> , acabamento escovado</t>
    </r>
  </si>
  <si>
    <t>Trincos em metal  inox / ou latãol  para janela basculante, acabamento escovado</t>
  </si>
  <si>
    <r>
      <rPr>
        <b/>
        <sz val="10"/>
        <rFont val="Arial"/>
        <family val="2"/>
      </rPr>
      <t>J3 -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Janela Basculante, 1 módulo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</si>
  <si>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Alavanca em metal  inox / ou latão  para janela basculante</t>
    </r>
    <r>
      <rPr>
        <sz val="10"/>
        <rFont val="Arial"/>
        <family val="2"/>
      </rPr>
      <t xml:space="preserve"> (1 módulo) </t>
    </r>
    <r>
      <rPr>
        <b/>
        <sz val="10"/>
        <rFont val="Arial"/>
        <family val="2"/>
      </rPr>
      <t>com acessórios (dobradiças)</t>
    </r>
    <r>
      <rPr>
        <sz val="10"/>
        <rFont val="Arial"/>
        <family val="2"/>
      </rPr>
      <t xml:space="preserve"> , acabamento escovado</t>
    </r>
  </si>
  <si>
    <t>J4 - Janela Basculante , 2 módulos</t>
  </si>
  <si>
    <t xml:space="preserve">J5- Janela tipo basculante, 1 módulo </t>
  </si>
  <si>
    <t>Armários porta tipo veneziana</t>
  </si>
  <si>
    <t>Externos</t>
  </si>
  <si>
    <r>
      <rPr>
        <b/>
        <sz val="10"/>
        <rFont val="Arial"/>
        <family val="2"/>
      </rPr>
      <t xml:space="preserve">Puxadores em aço inoxidável/ ou latão, acabamento escovado </t>
    </r>
    <r>
      <rPr>
        <sz val="10"/>
        <rFont val="Arial"/>
        <family val="2"/>
      </rPr>
      <t>para armários internos e externos</t>
    </r>
  </si>
  <si>
    <r>
      <rPr>
        <b/>
        <sz val="10"/>
        <rFont val="Arial"/>
        <family val="2"/>
      </rPr>
      <t>Dobradiça em aço inoxidável / ou latão</t>
    </r>
    <r>
      <rPr>
        <sz val="10"/>
        <rFont val="Arial"/>
        <family val="2"/>
      </rPr>
      <t xml:space="preserve"> (2 dobradiças por folha de porta de armário),  </t>
    </r>
    <r>
      <rPr>
        <b/>
        <sz val="10"/>
        <rFont val="Arial"/>
        <family val="2"/>
      </rPr>
      <t>acabamento escovado</t>
    </r>
    <r>
      <rPr>
        <sz val="10"/>
        <rFont val="Arial"/>
        <family val="2"/>
      </rPr>
      <t xml:space="preserve"> , medindo 3" x 2. 1/2" (7,6 cm x 6,3 cm) e raio 1,6 cm com rolamento, blister com três peças e mais parafusos (6 parafuso para cada dobradiça)</t>
    </r>
  </si>
  <si>
    <r>
      <rPr>
        <b/>
        <sz val="10"/>
        <rFont val="Arial"/>
        <family val="2"/>
      </rPr>
      <t xml:space="preserve">Cantoneira Abas iguais 2" x2"  em aço </t>
    </r>
    <r>
      <rPr>
        <sz val="10"/>
        <rFont val="Arial"/>
        <family val="2"/>
      </rPr>
      <t>para suporte das prateleiras e divisórias em ardósia do armário externo</t>
    </r>
  </si>
  <si>
    <r>
      <rPr>
        <b/>
        <sz val="10"/>
        <rFont val="Arial"/>
        <family val="2"/>
      </rPr>
      <t xml:space="preserve">Puxadores em aço inoxidável/ ou latão, acabamento escovado </t>
    </r>
    <r>
      <rPr>
        <sz val="10"/>
        <rFont val="Arial"/>
        <family val="2"/>
      </rPr>
      <t xml:space="preserve">para armários internos </t>
    </r>
  </si>
  <si>
    <r>
      <rPr>
        <b/>
        <sz val="10"/>
        <rFont val="Arial"/>
        <family val="2"/>
      </rPr>
      <t xml:space="preserve">Dobradiça em aço inoxidável / ou latão </t>
    </r>
    <r>
      <rPr>
        <sz val="10"/>
        <rFont val="Arial"/>
        <family val="2"/>
      </rPr>
      <t xml:space="preserve"> (2 dobradiças por folha de porta de armário),  </t>
    </r>
    <r>
      <rPr>
        <b/>
        <sz val="10"/>
        <rFont val="Arial"/>
        <family val="2"/>
      </rPr>
      <t>acabamento escovado</t>
    </r>
    <r>
      <rPr>
        <sz val="10"/>
        <rFont val="Arial"/>
        <family val="2"/>
      </rPr>
      <t xml:space="preserve"> , medindo 3" x 2. 1/2" (7,6 cm x 6,3 cm) e raio 1,6 cm com rolamento, blister com três peças e mais parafusos (6 parafuso para cada dobradiça)</t>
    </r>
  </si>
  <si>
    <r>
      <rPr>
        <b/>
        <sz val="10"/>
        <rFont val="Arial"/>
        <family val="2"/>
      </rPr>
      <t xml:space="preserve">Cantoneira Abas iguais 2" x2"  em aço </t>
    </r>
    <r>
      <rPr>
        <sz val="10"/>
        <rFont val="Arial"/>
        <family val="2"/>
      </rPr>
      <t>para suporte das prateleiras em ardósia do armário externo</t>
    </r>
  </si>
  <si>
    <t>J1 - Janela Trapeizoidal</t>
  </si>
  <si>
    <t xml:space="preserve">Adesivo fixado no vidro através de película perfurada com 50% de visibilidade, de dentro para fora, para proteção .
</t>
  </si>
  <si>
    <t xml:space="preserve">J2 - Janela de Abrir </t>
  </si>
  <si>
    <t>6.2.7</t>
  </si>
  <si>
    <r>
      <rPr>
        <b/>
        <sz val="10"/>
        <rFont val="Arial"/>
        <family val="2"/>
      </rPr>
      <t xml:space="preserve">Cancela automatizada de estacionamento, medindo 5,00 m </t>
    </r>
    <r>
      <rPr>
        <sz val="10"/>
        <rFont val="Arial"/>
        <family val="2"/>
      </rPr>
      <t xml:space="preserve"> com sistema de alvanca, sendo o corpo da carcaça produzida de chapa de aço com 2mm de espessura revestida por capa de zinco e fosfatizada, e o quadro da base de perfil de aço inoxidável, todas as partes metálicas são protegidas por camada de material sintético que garante proteção contra corrosão</t>
    </r>
  </si>
  <si>
    <r>
      <rPr>
        <b/>
        <sz val="10"/>
        <rFont val="Arial"/>
        <family val="2"/>
      </rPr>
      <t xml:space="preserve">Bancada 4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Guarita</t>
    </r>
    <r>
      <rPr>
        <sz val="10"/>
        <rFont val="Arial"/>
        <family val="2"/>
      </rPr>
      <t xml:space="preserve"> em granito cinza com frontões (h=7cm) medindo </t>
    </r>
    <r>
      <rPr>
        <b/>
        <sz val="10"/>
        <rFont val="Arial"/>
        <family val="2"/>
      </rPr>
      <t>0,72 x 1,55 m</t>
    </r>
    <r>
      <rPr>
        <sz val="10"/>
        <rFont val="Arial"/>
        <family val="2"/>
      </rPr>
      <t>, esp. 2,5cm sobre alvenaria e engastada na parede</t>
    </r>
  </si>
  <si>
    <r>
      <rPr>
        <b/>
        <sz val="10"/>
        <rFont val="Arial"/>
        <family val="2"/>
      </rPr>
      <t>Bancada 5 - Guarita</t>
    </r>
    <r>
      <rPr>
        <sz val="10"/>
        <rFont val="Arial"/>
        <family val="2"/>
      </rPr>
      <t xml:space="preserve"> em granito cinza com frontões (h=7cm) medindo </t>
    </r>
    <r>
      <rPr>
        <b/>
        <sz val="10"/>
        <rFont val="Arial"/>
        <family val="2"/>
      </rPr>
      <t>0,72 x 1,55 m</t>
    </r>
    <r>
      <rPr>
        <sz val="10"/>
        <rFont val="Arial"/>
        <family val="2"/>
      </rPr>
      <t>, esp. 2,5 cm sobre alvenaria e engastada na parede</t>
    </r>
  </si>
  <si>
    <t> 230804 (somente portas)</t>
  </si>
  <si>
    <r>
      <rPr>
        <b/>
        <sz val="10"/>
        <rFont val="Arial"/>
        <family val="2"/>
      </rPr>
      <t xml:space="preserve">Gabinete sob Bancada 1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Pia / Lavatório do Sanitário</t>
    </r>
    <r>
      <rPr>
        <sz val="10"/>
        <rFont val="Arial"/>
        <family val="2"/>
      </rPr>
      <t xml:space="preserve">  -  Todo revestido com laminado melamínico (cor branca), requadro em madeira e duas portas em MDF, com dobradiças em aço de 1ª qualidade de pressão e puxadores em aço inox  acabamento escovado (vide detalhes Planta PA -003)</t>
    </r>
  </si>
  <si>
    <r>
      <rPr>
        <b/>
        <sz val="10"/>
        <rFont val="Arial"/>
        <family val="2"/>
      </rPr>
      <t>Prateleira da Bancada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Pia / Lavatório do Sanitário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em ardósia polida, esp 3cm</t>
    </r>
    <r>
      <rPr>
        <sz val="10"/>
        <rFont val="Arial"/>
        <family val="2"/>
      </rPr>
      <t>, medindo 0,60 X 1,30 m</t>
    </r>
  </si>
  <si>
    <r>
      <rPr>
        <b/>
        <sz val="10"/>
        <rFont val="Arial"/>
        <family val="2"/>
      </rPr>
      <t xml:space="preserve">Gabinete sob Bancada 2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Pia / Copa </t>
    </r>
    <r>
      <rPr>
        <sz val="10"/>
        <rFont val="Arial"/>
        <family val="2"/>
      </rPr>
      <t xml:space="preserve"> -  Todo revestido com laminado melamínico (cor branca), requadro em madeira e duas portas em MDF, com dobradiças em aço de 1ª qualidade de pressão e puxadores em aço inox  acabamento escovado  (vide detalhes Planta PA -004)</t>
    </r>
  </si>
  <si>
    <t>Armários Sanitários</t>
  </si>
  <si>
    <r>
      <rPr>
        <b/>
        <sz val="10"/>
        <rFont val="Arial"/>
        <family val="2"/>
      </rPr>
      <t>Armário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Sanitário, Portas e Montantes </t>
    </r>
    <r>
      <rPr>
        <sz val="10"/>
        <rFont val="Arial"/>
        <family val="2"/>
      </rPr>
      <t xml:space="preserve">todo revestido com laminado melamínico (cor branca), requadro em madeira e portas em MDF, com dobradiças em aço inox (3" x 2 1/2" ) de 1ª qualidade e puxadores em aço inox acabamento escovado  (vide detalhes Planta PA -003) </t>
    </r>
  </si>
  <si>
    <r>
      <rPr>
        <b/>
        <sz val="10"/>
        <rFont val="Arial"/>
        <family val="2"/>
      </rPr>
      <t>Tampo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Armário 1 - Sanitário</t>
    </r>
    <r>
      <rPr>
        <sz val="10"/>
        <rFont val="Arial"/>
        <family val="2"/>
      </rPr>
      <t>, em granito cinza medindo 0,65 x 0,85 m, esp. 2 cm</t>
    </r>
  </si>
  <si>
    <t>Armário Copa</t>
  </si>
  <si>
    <r>
      <rPr>
        <b/>
        <sz val="10"/>
        <rFont val="Arial"/>
        <family val="2"/>
      </rPr>
      <t>Armário 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Copa  / Suspenso sobre pia </t>
    </r>
    <r>
      <rPr>
        <sz val="10"/>
        <rFont val="Arial"/>
        <family val="2"/>
      </rPr>
      <t xml:space="preserve"> Portas e Montantes todo revestido com laminado melamínico (cor branca), requadro em madeira e portas em MDF, com dobradiças em  aço inox  (3" x 2 1/2" ) de 1ª qualidade e puxadores em aço inox acabamento escovado   (vide detalhes Planta PA - 004) </t>
    </r>
  </si>
  <si>
    <t>Armários Guarita</t>
  </si>
  <si>
    <t> 230821 (somente portas)</t>
  </si>
  <si>
    <r>
      <rPr>
        <b/>
        <sz val="10"/>
        <rFont val="Arial"/>
        <family val="2"/>
      </rPr>
      <t>Armário 3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Guarita  </t>
    </r>
    <r>
      <rPr>
        <sz val="10"/>
        <rFont val="Arial"/>
        <family val="2"/>
      </rPr>
      <t xml:space="preserve">Portas e Montantes em madeira maciça aparelhada com portas de madeira tipo veneziana com requadro, dobradiças em aço inox (3" x 2 1/2" ) de 1ª qualidade e puxadores em aço inox  acabamento escovado (vide detalhes Planta PA -005) </t>
    </r>
  </si>
  <si>
    <r>
      <rPr>
        <b/>
        <sz val="10"/>
        <rFont val="Arial"/>
        <family val="2"/>
      </rPr>
      <t>Tampo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Armário 3 - Guarita</t>
    </r>
    <r>
      <rPr>
        <sz val="10"/>
        <rFont val="Arial"/>
        <family val="2"/>
      </rPr>
      <t xml:space="preserve">, em granito cinza medindo </t>
    </r>
    <r>
      <rPr>
        <b/>
        <sz val="10"/>
        <rFont val="Arial"/>
        <family val="2"/>
      </rPr>
      <t>0,65 x1,80m</t>
    </r>
    <r>
      <rPr>
        <sz val="10"/>
        <rFont val="Arial"/>
        <family val="2"/>
      </rPr>
      <t>, esp. 2  cm</t>
    </r>
  </si>
  <si>
    <r>
      <rPr>
        <b/>
        <sz val="10"/>
        <rFont val="Arial"/>
        <family val="2"/>
      </rPr>
      <t xml:space="preserve">Armário 4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Guarita  </t>
    </r>
    <r>
      <rPr>
        <sz val="10"/>
        <rFont val="Arial"/>
        <family val="2"/>
      </rPr>
      <t xml:space="preserve">Portas e Montantes em madeira maciça aparelhada com portas de madeira tipo veneziana com requadro, dobradiças em  aço inox (3" x 2 1/2" )  de 1ª qualidade  e puxadores em aço inox  acabamento escovado  (vide detalhes Planta PA -005) </t>
    </r>
  </si>
  <si>
    <r>
      <rPr>
        <b/>
        <sz val="10"/>
        <rFont val="Arial"/>
        <family val="2"/>
      </rPr>
      <t>Tampo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Armário 4 - Guarita</t>
    </r>
    <r>
      <rPr>
        <sz val="10"/>
        <rFont val="Arial"/>
        <family val="2"/>
      </rPr>
      <t xml:space="preserve">, em granito cinza medindo </t>
    </r>
    <r>
      <rPr>
        <b/>
        <sz val="10"/>
        <rFont val="Arial"/>
        <family val="2"/>
      </rPr>
      <t>0,65 x1,80m</t>
    </r>
    <r>
      <rPr>
        <sz val="10"/>
        <rFont val="Arial"/>
        <family val="2"/>
      </rPr>
      <t>, esp. 2 cm</t>
    </r>
  </si>
  <si>
    <r>
      <rPr>
        <b/>
        <sz val="10"/>
        <rFont val="Arial"/>
        <family val="2"/>
      </rPr>
      <t>Prateleiras do Armário 4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 Guarita, 6 peças</t>
    </r>
    <r>
      <rPr>
        <sz val="10"/>
        <rFont val="Arial"/>
        <family val="2"/>
      </rPr>
      <t xml:space="preserve"> medindo</t>
    </r>
    <r>
      <rPr>
        <b/>
        <sz val="10"/>
        <rFont val="Arial"/>
        <family val="2"/>
      </rPr>
      <t xml:space="preserve"> 0,60 X 1,75 m </t>
    </r>
    <r>
      <rPr>
        <sz val="10"/>
        <rFont val="Arial"/>
        <family val="2"/>
      </rPr>
      <t>cada prateleira em ardósia polida, esp 3cm</t>
    </r>
  </si>
  <si>
    <r>
      <rPr>
        <b/>
        <sz val="10"/>
        <rFont val="Arial"/>
        <family val="2"/>
      </rPr>
      <t xml:space="preserve">Armário 5 (Cofre)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Guarita  </t>
    </r>
    <r>
      <rPr>
        <sz val="10"/>
        <rFont val="Arial"/>
        <family val="2"/>
      </rPr>
      <t xml:space="preserve">Portas e Montantes em madeira maciça aparelhada com porta de madeira tipo veneziana com requadro, dobradiças em  aço inox (3" x 2 1/2" )  de 1ª qualidade e puxadores em aço inox  acabamento escovado  (vide detalhes Planta PA -005) </t>
    </r>
  </si>
  <si>
    <r>
      <t xml:space="preserve">Armários Externos 6, 7, 8 e 9 - </t>
    </r>
    <r>
      <rPr>
        <sz val="10"/>
        <rFont val="Arial"/>
        <family val="2"/>
      </rPr>
      <t>Portas e Montantes em madeira maciça aparelhada com portas de madeira tipo veneziana com requadro, dobradiças em aço inox (3" x 2 1/2" ) de 1ª qualidade e puxadores em aço inox  acabamento escovad</t>
    </r>
    <r>
      <rPr>
        <b/>
        <sz val="10"/>
        <rFont val="Arial"/>
        <family val="2"/>
      </rPr>
      <t xml:space="preserve">o (vide detalhes Planta PA -007) </t>
    </r>
  </si>
  <si>
    <r>
      <t xml:space="preserve">Prateleiras </t>
    </r>
    <r>
      <rPr>
        <sz val="10"/>
        <rFont val="Arial"/>
        <family val="2"/>
      </rPr>
      <t>do Armário externo 4 peças medindo 0,60 X  0,60 m cada prateleira em ardósia polida, esp 3cm</t>
    </r>
  </si>
  <si>
    <r>
      <t xml:space="preserve">Divisórias </t>
    </r>
    <r>
      <rPr>
        <sz val="10"/>
        <rFont val="Arial"/>
        <family val="2"/>
      </rPr>
      <t>Armario Externo em</t>
    </r>
    <r>
      <rPr>
        <b/>
        <sz val="10"/>
        <rFont val="Arial"/>
        <family val="2"/>
      </rPr>
      <t xml:space="preserve"> pedra ardósia polida, </t>
    </r>
    <r>
      <rPr>
        <sz val="10"/>
        <rFont val="Arial"/>
        <family val="2"/>
      </rPr>
      <t>esp. 3 cm medindo 1,45 m x 0,60 m</t>
    </r>
  </si>
  <si>
    <r>
      <t xml:space="preserve">Prancha em madeira maciça aparelhada </t>
    </r>
    <r>
      <rPr>
        <sz val="10"/>
        <rFont val="Arial"/>
        <family val="2"/>
      </rPr>
      <t>com bordas superiores arredondadas, em pinus tratado em autoclave com CCA, medindo 5 cm espessura e 0,20 cm de largura (pranchas com 3,00m de comprimento - 3 peças)</t>
    </r>
  </si>
  <si>
    <r>
      <rPr>
        <b/>
        <sz val="10"/>
        <rFont val="Arial"/>
        <family val="2"/>
      </rPr>
      <t>Peças com 8 cm de diâmetro, medindo 1,10  m</t>
    </r>
    <r>
      <rPr>
        <sz val="10"/>
        <rFont val="Arial"/>
        <family val="2"/>
      </rPr>
      <t xml:space="preserve"> comprimento (</t>
    </r>
    <r>
      <rPr>
        <b/>
        <sz val="10"/>
        <rFont val="Arial"/>
        <family val="2"/>
      </rPr>
      <t>diagonais - 3 peças</t>
    </r>
    <r>
      <rPr>
        <sz val="10"/>
        <rFont val="Arial"/>
        <family val="2"/>
      </rPr>
      <t xml:space="preserve">  / Leque) em madeira de Eucalipto Citriodora roliço tratado em autoclave com CCA</t>
    </r>
  </si>
  <si>
    <r>
      <rPr>
        <b/>
        <sz val="10"/>
        <rFont val="Arial"/>
        <family val="2"/>
      </rPr>
      <t>Peças com 8 cm de diâmetro, medindo 1,20 m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verticais - Pilares</t>
    </r>
    <r>
      <rPr>
        <sz val="10"/>
        <rFont val="Arial"/>
        <family val="2"/>
      </rPr>
      <t>) em madeira deEucalipto Citriodora roliço tratado em autoclave com CCA</t>
    </r>
  </si>
  <si>
    <r>
      <rPr>
        <b/>
        <sz val="10"/>
        <rFont val="Arial"/>
        <family val="2"/>
      </rPr>
      <t>Peças com 8 cm de diâmetro, medindo 1,20 m</t>
    </r>
    <r>
      <rPr>
        <sz val="10"/>
        <rFont val="Arial"/>
        <family val="2"/>
      </rPr>
      <t xml:space="preserve"> (horizontais) em madeira de Eucalipto Citriodora roliço tratado em autoclave com CCA</t>
    </r>
  </si>
  <si>
    <t> 202020</t>
  </si>
  <si>
    <r>
      <rPr>
        <b/>
        <sz val="10"/>
        <rFont val="Arial"/>
        <family val="2"/>
      </rPr>
      <t>Pintura para pisos em deck</t>
    </r>
    <r>
      <rPr>
        <sz val="10"/>
        <rFont val="Arial"/>
        <family val="2"/>
      </rPr>
      <t xml:space="preserve"> (inclusive raspagem)  com aplicação de verniz sinteco </t>
    </r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</si>
  <si>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</t>
    </r>
    <r>
      <rPr>
        <b/>
        <sz val="10"/>
        <rFont val="Arial"/>
        <family val="2"/>
      </rPr>
      <t xml:space="preserve"> tijolo de barro aparente</t>
    </r>
    <r>
      <rPr>
        <sz val="10"/>
        <rFont val="Arial"/>
        <family val="2"/>
      </rPr>
      <t xml:space="preserve"> duas demãos.</t>
    </r>
  </si>
  <si>
    <r>
      <t xml:space="preserve">Pintura com Hidrorrepelente </t>
    </r>
    <r>
      <rPr>
        <sz val="10"/>
        <rFont val="Arial"/>
        <family val="2"/>
      </rPr>
      <t xml:space="preserve"> incolor fosco a base solvente / resina a base de acrílica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 para superficie de pedra -</t>
    </r>
    <r>
      <rPr>
        <b/>
        <sz val="10"/>
        <rFont val="Arial"/>
        <family val="2"/>
      </rPr>
      <t xml:space="preserve"> piso ardósia e miracema rodapés e barrado</t>
    </r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</si>
  <si>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 </t>
    </r>
    <r>
      <rPr>
        <b/>
        <sz val="10"/>
        <rFont val="Arial"/>
        <family val="2"/>
      </rPr>
      <t>telhas cerâmicas</t>
    </r>
    <r>
      <rPr>
        <sz val="10"/>
        <rFont val="Arial"/>
        <family val="2"/>
      </rPr>
      <t xml:space="preserve"> aplicação sob </t>
    </r>
    <r>
      <rPr>
        <b/>
        <sz val="10"/>
        <rFont val="Arial"/>
        <family val="2"/>
      </rPr>
      <t>imersão tota</t>
    </r>
    <r>
      <rPr>
        <sz val="10"/>
        <rFont val="Arial"/>
        <family val="2"/>
      </rPr>
      <t>l</t>
    </r>
  </si>
  <si>
    <t>s/cód</t>
  </si>
  <si>
    <t>Pilar de madeira PM1 diâmetro 25cm comprimento 4,00m</t>
  </si>
  <si>
    <t>1.15</t>
  </si>
  <si>
    <t>Pilar de madeira PM3a diâmetro 25cm comprimento 1,50m</t>
  </si>
  <si>
    <t>Terça de madeira VM1 diâmetro 20cm comprimento 8,50m</t>
  </si>
  <si>
    <t>Terça de madeira VM2 diâmetro 20cm comprimento 1,50m</t>
  </si>
  <si>
    <t>Terça de madeira VM3 diâmetro 20cm comprimento 3,00m</t>
  </si>
  <si>
    <t>Terça de madeira VM4 diâmetro 20cm comprimento 8,50m</t>
  </si>
  <si>
    <t>Caibro de madeira C1 diâmetro 12cm comprimento 5,50 m</t>
  </si>
  <si>
    <t>1.16</t>
  </si>
  <si>
    <r>
      <t xml:space="preserve">Caibro de madeira C2 diâmetro 12cm </t>
    </r>
    <r>
      <rPr>
        <sz val="11"/>
        <rFont val="Arial"/>
        <family val="2"/>
      </rPr>
      <t>comprimento</t>
    </r>
    <r>
      <rPr>
        <sz val="10"/>
        <rFont val="Arial"/>
        <family val="2"/>
      </rPr>
      <t xml:space="preserve"> 3,50m</t>
    </r>
  </si>
  <si>
    <t>Caibro de madeira C3 diâmetro 12cm comprimento 1,50m</t>
  </si>
  <si>
    <t>Caibro de madeira C4 diâmetro 12cm comprimento 3,50m</t>
  </si>
  <si>
    <t>Mão francesa de madeira diâmetro 15cm comprimento 2,00m</t>
  </si>
  <si>
    <t>Barrote de madeira B1 diâmetro 12cm comprimento 4,00m</t>
  </si>
  <si>
    <t>Barrote de madeira B2 diâmetro 12cm comprimento 4,00m</t>
  </si>
  <si>
    <t>Viga de madeira V1 diâmetro 20cm comprimento 2,50m</t>
  </si>
  <si>
    <t>Viga de madeira V2 diâmetro 20cm comprimento 3,00m</t>
  </si>
  <si>
    <t> 230204</t>
  </si>
  <si>
    <r>
      <rPr>
        <b/>
        <sz val="10"/>
        <rFont val="Arial"/>
        <family val="2"/>
      </rPr>
      <t>Cabideiro</t>
    </r>
    <r>
      <rPr>
        <sz val="10"/>
        <rFont val="Arial"/>
        <family val="2"/>
      </rPr>
      <t xml:space="preserve"> /suporte roupas, barra com suporte para fixação</t>
    </r>
  </si>
  <si>
    <t>sub- total: 11</t>
  </si>
  <si>
    <t>sub- total: 12</t>
  </si>
  <si>
    <t>R$</t>
  </si>
  <si>
    <t>%</t>
  </si>
  <si>
    <t>13.  Limpeza Final/ Paisagismo</t>
  </si>
  <si>
    <t xml:space="preserve">1.Mobilização/Implantação/Locação </t>
  </si>
  <si>
    <t>sub- total: 5</t>
  </si>
  <si>
    <t>6.1.3</t>
  </si>
  <si>
    <t>6.2.5</t>
  </si>
  <si>
    <t>6.2.8</t>
  </si>
  <si>
    <t>6.2.9</t>
  </si>
  <si>
    <t>6.2.10</t>
  </si>
  <si>
    <t>6.3.4</t>
  </si>
  <si>
    <t>6.3.5</t>
  </si>
  <si>
    <t>6.3.6</t>
  </si>
  <si>
    <t>8.4</t>
  </si>
  <si>
    <t>subtotal : 8</t>
  </si>
  <si>
    <t>9.1.3</t>
  </si>
  <si>
    <t>9.1.4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</si>
  <si>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</si>
  <si>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</si>
  <si>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</si>
  <si>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</si>
  <si>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</si>
  <si>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</si>
  <si>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</si>
  <si>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</si>
  <si>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 350306</t>
  </si>
  <si>
    <t>9.3.3</t>
  </si>
  <si>
    <t>10.6</t>
  </si>
  <si>
    <t>10.7</t>
  </si>
  <si>
    <t>10.8</t>
  </si>
  <si>
    <t>11.4</t>
  </si>
  <si>
    <t>12.1.1</t>
  </si>
  <si>
    <t>12.1.2</t>
  </si>
  <si>
    <t>12.1.3</t>
  </si>
  <si>
    <t>12.2.1</t>
  </si>
  <si>
    <t>12.3.1</t>
  </si>
  <si>
    <t>12.3.2</t>
  </si>
  <si>
    <t>12.3.3</t>
  </si>
  <si>
    <t>12.3.4</t>
  </si>
  <si>
    <t>12.3.5</t>
  </si>
  <si>
    <t>12.3.6</t>
  </si>
  <si>
    <t>12.3.7</t>
  </si>
  <si>
    <t xml:space="preserve">Armários Externos </t>
  </si>
  <si>
    <t>12.4.1</t>
  </si>
  <si>
    <t>12.4.2</t>
  </si>
  <si>
    <t>12.4.3</t>
  </si>
  <si>
    <t>13.2</t>
  </si>
  <si>
    <t>13.3</t>
  </si>
  <si>
    <t>13.4</t>
  </si>
  <si>
    <t>13.5</t>
  </si>
  <si>
    <t>13.5.1</t>
  </si>
  <si>
    <t>13.5.2</t>
  </si>
  <si>
    <t>sub- total: 13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</si>
  <si>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</si>
  <si>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</si>
  <si>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</si>
  <si>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</si>
  <si>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</si>
  <si>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</si>
  <si>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</si>
  <si>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</si>
  <si>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</si>
  <si>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</si>
  <si>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</si>
  <si>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</si>
  <si>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14.3</t>
  </si>
  <si>
    <t>14.3.1</t>
  </si>
  <si>
    <t>14.3.2</t>
  </si>
  <si>
    <t>14.3.3</t>
  </si>
  <si>
    <t>sub- total: 14</t>
  </si>
  <si>
    <t>15.1</t>
  </si>
  <si>
    <t>15.2</t>
  </si>
  <si>
    <t>15.3</t>
  </si>
  <si>
    <t>15.4</t>
  </si>
  <si>
    <t>sub- total:  15</t>
  </si>
  <si>
    <t>Execução de padrão de luz para medição poste de concreto e caixa de medição em fibra de vidro padrões da concessionária embutida em alvenaria (detalhes vide prancha PA-010)</t>
  </si>
  <si>
    <t>Execução de rede em baixa tensão enterrada em vala com eletroduto em PVC 1 1/2", com extensão de até 40m em 240/127V 2F+N para alimentar o quadro de luz a partir do padrão da concessionária. Solicitar ligação bifásica para a concessionária local.</t>
  </si>
  <si>
    <t>diâmetro 25 mm  - inclusive conexões (tês, joelhos, luvas)</t>
  </si>
  <si>
    <t>diâmetro 32 mm  - inclusive conexões (tês, joelhos, luvas)</t>
  </si>
  <si>
    <t>Ligação para saída de bacia sanitária</t>
  </si>
  <si>
    <t>Para lavatório em metal</t>
  </si>
  <si>
    <t>Para pia em metal</t>
  </si>
  <si>
    <t>Para lavatório com ladrão em metal</t>
  </si>
  <si>
    <t xml:space="preserve"> 50 x 50  cm (med internas) com tampa</t>
  </si>
  <si>
    <t>J2 - Janela de Abrir  + Janelas Basculantes (2 módulos)</t>
  </si>
  <si>
    <t>Trincos em metal  inox / ou latão  para janela basculante, acabamento escovado</t>
  </si>
  <si>
    <t>Bancos / Guarda-Corpo</t>
  </si>
  <si>
    <t>Sistema de Incêndio</t>
  </si>
  <si>
    <t>Extintor manual CO2 6 litros com suporte e identificação</t>
  </si>
  <si>
    <t>Placa de identificação para obra (4,80x2,40m + 1,60x2,40m)</t>
  </si>
  <si>
    <t>Captação de água e canalização com mangueira de polietileno diâmetro 2"</t>
  </si>
  <si>
    <t>Fluxo ascendente em anéis de concreto ou alvenaria ø =1,50 m  com camada de 1,20m de brita n°4 - h util 1,80m</t>
  </si>
  <si>
    <t>Cabo de cobre isolamento 750V isolação PVC 70°C bitola 16mm²</t>
  </si>
  <si>
    <t>Lâmpada fluorescente compacta eletrônica ´2U´, base E27 de 25 W - branca 110 V</t>
  </si>
  <si>
    <t>Poço de absorção, em anéis de concreto perfurados com diâmetro de 1,50m e altura útil de 3,00m</t>
  </si>
  <si>
    <t>021002</t>
  </si>
  <si>
    <t>020903</t>
  </si>
  <si>
    <t>050703</t>
  </si>
  <si>
    <t>070102</t>
  </si>
  <si>
    <t>071002</t>
  </si>
  <si>
    <t>020802</t>
  </si>
  <si>
    <t>Registro de gaveta, acabamento bruto com adaptadores p/ PVC</t>
  </si>
  <si>
    <t>Tubo de PVC rígido, marrom, junta-soldável, conforme NBR 5648 da ABNT (incluso mão de obra de conexões)</t>
  </si>
  <si>
    <t>Registro de gaveta, acabamento cromado com canopla, adaptadores p/ PVC</t>
  </si>
  <si>
    <t>Válvula de Descarga, com registro próprio, acabamento cromado e adaptadores p/ PVC</t>
  </si>
  <si>
    <t>Lâmpada mista, base E27, 250 W</t>
  </si>
  <si>
    <t>Ventilador de teto  110 V braço reto 30 cm, em aço tratado com pintura eletrostática cor preta e luminária 100 W com globo plástico</t>
  </si>
  <si>
    <t>seção nominal 4,0 mm²</t>
  </si>
  <si>
    <t>Instalação de Gás</t>
  </si>
  <si>
    <t>Tubo de cobre classe A, DN= 22mm (3/4´), inclusive conexões</t>
  </si>
  <si>
    <t>Extintor manual Espuma 10 litros com suporte e identificação</t>
  </si>
  <si>
    <r>
      <t xml:space="preserve">Lambri (forro guarita, copa e sanitário) </t>
    </r>
    <r>
      <rPr>
        <sz val="10"/>
        <rFont val="Arial"/>
        <family val="2"/>
      </rPr>
      <t xml:space="preserve"> em tábuas aparelhadas macho/femea, para colocação em todos ambientes internos, acompanhando a inclinação do telhado na copa e sanitário,  na guarita reto, incluindo tarugamento ( madeira 5 x 5 cm). Largura 100 mm e espessura 12 mm, em madeira de pinus tratado em autoclave com CCA, os pregos deverão ser sem cabeça e galvanizados</t>
    </r>
  </si>
  <si>
    <t xml:space="preserve"> BATENTES, PORTAS, JANELAS E BANCOS EM MADEIRA MACIÇA (PAU-ROXO, OUTRA MADEIRA DE USO SUSTENTÁVEL) (EMPRESA TERÁ QUE FORNECER A PROCEDÊNCIA DA   MADEIRA CERTIFICADA (FSC -SELO VERDE)  PELO IBAMA CONFORME DECRETOS 49673-06/06/2005 E 49674-06/06/2005. PROVENIENTE DE MANEJO SUSTENTÁVEL)</t>
  </si>
  <si>
    <r>
      <rPr>
        <b/>
        <sz val="10"/>
        <rFont val="Arial"/>
        <family val="2"/>
      </rPr>
      <t>P1 - Porta em madeira maciça padrão macho /fêmea,  tipo mexicana</t>
    </r>
    <r>
      <rPr>
        <sz val="10"/>
        <rFont val="Arial"/>
        <family val="2"/>
      </rPr>
      <t xml:space="preserve">  medindo </t>
    </r>
    <r>
      <rPr>
        <b/>
        <sz val="10"/>
        <rFont val="Arial"/>
        <family val="2"/>
      </rPr>
      <t xml:space="preserve">0,92 x 2,10m </t>
    </r>
    <r>
      <rPr>
        <sz val="10"/>
        <rFont val="Arial"/>
        <family val="2"/>
      </rPr>
      <t xml:space="preserve">(folha da porta), com batentes na largura (25 cm) da parede acabada, com guarnições na parte interna. Vide detalhes </t>
    </r>
    <r>
      <rPr>
        <sz val="10"/>
        <rFont val="Arial"/>
        <family val="2"/>
      </rPr>
      <t>PA - 008</t>
    </r>
  </si>
  <si>
    <r>
      <rPr>
        <b/>
        <sz val="10"/>
        <rFont val="Arial"/>
        <family val="2"/>
      </rPr>
      <t xml:space="preserve">P2 -  Porta em madeira maciça padrão macho /fêmea,  tipo mexicana 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0,82 x 2,10 m</t>
    </r>
    <r>
      <rPr>
        <sz val="10"/>
        <rFont val="Arial"/>
        <family val="2"/>
      </rPr>
      <t xml:space="preserve"> (folha da porta), com batente na largura (25 cm) da parede acabada, com guarnições na parte interna. Vide detalhes PA -008</t>
    </r>
  </si>
  <si>
    <t> 232010</t>
  </si>
  <si>
    <r>
      <rPr>
        <b/>
        <sz val="10"/>
        <rFont val="Arial"/>
        <family val="2"/>
      </rPr>
      <t xml:space="preserve">J1-Janela trapezoidal </t>
    </r>
    <r>
      <rPr>
        <sz val="10"/>
        <rFont val="Arial"/>
        <family val="2"/>
      </rPr>
      <t xml:space="preserve">em madeira maciça com batente (25 cm) na largura da parede acabada, guarnições na parte interna e montante para </t>
    </r>
    <r>
      <rPr>
        <b/>
        <sz val="10"/>
        <rFont val="Arial"/>
        <family val="2"/>
      </rPr>
      <t xml:space="preserve">vidro fixo (fixados com baguete de madeira) temperado 10mm </t>
    </r>
    <r>
      <rPr>
        <sz val="10"/>
        <rFont val="Arial"/>
        <family val="2"/>
      </rPr>
      <t>medindo:</t>
    </r>
    <r>
      <rPr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Larguras:  2,20 m e 2,35 m  x Alturas: lado menor 1,30 m lado maior  2,15 m.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</si>
  <si>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>J2-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Janela de Abrir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em madeira maciça e vidro temperado 10 mm 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com batente superior e  laterais em madeira (25 cm) largura da parede acabada e guarnições na parte interna. O batente inferior será substituído por balcão de granito e na parte superior</t>
    </r>
    <r>
      <rPr>
        <b/>
        <sz val="10"/>
        <rFont val="Arial"/>
        <family val="2"/>
      </rPr>
      <t xml:space="preserve"> Janela Basculante ( 2 módulos)  em madeira maciça e vidro 4  mm.  Dimensão total das Janelas Largura 1,60 m x 2,15 m.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</si>
  <si>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>J3 -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Janela Basculante, </t>
    </r>
    <r>
      <rPr>
        <sz val="10"/>
        <rFont val="Arial"/>
        <family val="2"/>
      </rPr>
      <t>1 módulo  medindo</t>
    </r>
    <r>
      <rPr>
        <b/>
        <sz val="10"/>
        <rFont val="Arial"/>
        <family val="2"/>
      </rPr>
      <t xml:space="preserve"> 0,95 (largura) x 0,90 m (altura)</t>
    </r>
    <r>
      <rPr>
        <sz val="10"/>
        <rFont val="Arial"/>
        <family val="2"/>
      </rPr>
      <t xml:space="preserve"> Vide detalhes PA - 008</t>
    </r>
  </si>
  <si>
    <r>
      <rPr>
        <b/>
        <sz val="10"/>
        <rFont val="Arial"/>
        <family val="2"/>
      </rPr>
      <t xml:space="preserve">J4 - Janela Basculante, </t>
    </r>
    <r>
      <rPr>
        <sz val="10"/>
        <rFont val="Arial"/>
        <family val="2"/>
      </rPr>
      <t xml:space="preserve">2 módulos  medindo </t>
    </r>
    <r>
      <rPr>
        <b/>
        <sz val="10"/>
        <rFont val="Arial"/>
        <family val="2"/>
      </rPr>
      <t xml:space="preserve">1,45 m (largura) x 0,75 m (altura)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</si>
  <si>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 xml:space="preserve">J5- Janela tipo basculante, </t>
    </r>
    <r>
      <rPr>
        <sz val="10"/>
        <rFont val="Arial"/>
        <family val="2"/>
      </rPr>
      <t>1 módulo  medindo</t>
    </r>
    <r>
      <rPr>
        <b/>
        <sz val="10"/>
        <rFont val="Arial"/>
        <family val="2"/>
      </rPr>
      <t xml:space="preserve"> 0,75 (largura) x 0,75 m (altura)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</si>
  <si>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 xml:space="preserve">Banco 1  em madeira maciça </t>
    </r>
    <r>
      <rPr>
        <sz val="10"/>
        <rFont val="Arial"/>
        <family val="2"/>
      </rPr>
      <t xml:space="preserve">prancha aparelhada com bordas arredondadas em pinus elliotti tratado em autoclave com CCA, com 14 kg / m³ de ingrediente ativo, espessura </t>
    </r>
    <r>
      <rPr>
        <b/>
        <sz val="10"/>
        <rFont val="Arial"/>
        <family val="2"/>
      </rPr>
      <t xml:space="preserve">5 cm x 40 cm (largura) e 2,00 m </t>
    </r>
    <r>
      <rPr>
        <sz val="10"/>
        <rFont val="Arial"/>
        <family val="2"/>
      </rPr>
      <t>(comprimento) fixado em pilar de eucalipto tratado (Ø 25 cm - Comprimento do pilar )</t>
    </r>
  </si>
  <si>
    <r>
      <rPr>
        <b/>
        <sz val="10"/>
        <rFont val="Arial"/>
        <family val="2"/>
      </rPr>
      <t xml:space="preserve">Banco 2 e Banco 3 em madeira maciça </t>
    </r>
    <r>
      <rPr>
        <sz val="10"/>
        <rFont val="Arial"/>
        <family val="2"/>
      </rPr>
      <t xml:space="preserve">prancha aparelhada com bordas, arredondadas em pinus elliotti tratado em autoclave com CCA, com 14 kg / m³ de ingrediente ativo, espessura </t>
    </r>
    <r>
      <rPr>
        <b/>
        <sz val="10"/>
        <rFont val="Arial"/>
        <family val="2"/>
      </rPr>
      <t xml:space="preserve">5 cm x 40 cm (largura) e 1,50  m </t>
    </r>
    <r>
      <rPr>
        <sz val="10"/>
        <rFont val="Arial"/>
        <family val="2"/>
      </rPr>
      <t>(comprimento)</t>
    </r>
  </si>
  <si>
    <t>MÃO DE OBRA PARA GUARDA CORPO</t>
  </si>
  <si>
    <t>diâmetro 40 mm  - inclusive conexões (tês, joelhos, luvas)</t>
  </si>
  <si>
    <t>diâmetro  1 1/4" (DN 40 mm)</t>
  </si>
  <si>
    <t>diâmetro 1 1/4" (DN 40 mm)</t>
  </si>
  <si>
    <t>Indentificado por QL em chapa de 1mm de espessura para embutir tensão nominal 110/220V bifásico,  16 disjuntores, montado e interligando os equipamentos  conforme desenhos PE-301</t>
  </si>
  <si>
    <t>390203</t>
  </si>
  <si>
    <t>460102</t>
  </si>
  <si>
    <r>
      <t>Bloco diagonal de concreto</t>
    </r>
    <r>
      <rPr>
        <sz val="10"/>
        <rFont val="Arial"/>
        <family val="2"/>
      </rPr>
      <t xml:space="preserve"> para piso drenante e plantio de grama (concregrama) - calçadas</t>
    </r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</si>
</sst>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9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4" fillId="0" borderId="15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" fontId="17" fillId="33" borderId="17" xfId="68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center" vertical="center"/>
    </xf>
    <xf numFmtId="191" fontId="16" fillId="33" borderId="0" xfId="68" applyFont="1" applyFill="1" applyBorder="1" applyAlignment="1" quotePrefix="1">
      <alignment horizontal="right" vertical="center"/>
    </xf>
    <xf numFmtId="4" fontId="16" fillId="33" borderId="20" xfId="55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68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3" xfId="68" applyNumberFormat="1" applyFont="1" applyFill="1" applyBorder="1" applyAlignment="1">
      <alignment horizontal="center" vertical="center" wrapText="1"/>
    </xf>
    <xf numFmtId="4" fontId="1" fillId="0" borderId="24" xfId="68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68" applyNumberFormat="1" applyFont="1" applyFill="1" applyBorder="1" applyAlignment="1">
      <alignment horizontal="right" vertical="center" wrapText="1"/>
    </xf>
    <xf numFmtId="4" fontId="0" fillId="0" borderId="20" xfId="68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68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191" fontId="1" fillId="0" borderId="0" xfId="68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68" applyNumberFormat="1" applyFont="1" applyFill="1" applyBorder="1" applyAlignment="1">
      <alignment horizontal="right" vertical="center" wrapText="1"/>
    </xf>
    <xf numFmtId="4" fontId="0" fillId="0" borderId="0" xfId="68" applyNumberFormat="1" applyFont="1" applyFill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0" xfId="68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3" xfId="68" applyNumberFormat="1" applyFont="1" applyFill="1" applyBorder="1" applyAlignment="1">
      <alignment horizontal="right" vertical="center" wrapText="1"/>
    </xf>
    <xf numFmtId="4" fontId="1" fillId="33" borderId="24" xfId="68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68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6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33" borderId="23" xfId="0" applyNumberFormat="1" applyFont="1" applyFill="1" applyBorder="1" applyAlignment="1">
      <alignment horizontal="right" vertical="center" wrapText="1"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4" fontId="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" fontId="1" fillId="33" borderId="18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2" fontId="0" fillId="0" borderId="0" xfId="52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justify" vertical="center" wrapText="1"/>
    </xf>
    <xf numFmtId="4" fontId="1" fillId="33" borderId="13" xfId="68" applyNumberFormat="1" applyFont="1" applyFill="1" applyBorder="1" applyAlignment="1">
      <alignment horizontal="right" vertical="center" wrapText="1"/>
    </xf>
    <xf numFmtId="4" fontId="1" fillId="33" borderId="0" xfId="68" applyNumberFormat="1" applyFont="1" applyFill="1" applyBorder="1" applyAlignment="1">
      <alignment horizontal="right" vertical="center" wrapText="1"/>
    </xf>
    <xf numFmtId="4" fontId="1" fillId="33" borderId="25" xfId="68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33" borderId="26" xfId="0" applyFont="1" applyFill="1" applyBorder="1" applyAlignment="1">
      <alignment horizontal="center" vertical="top" wrapText="1"/>
    </xf>
    <xf numFmtId="2" fontId="4" fillId="33" borderId="26" xfId="0" applyNumberFormat="1" applyFont="1" applyFill="1" applyBorder="1" applyAlignment="1">
      <alignment horizontal="right" vertical="top" wrapText="1"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top" wrapText="1"/>
    </xf>
    <xf numFmtId="2" fontId="4" fillId="33" borderId="27" xfId="0" applyNumberFormat="1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1" fillId="33" borderId="28" xfId="0" applyNumberFormat="1" applyFont="1" applyFill="1" applyBorder="1" applyAlignment="1">
      <alignment horizontal="right" vertical="top" wrapText="1"/>
    </xf>
    <xf numFmtId="4" fontId="1" fillId="33" borderId="29" xfId="0" applyNumberFormat="1" applyFont="1" applyFill="1" applyBorder="1" applyAlignment="1">
      <alignment horizontal="right" vertical="top" wrapText="1"/>
    </xf>
    <xf numFmtId="4" fontId="1" fillId="33" borderId="30" xfId="0" applyNumberFormat="1" applyFont="1" applyFill="1" applyBorder="1" applyAlignment="1">
      <alignment horizontal="right" vertical="top" wrapText="1"/>
    </xf>
    <xf numFmtId="4" fontId="15" fillId="33" borderId="31" xfId="68" applyNumberFormat="1" applyFont="1" applyFill="1" applyBorder="1" applyAlignment="1">
      <alignment horizontal="right" vertical="center" wrapText="1"/>
    </xf>
    <xf numFmtId="4" fontId="20" fillId="33" borderId="20" xfId="55" applyNumberFormat="1" applyFont="1" applyFill="1" applyBorder="1" applyAlignment="1">
      <alignment horizontal="right" vertical="center" wrapText="1"/>
    </xf>
    <xf numFmtId="4" fontId="14" fillId="33" borderId="17" xfId="68" applyNumberFormat="1" applyFont="1" applyFill="1" applyBorder="1" applyAlignment="1">
      <alignment horizontal="right" vertical="center" wrapText="1"/>
    </xf>
    <xf numFmtId="4" fontId="20" fillId="33" borderId="20" xfId="68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4" fillId="0" borderId="0" xfId="68" applyNumberFormat="1" applyFont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14" fillId="0" borderId="14" xfId="0" applyFont="1" applyBorder="1" applyAlignment="1">
      <alignment horizontal="justify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91" fontId="16" fillId="33" borderId="13" xfId="68" applyFont="1" applyFill="1" applyBorder="1" applyAlignment="1" quotePrefix="1">
      <alignment horizontal="right" vertical="center"/>
    </xf>
    <xf numFmtId="191" fontId="16" fillId="33" borderId="25" xfId="68" applyFont="1" applyFill="1" applyBorder="1" applyAlignment="1" quotePrefix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4" fontId="0" fillId="0" borderId="0" xfId="68" applyNumberFormat="1" applyFont="1" applyBorder="1" applyAlignment="1">
      <alignment horizontal="right" vertical="center" wrapText="1"/>
    </xf>
    <xf numFmtId="4" fontId="0" fillId="0" borderId="20" xfId="68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horizontal="left" vertical="center" wrapText="1"/>
      <protection locked="0"/>
    </xf>
    <xf numFmtId="191" fontId="0" fillId="0" borderId="0" xfId="68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14" fillId="33" borderId="28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vertical="center"/>
    </xf>
    <xf numFmtId="4" fontId="14" fillId="33" borderId="36" xfId="68" applyNumberFormat="1" applyFont="1" applyFill="1" applyBorder="1" applyAlignment="1">
      <alignment horizontal="right" vertical="center" wrapText="1"/>
    </xf>
    <xf numFmtId="4" fontId="14" fillId="33" borderId="29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4" fontId="14" fillId="33" borderId="30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vertical="center"/>
    </xf>
    <xf numFmtId="4" fontId="15" fillId="33" borderId="37" xfId="68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2" fontId="5" fillId="0" borderId="3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left" vertical="top" wrapText="1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right" vertical="top"/>
    </xf>
    <xf numFmtId="4" fontId="1" fillId="33" borderId="28" xfId="0" applyNumberFormat="1" applyFont="1" applyFill="1" applyBorder="1" applyAlignment="1">
      <alignment horizontal="right" vertical="top"/>
    </xf>
    <xf numFmtId="4" fontId="15" fillId="33" borderId="36" xfId="68" applyNumberFormat="1" applyFont="1" applyFill="1" applyBorder="1" applyAlignment="1" applyProtection="1">
      <alignment horizontal="right" vertical="center" wrapText="1"/>
      <protection locked="0"/>
    </xf>
    <xf numFmtId="4" fontId="1" fillId="33" borderId="29" xfId="0" applyNumberFormat="1" applyFont="1" applyFill="1" applyBorder="1" applyAlignment="1">
      <alignment horizontal="right" vertical="top"/>
    </xf>
    <xf numFmtId="4" fontId="14" fillId="33" borderId="20" xfId="55" applyNumberFormat="1" applyFont="1" applyFill="1" applyBorder="1" applyAlignment="1">
      <alignment vertical="top"/>
    </xf>
    <xf numFmtId="4" fontId="1" fillId="33" borderId="30" xfId="0" applyNumberFormat="1" applyFont="1" applyFill="1" applyBorder="1" applyAlignment="1">
      <alignment horizontal="right" vertical="top"/>
    </xf>
    <xf numFmtId="4" fontId="16" fillId="33" borderId="37" xfId="68" applyNumberFormat="1" applyFont="1" applyFill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>
      <alignment horizontal="left" vertical="top" wrapText="1"/>
    </xf>
    <xf numFmtId="2" fontId="1" fillId="0" borderId="3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19" xfId="52" applyFont="1" applyBorder="1" applyAlignment="1">
      <alignment horizontal="center" vertical="top" wrapText="1"/>
      <protection/>
    </xf>
    <xf numFmtId="0" fontId="0" fillId="0" borderId="0" xfId="52" applyFont="1">
      <alignment/>
      <protection/>
    </xf>
    <xf numFmtId="0" fontId="1" fillId="0" borderId="19" xfId="52" applyFont="1" applyBorder="1" applyAlignment="1" applyProtection="1">
      <alignment horizontal="center" vertical="top" wrapText="1"/>
      <protection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right" vertical="top" wrapText="1"/>
    </xf>
    <xf numFmtId="0" fontId="1" fillId="0" borderId="0" xfId="0" applyFont="1" applyAlignment="1" quotePrefix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4" fontId="4" fillId="33" borderId="26" xfId="0" applyNumberFormat="1" applyFont="1" applyFill="1" applyBorder="1" applyAlignment="1">
      <alignment horizontal="right" vertical="top" wrapText="1"/>
    </xf>
    <xf numFmtId="4" fontId="14" fillId="33" borderId="38" xfId="68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4" fontId="20" fillId="33" borderId="39" xfId="55" applyNumberFormat="1" applyFont="1" applyFill="1" applyBorder="1" applyAlignment="1">
      <alignment horizontal="right" vertical="top" wrapText="1"/>
    </xf>
    <xf numFmtId="4" fontId="4" fillId="33" borderId="27" xfId="0" applyNumberFormat="1" applyFont="1" applyFill="1" applyBorder="1" applyAlignment="1">
      <alignment horizontal="right" vertical="top" wrapText="1"/>
    </xf>
    <xf numFmtId="4" fontId="15" fillId="33" borderId="40" xfId="68" applyNumberFormat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 quotePrefix="1">
      <alignment horizontal="left" vertical="top" wrapText="1"/>
    </xf>
    <xf numFmtId="4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4" fontId="14" fillId="33" borderId="36" xfId="0" applyNumberFormat="1" applyFont="1" applyFill="1" applyBorder="1" applyAlignment="1">
      <alignment horizontal="right" vertical="center" wrapText="1"/>
    </xf>
    <xf numFmtId="4" fontId="1" fillId="33" borderId="29" xfId="0" applyNumberFormat="1" applyFont="1" applyFill="1" applyBorder="1" applyAlignment="1">
      <alignment horizontal="right" vertical="center" wrapText="1"/>
    </xf>
    <xf numFmtId="4" fontId="1" fillId="33" borderId="3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92" fontId="1" fillId="0" borderId="0" xfId="52" applyNumberFormat="1" applyFont="1" applyFill="1" applyBorder="1" applyAlignment="1">
      <alignment horizontal="center" vertical="center" wrapText="1"/>
      <protection/>
    </xf>
    <xf numFmtId="192" fontId="0" fillId="0" borderId="0" xfId="52" applyNumberFormat="1" applyFont="1" applyFill="1" applyBorder="1" applyAlignment="1">
      <alignment horizontal="center" vertical="center" wrapText="1"/>
      <protection/>
    </xf>
    <xf numFmtId="4" fontId="10" fillId="0" borderId="0" xfId="68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wrapText="1"/>
    </xf>
    <xf numFmtId="4" fontId="22" fillId="0" borderId="0" xfId="68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" fillId="0" borderId="0" xfId="52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>
      <alignment vertical="center" wrapText="1"/>
      <protection/>
    </xf>
    <xf numFmtId="4" fontId="1" fillId="0" borderId="0" xfId="0" applyNumberFormat="1" applyFont="1" applyFill="1" applyBorder="1" applyAlignment="1">
      <alignment vertical="center" wrapText="1"/>
    </xf>
    <xf numFmtId="4" fontId="0" fillId="0" borderId="20" xfId="52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>
      <alignment vertical="center" wrapText="1"/>
    </xf>
    <xf numFmtId="4" fontId="1" fillId="0" borderId="23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" fontId="0" fillId="0" borderId="0" xfId="68" applyNumberFormat="1" applyFont="1" applyFill="1" applyBorder="1" applyAlignment="1" quotePrefix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52" applyFont="1" applyBorder="1" applyAlignment="1" applyProtection="1">
      <alignment horizontal="left" vertical="top" wrapText="1"/>
      <protection/>
    </xf>
    <xf numFmtId="4" fontId="0" fillId="0" borderId="0" xfId="50" applyNumberFormat="1" applyFont="1" applyFill="1" applyBorder="1" applyAlignment="1">
      <alignment horizontal="left" vertical="center" wrapText="1"/>
      <protection/>
    </xf>
    <xf numFmtId="4" fontId="0" fillId="0" borderId="0" xfId="68" applyNumberFormat="1" applyFont="1" applyFill="1" applyBorder="1" applyAlignment="1">
      <alignment horizontal="right" vertical="center" wrapText="1"/>
    </xf>
    <xf numFmtId="4" fontId="0" fillId="0" borderId="0" xfId="68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50" applyFont="1" applyFill="1" applyBorder="1" applyAlignment="1">
      <alignment horizontal="center" vertical="center" wrapText="1"/>
      <protection/>
    </xf>
    <xf numFmtId="4" fontId="0" fillId="0" borderId="20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4" fontId="18" fillId="33" borderId="31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9" xfId="50" applyFont="1" applyFill="1" applyBorder="1" applyAlignment="1">
      <alignment horizontal="center" vertical="center" wrapText="1"/>
      <protection/>
    </xf>
    <xf numFmtId="4" fontId="5" fillId="0" borderId="0" xfId="68" applyNumberFormat="1" applyFont="1" applyFill="1" applyAlignment="1">
      <alignment horizontal="right" vertical="center" wrapText="1"/>
    </xf>
    <xf numFmtId="4" fontId="4" fillId="0" borderId="0" xfId="68" applyNumberFormat="1" applyFont="1" applyFill="1" applyBorder="1" applyAlignment="1">
      <alignment horizontal="right" vertical="center" wrapText="1"/>
    </xf>
    <xf numFmtId="0" fontId="4" fillId="0" borderId="0" xfId="50" applyFont="1" applyFill="1" applyAlignment="1">
      <alignment vertical="center"/>
      <protection/>
    </xf>
    <xf numFmtId="4" fontId="1" fillId="0" borderId="0" xfId="5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52" applyNumberFormat="1" applyFont="1" applyFill="1" applyBorder="1" applyAlignment="1" applyProtection="1">
      <alignment horizontal="left" vertical="center" wrapText="1"/>
      <protection/>
    </xf>
    <xf numFmtId="0" fontId="63" fillId="0" borderId="0" xfId="51" applyFont="1" applyBorder="1" applyAlignment="1">
      <alignment wrapText="1"/>
      <protection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top" wrapText="1"/>
      <protection/>
    </xf>
    <xf numFmtId="0" fontId="0" fillId="0" borderId="0" xfId="52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center" wrapText="1"/>
    </xf>
    <xf numFmtId="4" fontId="0" fillId="0" borderId="0" xfId="68" applyNumberFormat="1" applyFont="1" applyBorder="1" applyAlignment="1">
      <alignment horizontal="right" vertical="top"/>
    </xf>
    <xf numFmtId="4" fontId="0" fillId="0" borderId="20" xfId="68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lef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 applyAlignment="1">
      <alignment horizontal="left" vertical="top" wrapText="1"/>
    </xf>
    <xf numFmtId="0" fontId="0" fillId="0" borderId="0" xfId="52" applyFont="1" applyBorder="1" applyAlignment="1" applyProtection="1">
      <alignment horizontal="center" vertical="top" wrapText="1"/>
      <protection/>
    </xf>
    <xf numFmtId="0" fontId="0" fillId="0" borderId="0" xfId="52" applyFont="1" applyBorder="1" applyAlignment="1" applyProtection="1">
      <alignment horizontal="center" wrapText="1"/>
      <protection/>
    </xf>
    <xf numFmtId="39" fontId="0" fillId="0" borderId="0" xfId="52" applyNumberFormat="1" applyFont="1" applyBorder="1" applyAlignment="1" applyProtection="1">
      <alignment horizontal="center" vertical="top" wrapText="1"/>
      <protection/>
    </xf>
    <xf numFmtId="39" fontId="0" fillId="0" borderId="0" xfId="52" applyNumberFormat="1" applyFont="1" applyBorder="1" applyAlignment="1" applyProtection="1">
      <alignment horizontal="right" vertical="top" wrapText="1"/>
      <protection/>
    </xf>
    <xf numFmtId="39" fontId="0" fillId="0" borderId="0" xfId="52" applyNumberFormat="1" applyFont="1" applyFill="1" applyBorder="1" applyAlignment="1" applyProtection="1">
      <alignment horizontal="right" vertical="top" wrapText="1"/>
      <protection/>
    </xf>
    <xf numFmtId="4" fontId="0" fillId="0" borderId="0" xfId="52" applyNumberFormat="1" applyFont="1" applyBorder="1" applyAlignment="1" applyProtection="1" quotePrefix="1">
      <alignment horizontal="right" vertical="top" wrapText="1"/>
      <protection/>
    </xf>
    <xf numFmtId="4" fontId="0" fillId="0" borderId="20" xfId="52" applyNumberFormat="1" applyFont="1" applyBorder="1" applyAlignment="1" applyProtection="1">
      <alignment horizontal="right" vertical="top" wrapText="1"/>
      <protection/>
    </xf>
    <xf numFmtId="0" fontId="0" fillId="0" borderId="0" xfId="52" applyFont="1" applyBorder="1">
      <alignment/>
      <protection/>
    </xf>
    <xf numFmtId="0" fontId="0" fillId="33" borderId="26" xfId="0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 wrapText="1"/>
    </xf>
    <xf numFmtId="2" fontId="0" fillId="33" borderId="26" xfId="0" applyNumberFormat="1" applyFont="1" applyFill="1" applyBorder="1" applyAlignment="1">
      <alignment horizontal="right" vertical="top" wrapText="1"/>
    </xf>
    <xf numFmtId="2" fontId="0" fillId="33" borderId="26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>
      <alignment horizontal="right" vertical="top" wrapText="1"/>
    </xf>
    <xf numFmtId="2" fontId="0" fillId="33" borderId="0" xfId="0" applyNumberFormat="1" applyFont="1" applyFill="1" applyBorder="1" applyAlignment="1">
      <alignment horizontal="right" vertical="top"/>
    </xf>
    <xf numFmtId="0" fontId="0" fillId="33" borderId="27" xfId="0" applyFont="1" applyFill="1" applyBorder="1" applyAlignment="1">
      <alignment horizontal="center" vertical="top" wrapText="1"/>
    </xf>
    <xf numFmtId="4" fontId="0" fillId="33" borderId="27" xfId="0" applyNumberFormat="1" applyFont="1" applyFill="1" applyBorder="1" applyAlignment="1">
      <alignment horizontal="center" vertical="top" wrapText="1"/>
    </xf>
    <xf numFmtId="2" fontId="0" fillId="33" borderId="27" xfId="0" applyNumberFormat="1" applyFont="1" applyFill="1" applyBorder="1" applyAlignment="1">
      <alignment horizontal="right" vertical="top" wrapText="1"/>
    </xf>
    <xf numFmtId="2" fontId="0" fillId="33" borderId="27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" fontId="0" fillId="0" borderId="25" xfId="0" applyNumberFormat="1" applyFont="1" applyBorder="1" applyAlignment="1">
      <alignment horizontal="center" vertical="top" wrapText="1"/>
    </xf>
    <xf numFmtId="2" fontId="0" fillId="0" borderId="25" xfId="0" applyNumberFormat="1" applyFont="1" applyBorder="1" applyAlignment="1">
      <alignment horizontal="right" vertical="top" wrapText="1"/>
    </xf>
    <xf numFmtId="2" fontId="0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 quotePrefix="1">
      <alignment horizontal="left" vertical="top" wrapText="1"/>
    </xf>
    <xf numFmtId="4" fontId="0" fillId="0" borderId="0" xfId="0" applyNumberFormat="1" applyFont="1" applyFill="1" applyAlignment="1">
      <alignment horizontal="right" vertical="top" wrapText="1"/>
    </xf>
    <xf numFmtId="4" fontId="0" fillId="0" borderId="0" xfId="68" applyNumberFormat="1" applyFont="1" applyAlignment="1">
      <alignment horizontal="righ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" fontId="0" fillId="0" borderId="0" xfId="68" applyNumberFormat="1" applyFont="1" applyBorder="1" applyAlignment="1">
      <alignment horizontal="right" vertical="center" wrapText="1"/>
    </xf>
    <xf numFmtId="4" fontId="0" fillId="0" borderId="20" xfId="68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 quotePrefix="1">
      <alignment horizontal="lef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68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center" vertical="top" wrapText="1"/>
    </xf>
    <xf numFmtId="4" fontId="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4" fontId="0" fillId="0" borderId="23" xfId="68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198" fontId="0" fillId="0" borderId="0" xfId="0" applyNumberFormat="1" applyFont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4" fontId="0" fillId="33" borderId="23" xfId="68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4" fontId="0" fillId="0" borderId="0" xfId="68" applyNumberFormat="1" applyFont="1" applyFill="1" applyAlignment="1">
      <alignment horizontal="right" vertical="center" wrapText="1"/>
    </xf>
    <xf numFmtId="4" fontId="0" fillId="0" borderId="0" xfId="68" applyNumberFormat="1" applyFont="1" applyFill="1" applyBorder="1" applyAlignment="1">
      <alignment wrapText="1"/>
    </xf>
    <xf numFmtId="4" fontId="64" fillId="0" borderId="0" xfId="68" applyNumberFormat="1" applyFont="1" applyFill="1" applyBorder="1" applyAlignment="1">
      <alignment wrapText="1"/>
    </xf>
    <xf numFmtId="4" fontId="64" fillId="0" borderId="0" xfId="68" applyNumberFormat="1" applyFont="1" applyFill="1" applyBorder="1" applyAlignment="1">
      <alignment horizontal="right" vertical="center" wrapText="1"/>
    </xf>
    <xf numFmtId="4" fontId="64" fillId="0" borderId="0" xfId="52" applyNumberFormat="1" applyFont="1" applyFill="1" applyBorder="1" applyAlignment="1">
      <alignment horizontal="right" vertical="center" wrapText="1"/>
      <protection/>
    </xf>
    <xf numFmtId="4" fontId="6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1" fillId="0" borderId="0" xfId="68" applyNumberFormat="1" applyFont="1" applyFill="1" applyBorder="1" applyAlignment="1">
      <alignment wrapText="1"/>
    </xf>
    <xf numFmtId="0" fontId="0" fillId="33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68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68" applyNumberFormat="1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" fontId="0" fillId="0" borderId="0" xfId="52" applyNumberFormat="1" applyFont="1" applyFill="1" applyBorder="1" applyAlignment="1">
      <alignment wrapText="1"/>
      <protection/>
    </xf>
    <xf numFmtId="4" fontId="66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9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52" applyFont="1" applyFill="1" applyBorder="1" applyAlignment="1" applyProtection="1">
      <alignment horizontal="center" vertical="top" wrapText="1"/>
      <protection/>
    </xf>
    <xf numFmtId="0" fontId="0" fillId="0" borderId="0" xfId="52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/>
    </xf>
    <xf numFmtId="4" fontId="0" fillId="0" borderId="23" xfId="68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15" fontId="6" fillId="0" borderId="0" xfId="47" applyNumberFormat="1" applyFont="1" applyAlignment="1">
      <alignment horizontal="right"/>
    </xf>
    <xf numFmtId="215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50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50" applyFont="1" applyBorder="1" applyAlignment="1">
      <alignment vertical="center" wrapText="1"/>
      <protection/>
    </xf>
    <xf numFmtId="2" fontId="0" fillId="0" borderId="0" xfId="50" applyNumberFormat="1" applyFont="1" applyBorder="1" applyAlignment="1">
      <alignment vertical="center" wrapText="1"/>
      <protection/>
    </xf>
    <xf numFmtId="4" fontId="0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Alignment="1">
      <alignment vertical="center" wrapText="1"/>
    </xf>
    <xf numFmtId="4" fontId="0" fillId="0" borderId="0" xfId="58" applyNumberFormat="1" applyFont="1" applyFill="1" applyBorder="1" applyAlignment="1">
      <alignment vertical="center" wrapText="1"/>
    </xf>
    <xf numFmtId="4" fontId="0" fillId="0" borderId="0" xfId="59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Border="1" applyAlignment="1">
      <alignment horizontal="right" vertical="center" wrapText="1"/>
    </xf>
    <xf numFmtId="4" fontId="0" fillId="33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2" fontId="0" fillId="0" borderId="0" xfId="68" applyNumberFormat="1" applyFont="1" applyBorder="1" applyAlignment="1" applyProtection="1">
      <alignment horizontal="center" vertical="center" wrapText="1"/>
      <protection locked="0"/>
    </xf>
    <xf numFmtId="2" fontId="0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justify" vertical="center" wrapText="1"/>
    </xf>
    <xf numFmtId="4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51" applyFont="1" applyBorder="1" applyAlignment="1">
      <alignment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 wrapText="1"/>
    </xf>
    <xf numFmtId="4" fontId="16" fillId="0" borderId="14" xfId="55" applyNumberFormat="1" applyFont="1" applyBorder="1" applyAlignment="1">
      <alignment horizontal="center" vertical="center" wrapText="1"/>
    </xf>
    <xf numFmtId="4" fontId="16" fillId="0" borderId="33" xfId="55" applyNumberFormat="1" applyFont="1" applyBorder="1" applyAlignment="1">
      <alignment horizontal="center" vertical="center" wrapText="1"/>
    </xf>
    <xf numFmtId="4" fontId="16" fillId="0" borderId="14" xfId="68" applyNumberFormat="1" applyFont="1" applyBorder="1" applyAlignment="1">
      <alignment horizontal="right" vertical="center"/>
    </xf>
    <xf numFmtId="4" fontId="16" fillId="0" borderId="33" xfId="68" applyNumberFormat="1" applyFont="1" applyBorder="1" applyAlignment="1">
      <alignment horizontal="right" vertical="center"/>
    </xf>
    <xf numFmtId="4" fontId="17" fillId="33" borderId="14" xfId="68" applyNumberFormat="1" applyFont="1" applyFill="1" applyBorder="1" applyAlignment="1">
      <alignment horizontal="center" vertical="center"/>
    </xf>
    <xf numFmtId="4" fontId="17" fillId="33" borderId="41" xfId="68" applyNumberFormat="1" applyFont="1" applyFill="1" applyBorder="1" applyAlignment="1">
      <alignment horizontal="center" vertical="center"/>
    </xf>
    <xf numFmtId="4" fontId="17" fillId="33" borderId="33" xfId="68" applyNumberFormat="1" applyFont="1" applyFill="1" applyBorder="1" applyAlignment="1">
      <alignment horizontal="center" vertical="center"/>
    </xf>
    <xf numFmtId="0" fontId="14" fillId="0" borderId="18" xfId="0" applyFont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6" fillId="0" borderId="14" xfId="55" applyNumberFormat="1" applyFont="1" applyBorder="1" applyAlignment="1">
      <alignment horizontal="right" vertical="center" wrapText="1"/>
    </xf>
    <xf numFmtId="4" fontId="16" fillId="0" borderId="33" xfId="55" applyNumberFormat="1" applyFont="1" applyBorder="1" applyAlignment="1">
      <alignment horizontal="righ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Caragua1" xfId="52"/>
    <cellStyle name="Nota" xfId="53"/>
    <cellStyle name="Nota 2" xfId="54"/>
    <cellStyle name="Percent" xfId="55"/>
    <cellStyle name="Saída" xfId="56"/>
    <cellStyle name="Comma [0]" xfId="57"/>
    <cellStyle name="Separador de milhares_implant eletr" xfId="58"/>
    <cellStyle name="Separador de milhares_Implantação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V35"/>
  <sheetViews>
    <sheetView showGridLines="0" showZeros="0" tabSelected="1" view="pageLayout" zoomScaleSheetLayoutView="100" workbookViewId="0" topLeftCell="A16">
      <selection activeCell="O27" sqref="O27"/>
    </sheetView>
  </sheetViews>
  <sheetFormatPr defaultColWidth="11.421875" defaultRowHeight="12.75"/>
  <cols>
    <col min="1" max="1" width="45.7109375" style="37" customWidth="1"/>
    <col min="2" max="17" width="4.7109375" style="1" customWidth="1"/>
    <col min="18" max="18" width="21.57421875" style="13" customWidth="1"/>
    <col min="19" max="19" width="13.421875" style="13" customWidth="1"/>
    <col min="20" max="20" width="16.421875" style="2" customWidth="1"/>
    <col min="21" max="22" width="11.421875" style="2" customWidth="1"/>
  </cols>
  <sheetData>
    <row r="1" spans="1:22" s="6" customFormat="1" ht="19.5" customHeight="1" thickBot="1">
      <c r="A1" s="23" t="s">
        <v>126</v>
      </c>
      <c r="B1" s="540" t="s">
        <v>32</v>
      </c>
      <c r="C1" s="541"/>
      <c r="D1" s="541"/>
      <c r="E1" s="542"/>
      <c r="F1" s="540" t="s">
        <v>33</v>
      </c>
      <c r="G1" s="541"/>
      <c r="H1" s="541"/>
      <c r="I1" s="542"/>
      <c r="J1" s="540" t="s">
        <v>34</v>
      </c>
      <c r="K1" s="541"/>
      <c r="L1" s="541"/>
      <c r="M1" s="542"/>
      <c r="N1" s="540" t="s">
        <v>35</v>
      </c>
      <c r="O1" s="541"/>
      <c r="P1" s="541"/>
      <c r="Q1" s="542"/>
      <c r="R1" s="543" t="s">
        <v>36</v>
      </c>
      <c r="S1" s="544"/>
      <c r="T1" s="24"/>
      <c r="U1" s="12"/>
      <c r="V1" s="12"/>
    </row>
    <row r="2" spans="1:22" s="3" customFormat="1" ht="19.5" customHeight="1" thickBot="1">
      <c r="A2" s="25" t="s">
        <v>127</v>
      </c>
      <c r="B2" s="14"/>
      <c r="C2" s="15"/>
      <c r="D2" s="15"/>
      <c r="E2" s="16"/>
      <c r="F2" s="17"/>
      <c r="G2" s="15"/>
      <c r="H2" s="15"/>
      <c r="I2" s="16"/>
      <c r="J2" s="17"/>
      <c r="K2" s="15"/>
      <c r="L2" s="15"/>
      <c r="M2" s="16"/>
      <c r="N2" s="17"/>
      <c r="O2" s="15"/>
      <c r="P2" s="15"/>
      <c r="Q2" s="16"/>
      <c r="R2" s="487" t="s">
        <v>482</v>
      </c>
      <c r="S2" s="487" t="s">
        <v>483</v>
      </c>
      <c r="T2" s="5"/>
      <c r="U2" s="4"/>
      <c r="V2" s="4"/>
    </row>
    <row r="3" spans="1:22" s="9" customFormat="1" ht="20.25" customHeight="1">
      <c r="A3" s="139" t="s">
        <v>485</v>
      </c>
      <c r="B3" s="140"/>
      <c r="C3" s="141"/>
      <c r="D3" s="142"/>
      <c r="E3" s="27"/>
      <c r="F3" s="38"/>
      <c r="G3" s="26"/>
      <c r="H3" s="26"/>
      <c r="I3" s="27"/>
      <c r="J3" s="28"/>
      <c r="K3" s="26"/>
      <c r="L3" s="26"/>
      <c r="M3" s="27"/>
      <c r="N3" s="28"/>
      <c r="O3" s="26"/>
      <c r="P3" s="26"/>
      <c r="Q3" s="144"/>
      <c r="R3" s="545">
        <f>implant!J27</f>
        <v>6650.9216</v>
      </c>
      <c r="S3" s="533">
        <f>R3*100/R29</f>
        <v>3.7913152455498316</v>
      </c>
      <c r="T3" s="7"/>
      <c r="U3" s="8"/>
      <c r="V3" s="8"/>
    </row>
    <row r="4" spans="1:22" s="9" customFormat="1" ht="15.75" customHeight="1" thickBot="1">
      <c r="A4" s="145"/>
      <c r="B4" s="146"/>
      <c r="C4" s="147"/>
      <c r="D4" s="147"/>
      <c r="E4" s="148"/>
      <c r="F4" s="146"/>
      <c r="G4" s="147"/>
      <c r="H4" s="147"/>
      <c r="I4" s="148"/>
      <c r="J4" s="146"/>
      <c r="K4" s="147"/>
      <c r="L4" s="147"/>
      <c r="M4" s="148"/>
      <c r="N4" s="146"/>
      <c r="O4" s="147"/>
      <c r="P4" s="147"/>
      <c r="Q4" s="148"/>
      <c r="R4" s="546"/>
      <c r="S4" s="534"/>
      <c r="T4" s="7"/>
      <c r="U4" s="8"/>
      <c r="V4" s="8"/>
    </row>
    <row r="5" spans="1:22" s="9" customFormat="1" ht="20.25" customHeight="1">
      <c r="A5" s="139" t="s">
        <v>128</v>
      </c>
      <c r="B5" s="28"/>
      <c r="C5" s="26"/>
      <c r="D5" s="149"/>
      <c r="E5" s="150"/>
      <c r="F5" s="140"/>
      <c r="G5" s="143"/>
      <c r="H5" s="143"/>
      <c r="I5" s="143"/>
      <c r="J5" s="151"/>
      <c r="K5" s="143"/>
      <c r="L5" s="26"/>
      <c r="M5" s="27"/>
      <c r="N5" s="28"/>
      <c r="O5" s="26"/>
      <c r="P5" s="26"/>
      <c r="Q5" s="27"/>
      <c r="R5" s="535">
        <f>'est. concreto'!J25</f>
        <v>7659.1592</v>
      </c>
      <c r="S5" s="533">
        <f>R5*100/R29</f>
        <v>4.366054629640087</v>
      </c>
      <c r="T5" s="7"/>
      <c r="U5" s="8"/>
      <c r="V5" s="8"/>
    </row>
    <row r="6" spans="1:22" s="9" customFormat="1" ht="16.5" thickBot="1">
      <c r="A6" s="145" t="s">
        <v>129</v>
      </c>
      <c r="B6" s="146"/>
      <c r="C6" s="147"/>
      <c r="D6" s="147"/>
      <c r="E6" s="148"/>
      <c r="F6" s="146"/>
      <c r="G6" s="147"/>
      <c r="H6" s="147"/>
      <c r="I6" s="148"/>
      <c r="J6" s="146"/>
      <c r="K6" s="147"/>
      <c r="L6" s="147"/>
      <c r="M6" s="148"/>
      <c r="N6" s="146"/>
      <c r="O6" s="147"/>
      <c r="P6" s="147"/>
      <c r="Q6" s="148"/>
      <c r="R6" s="536"/>
      <c r="S6" s="534"/>
      <c r="T6" s="7"/>
      <c r="U6" s="8"/>
      <c r="V6" s="8"/>
    </row>
    <row r="7" spans="1:22" s="9" customFormat="1" ht="20.25" customHeight="1">
      <c r="A7" s="139" t="s">
        <v>141</v>
      </c>
      <c r="B7" s="28"/>
      <c r="C7" s="26"/>
      <c r="D7" s="26"/>
      <c r="E7" s="297"/>
      <c r="F7" s="140"/>
      <c r="G7" s="141"/>
      <c r="H7" s="141"/>
      <c r="I7" s="150"/>
      <c r="J7" s="140"/>
      <c r="K7" s="141"/>
      <c r="L7" s="152"/>
      <c r="M7" s="27"/>
      <c r="N7" s="28"/>
      <c r="O7" s="26"/>
      <c r="P7" s="26"/>
      <c r="Q7" s="27"/>
      <c r="R7" s="535">
        <f>arquit!J9</f>
        <v>5424.05</v>
      </c>
      <c r="S7" s="533">
        <f>R7*100/R29</f>
        <v>3.091944950550096</v>
      </c>
      <c r="T7" s="7"/>
      <c r="U7" s="8"/>
      <c r="V7" s="8"/>
    </row>
    <row r="8" spans="1:22" s="9" customFormat="1" ht="16.5" thickBot="1">
      <c r="A8" s="145"/>
      <c r="B8" s="146"/>
      <c r="C8" s="147"/>
      <c r="D8" s="147"/>
      <c r="E8" s="148"/>
      <c r="F8" s="146"/>
      <c r="G8" s="147"/>
      <c r="H8" s="147"/>
      <c r="I8" s="148"/>
      <c r="J8" s="146"/>
      <c r="K8" s="147"/>
      <c r="L8" s="147"/>
      <c r="M8" s="148"/>
      <c r="N8" s="146"/>
      <c r="O8" s="147"/>
      <c r="P8" s="147"/>
      <c r="Q8" s="148"/>
      <c r="R8" s="536"/>
      <c r="S8" s="534"/>
      <c r="T8" s="7"/>
      <c r="U8" s="8"/>
      <c r="V8" s="8"/>
    </row>
    <row r="9" spans="1:22" s="9" customFormat="1" ht="15.75">
      <c r="A9" s="139" t="s">
        <v>130</v>
      </c>
      <c r="B9" s="28"/>
      <c r="C9" s="26"/>
      <c r="D9" s="26"/>
      <c r="E9" s="27"/>
      <c r="F9" s="28"/>
      <c r="G9" s="26"/>
      <c r="H9" s="26"/>
      <c r="I9" s="150"/>
      <c r="J9" s="140"/>
      <c r="K9" s="141"/>
      <c r="L9" s="141"/>
      <c r="M9" s="150"/>
      <c r="N9" s="140"/>
      <c r="O9" s="141"/>
      <c r="P9" s="26"/>
      <c r="Q9" s="27"/>
      <c r="R9" s="535">
        <f>arquit!J20+arquit!J33</f>
        <v>20285.839</v>
      </c>
      <c r="S9" s="533">
        <f>R9*100/R29</f>
        <v>11.563812550349315</v>
      </c>
      <c r="T9" s="7"/>
      <c r="U9" s="8"/>
      <c r="V9" s="8"/>
    </row>
    <row r="10" spans="1:22" s="9" customFormat="1" ht="16.5" thickBot="1">
      <c r="A10" s="145" t="s">
        <v>131</v>
      </c>
      <c r="B10" s="146"/>
      <c r="C10" s="147"/>
      <c r="D10" s="147"/>
      <c r="E10" s="148"/>
      <c r="F10" s="146"/>
      <c r="G10" s="147"/>
      <c r="H10" s="147"/>
      <c r="I10" s="148"/>
      <c r="J10" s="146"/>
      <c r="K10" s="147"/>
      <c r="L10" s="147"/>
      <c r="M10" s="148"/>
      <c r="N10" s="146"/>
      <c r="O10" s="147"/>
      <c r="P10" s="147"/>
      <c r="Q10" s="148"/>
      <c r="R10" s="536"/>
      <c r="S10" s="534"/>
      <c r="T10" s="7"/>
      <c r="U10" s="8"/>
      <c r="V10" s="8"/>
    </row>
    <row r="11" spans="1:22" s="9" customFormat="1" ht="15.75">
      <c r="A11" s="139" t="s">
        <v>142</v>
      </c>
      <c r="B11" s="28"/>
      <c r="C11" s="26"/>
      <c r="D11" s="26"/>
      <c r="E11" s="27"/>
      <c r="F11" s="28"/>
      <c r="G11" s="141"/>
      <c r="H11" s="141"/>
      <c r="I11" s="150"/>
      <c r="J11" s="151"/>
      <c r="K11" s="143"/>
      <c r="L11" s="143"/>
      <c r="M11" s="158"/>
      <c r="N11" s="28"/>
      <c r="O11" s="26"/>
      <c r="P11" s="26"/>
      <c r="Q11" s="27"/>
      <c r="R11" s="535">
        <f>'agua fria'!J36</f>
        <v>2103.82</v>
      </c>
      <c r="S11" s="533">
        <f>R11*100/R29</f>
        <v>1.1992691118013854</v>
      </c>
      <c r="T11" s="7"/>
      <c r="U11" s="8"/>
      <c r="V11" s="8"/>
    </row>
    <row r="12" spans="1:22" s="9" customFormat="1" ht="16.5" thickBot="1">
      <c r="A12" s="145"/>
      <c r="B12" s="146"/>
      <c r="C12" s="147"/>
      <c r="D12" s="147"/>
      <c r="E12" s="148"/>
      <c r="F12" s="146"/>
      <c r="G12" s="147"/>
      <c r="H12" s="147"/>
      <c r="I12" s="148"/>
      <c r="J12" s="146"/>
      <c r="K12" s="147"/>
      <c r="L12" s="147"/>
      <c r="M12" s="148"/>
      <c r="N12" s="146"/>
      <c r="O12" s="147"/>
      <c r="P12" s="147"/>
      <c r="Q12" s="148"/>
      <c r="R12" s="536"/>
      <c r="S12" s="534"/>
      <c r="T12" s="7"/>
      <c r="U12" s="8"/>
      <c r="V12" s="8"/>
    </row>
    <row r="13" spans="1:22" s="9" customFormat="1" ht="15.75">
      <c r="A13" s="139" t="s">
        <v>132</v>
      </c>
      <c r="B13" s="28"/>
      <c r="C13" s="26"/>
      <c r="D13" s="26"/>
      <c r="E13" s="27"/>
      <c r="F13" s="28"/>
      <c r="G13" s="26"/>
      <c r="H13" s="141"/>
      <c r="I13" s="150"/>
      <c r="J13" s="151"/>
      <c r="K13" s="143"/>
      <c r="L13" s="141"/>
      <c r="M13" s="150"/>
      <c r="N13" s="140"/>
      <c r="O13" s="26"/>
      <c r="P13" s="26"/>
      <c r="Q13" s="27"/>
      <c r="R13" s="535">
        <f>esgoto!J37</f>
        <v>7182.62</v>
      </c>
      <c r="S13" s="533">
        <f>R13*100/R29</f>
        <v>4.094406511872149</v>
      </c>
      <c r="T13" s="7"/>
      <c r="U13" s="8"/>
      <c r="V13" s="8"/>
    </row>
    <row r="14" spans="1:22" s="9" customFormat="1" ht="16.5" thickBot="1">
      <c r="A14" s="145" t="s">
        <v>133</v>
      </c>
      <c r="B14" s="146"/>
      <c r="C14" s="147"/>
      <c r="D14" s="147"/>
      <c r="E14" s="148"/>
      <c r="F14" s="146"/>
      <c r="G14" s="147"/>
      <c r="H14" s="147"/>
      <c r="I14" s="148"/>
      <c r="J14" s="146"/>
      <c r="K14" s="147"/>
      <c r="L14" s="147"/>
      <c r="M14" s="148"/>
      <c r="N14" s="146"/>
      <c r="O14" s="147"/>
      <c r="P14" s="147"/>
      <c r="Q14" s="148"/>
      <c r="R14" s="536"/>
      <c r="S14" s="534"/>
      <c r="T14" s="7"/>
      <c r="U14" s="8"/>
      <c r="V14" s="8"/>
    </row>
    <row r="15" spans="1:22" s="9" customFormat="1" ht="15.75" customHeight="1">
      <c r="A15" s="139" t="s">
        <v>134</v>
      </c>
      <c r="B15" s="28"/>
      <c r="C15" s="26"/>
      <c r="D15" s="26"/>
      <c r="E15" s="27"/>
      <c r="F15" s="28"/>
      <c r="G15" s="26"/>
      <c r="H15" s="26"/>
      <c r="I15" s="150"/>
      <c r="J15" s="140"/>
      <c r="K15" s="141"/>
      <c r="L15" s="141"/>
      <c r="M15" s="150"/>
      <c r="N15" s="151"/>
      <c r="O15" s="26"/>
      <c r="P15" s="26"/>
      <c r="Q15" s="150"/>
      <c r="R15" s="535">
        <f>eletrica!J54</f>
        <v>4545</v>
      </c>
      <c r="S15" s="533">
        <f>R15*100/R29</f>
        <v>2.5908481301334216</v>
      </c>
      <c r="T15" s="7"/>
      <c r="U15" s="8"/>
      <c r="V15" s="8"/>
    </row>
    <row r="16" spans="1:22" s="9" customFormat="1" ht="16.5" customHeight="1" thickBot="1">
      <c r="A16" s="145"/>
      <c r="B16" s="146"/>
      <c r="C16" s="147"/>
      <c r="D16" s="147"/>
      <c r="E16" s="148"/>
      <c r="F16" s="146"/>
      <c r="G16" s="147"/>
      <c r="H16" s="147"/>
      <c r="I16" s="148"/>
      <c r="J16" s="146"/>
      <c r="K16" s="147"/>
      <c r="L16" s="147"/>
      <c r="M16" s="148"/>
      <c r="N16" s="146"/>
      <c r="O16" s="147"/>
      <c r="P16" s="147"/>
      <c r="Q16" s="148"/>
      <c r="R16" s="536"/>
      <c r="S16" s="534"/>
      <c r="T16" s="7"/>
      <c r="U16" s="8"/>
      <c r="V16" s="8"/>
    </row>
    <row r="17" spans="1:22" s="9" customFormat="1" ht="15.75">
      <c r="A17" s="139" t="s">
        <v>135</v>
      </c>
      <c r="B17" s="28"/>
      <c r="C17" s="26"/>
      <c r="D17" s="143"/>
      <c r="E17" s="143"/>
      <c r="F17" s="140"/>
      <c r="G17" s="141"/>
      <c r="H17" s="141"/>
      <c r="I17" s="150"/>
      <c r="J17" s="140"/>
      <c r="K17" s="141"/>
      <c r="L17" s="141"/>
      <c r="M17" s="150"/>
      <c r="N17" s="151"/>
      <c r="O17" s="143"/>
      <c r="P17" s="143"/>
      <c r="Q17" s="158"/>
      <c r="R17" s="535">
        <f>'est. madeira '!J33+arquit!J207+arquit!J106</f>
        <v>30086.4089616</v>
      </c>
      <c r="S17" s="533">
        <f>R17*100/R29</f>
        <v>17.15056466459643</v>
      </c>
      <c r="T17" s="7"/>
      <c r="U17" s="8"/>
      <c r="V17" s="8"/>
    </row>
    <row r="18" spans="1:22" s="9" customFormat="1" ht="16.5" thickBot="1">
      <c r="A18" s="145" t="s">
        <v>568</v>
      </c>
      <c r="B18" s="146"/>
      <c r="C18" s="147"/>
      <c r="D18" s="147"/>
      <c r="E18" s="148"/>
      <c r="F18" s="146"/>
      <c r="G18" s="147"/>
      <c r="H18" s="147"/>
      <c r="I18" s="148"/>
      <c r="J18" s="146"/>
      <c r="K18" s="147"/>
      <c r="L18" s="147"/>
      <c r="M18" s="148"/>
      <c r="N18" s="146"/>
      <c r="O18" s="147"/>
      <c r="P18" s="147"/>
      <c r="Q18" s="148"/>
      <c r="R18" s="536"/>
      <c r="S18" s="534"/>
      <c r="T18" s="7"/>
      <c r="U18" s="8"/>
      <c r="V18" s="8"/>
    </row>
    <row r="19" spans="1:22" s="9" customFormat="1" ht="16.5" customHeight="1">
      <c r="A19" s="139" t="s">
        <v>136</v>
      </c>
      <c r="B19" s="28"/>
      <c r="C19" s="26"/>
      <c r="D19" s="26"/>
      <c r="E19" s="27"/>
      <c r="F19" s="28"/>
      <c r="G19" s="26"/>
      <c r="H19" s="26"/>
      <c r="I19" s="27"/>
      <c r="J19" s="28"/>
      <c r="K19" s="141"/>
      <c r="L19" s="141"/>
      <c r="M19" s="158"/>
      <c r="N19" s="28"/>
      <c r="O19" s="26"/>
      <c r="P19" s="26"/>
      <c r="Q19" s="27"/>
      <c r="R19" s="535">
        <f>arquit!J53</f>
        <v>7253.409999999999</v>
      </c>
      <c r="S19" s="533">
        <f>R19*100/R29</f>
        <v>4.134759897819815</v>
      </c>
      <c r="T19" s="7"/>
      <c r="U19" s="8"/>
      <c r="V19" s="8"/>
    </row>
    <row r="20" spans="1:22" s="9" customFormat="1" ht="16.5" thickBot="1">
      <c r="A20" s="145"/>
      <c r="B20" s="146"/>
      <c r="C20" s="147"/>
      <c r="D20" s="147"/>
      <c r="E20" s="148"/>
      <c r="F20" s="146"/>
      <c r="G20" s="147"/>
      <c r="H20" s="147"/>
      <c r="I20" s="148"/>
      <c r="J20" s="146"/>
      <c r="K20" s="147"/>
      <c r="L20" s="147"/>
      <c r="M20" s="148"/>
      <c r="N20" s="146"/>
      <c r="O20" s="147"/>
      <c r="P20" s="153"/>
      <c r="Q20" s="154"/>
      <c r="R20" s="536"/>
      <c r="S20" s="534"/>
      <c r="T20" s="7"/>
      <c r="U20" s="8"/>
      <c r="V20" s="8"/>
    </row>
    <row r="21" spans="1:22" s="9" customFormat="1" ht="20.25" customHeight="1">
      <c r="A21" s="139" t="s">
        <v>137</v>
      </c>
      <c r="B21" s="28"/>
      <c r="C21" s="26"/>
      <c r="D21" s="26"/>
      <c r="E21" s="27"/>
      <c r="F21" s="28"/>
      <c r="G21" s="26"/>
      <c r="H21" s="26"/>
      <c r="I21" s="27"/>
      <c r="J21" s="28"/>
      <c r="K21" s="26"/>
      <c r="L21" s="26"/>
      <c r="M21" s="150"/>
      <c r="N21" s="140"/>
      <c r="O21" s="141"/>
      <c r="P21" s="141"/>
      <c r="Q21" s="27"/>
      <c r="R21" s="535">
        <f>arquit!J66+arquit!J100+arquit!J116</f>
        <v>9688.774000000001</v>
      </c>
      <c r="S21" s="533">
        <f>R21*100/R29</f>
        <v>5.523023542615031</v>
      </c>
      <c r="T21" s="7"/>
      <c r="U21" s="8"/>
      <c r="V21" s="8"/>
    </row>
    <row r="22" spans="1:22" s="9" customFormat="1" ht="16.5" customHeight="1" thickBot="1">
      <c r="A22" s="145"/>
      <c r="B22" s="146"/>
      <c r="C22" s="147"/>
      <c r="D22" s="155"/>
      <c r="E22" s="148"/>
      <c r="F22" s="146"/>
      <c r="G22" s="147"/>
      <c r="H22" s="147"/>
      <c r="I22" s="148"/>
      <c r="J22" s="146"/>
      <c r="K22" s="147"/>
      <c r="L22" s="147"/>
      <c r="M22" s="148"/>
      <c r="N22" s="146"/>
      <c r="O22" s="147"/>
      <c r="P22" s="147"/>
      <c r="Q22" s="148"/>
      <c r="R22" s="536"/>
      <c r="S22" s="534"/>
      <c r="T22" s="7"/>
      <c r="U22" s="8"/>
      <c r="V22" s="8"/>
    </row>
    <row r="23" spans="1:22" s="9" customFormat="1" ht="15.75" customHeight="1">
      <c r="A23" s="139" t="s">
        <v>138</v>
      </c>
      <c r="B23" s="28"/>
      <c r="C23" s="26"/>
      <c r="D23" s="26"/>
      <c r="E23" s="27"/>
      <c r="F23" s="28"/>
      <c r="G23" s="26"/>
      <c r="H23" s="26"/>
      <c r="I23" s="27"/>
      <c r="J23" s="28"/>
      <c r="K23" s="26"/>
      <c r="L23" s="141"/>
      <c r="M23" s="150"/>
      <c r="N23" s="140"/>
      <c r="O23" s="141"/>
      <c r="P23" s="141"/>
      <c r="Q23" s="150"/>
      <c r="R23" s="535">
        <f>arquit!J153+arquit!J165+arquit!J173+arquit!J195</f>
        <v>15545.347399999999</v>
      </c>
      <c r="S23" s="533">
        <f>R23*100/R29</f>
        <v>8.861525686152794</v>
      </c>
      <c r="T23" s="7"/>
      <c r="U23" s="8"/>
      <c r="V23" s="8"/>
    </row>
    <row r="24" spans="1:22" s="9" customFormat="1" ht="16.5" customHeight="1" thickBot="1">
      <c r="A24" s="145" t="s">
        <v>143</v>
      </c>
      <c r="B24" s="146"/>
      <c r="C24" s="147"/>
      <c r="D24" s="147"/>
      <c r="E24" s="148"/>
      <c r="F24" s="146"/>
      <c r="G24" s="147"/>
      <c r="H24" s="147"/>
      <c r="I24" s="148"/>
      <c r="J24" s="146"/>
      <c r="K24" s="147"/>
      <c r="L24" s="147"/>
      <c r="M24" s="148"/>
      <c r="N24" s="146"/>
      <c r="O24" s="147"/>
      <c r="P24" s="147"/>
      <c r="Q24" s="148"/>
      <c r="R24" s="536"/>
      <c r="S24" s="534"/>
      <c r="T24" s="7"/>
      <c r="U24" s="8"/>
      <c r="V24" s="8"/>
    </row>
    <row r="25" spans="1:22" s="9" customFormat="1" ht="16.5" customHeight="1">
      <c r="A25" s="139" t="s">
        <v>195</v>
      </c>
      <c r="B25" s="28"/>
      <c r="C25" s="26"/>
      <c r="D25" s="26"/>
      <c r="E25" s="27"/>
      <c r="F25" s="28"/>
      <c r="G25" s="26"/>
      <c r="H25" s="26"/>
      <c r="I25" s="27"/>
      <c r="J25" s="28"/>
      <c r="K25" s="26"/>
      <c r="L25" s="26"/>
      <c r="M25" s="27"/>
      <c r="N25" s="140"/>
      <c r="O25" s="141"/>
      <c r="P25" s="141"/>
      <c r="Q25" s="150"/>
      <c r="R25" s="535">
        <f>arquit!J228</f>
        <v>9344.640000000003</v>
      </c>
      <c r="S25" s="533">
        <f>R25*100/R29</f>
        <v>5.326852160785476</v>
      </c>
      <c r="T25" s="7"/>
      <c r="U25" s="8"/>
      <c r="V25" s="8"/>
    </row>
    <row r="26" spans="1:22" s="9" customFormat="1" ht="16.5" thickBot="1">
      <c r="A26" s="145"/>
      <c r="B26" s="146"/>
      <c r="C26" s="147"/>
      <c r="D26" s="147"/>
      <c r="E26" s="148"/>
      <c r="F26" s="146"/>
      <c r="G26" s="147"/>
      <c r="H26" s="147"/>
      <c r="I26" s="148"/>
      <c r="J26" s="146"/>
      <c r="K26" s="147"/>
      <c r="L26" s="147"/>
      <c r="M26" s="148"/>
      <c r="N26" s="146"/>
      <c r="O26" s="147"/>
      <c r="P26" s="147"/>
      <c r="Q26" s="148"/>
      <c r="R26" s="536"/>
      <c r="S26" s="534"/>
      <c r="T26" s="7"/>
      <c r="U26" s="8"/>
      <c r="V26" s="8"/>
    </row>
    <row r="27" spans="1:22" s="9" customFormat="1" ht="16.5" customHeight="1">
      <c r="A27" s="139" t="s">
        <v>484</v>
      </c>
      <c r="B27" s="28"/>
      <c r="C27" s="26"/>
      <c r="D27" s="26"/>
      <c r="E27" s="27"/>
      <c r="F27" s="28"/>
      <c r="G27" s="26"/>
      <c r="H27" s="26"/>
      <c r="I27" s="27"/>
      <c r="J27" s="28"/>
      <c r="K27" s="26"/>
      <c r="L27" s="26"/>
      <c r="M27" s="27"/>
      <c r="N27" s="28"/>
      <c r="O27" s="26"/>
      <c r="P27" s="141"/>
      <c r="Q27" s="150"/>
      <c r="R27" s="535">
        <v>49655.19</v>
      </c>
      <c r="S27" s="533">
        <f>R27*100/R29</f>
        <v>28.305622918134166</v>
      </c>
      <c r="T27" s="7"/>
      <c r="U27" s="8"/>
      <c r="V27" s="8"/>
    </row>
    <row r="28" spans="1:22" s="9" customFormat="1" ht="16.5" thickBot="1">
      <c r="A28" s="145"/>
      <c r="B28" s="146"/>
      <c r="C28" s="147"/>
      <c r="D28" s="147"/>
      <c r="E28" s="148"/>
      <c r="F28" s="146"/>
      <c r="G28" s="147"/>
      <c r="H28" s="147"/>
      <c r="I28" s="148"/>
      <c r="J28" s="146"/>
      <c r="K28" s="147"/>
      <c r="L28" s="147"/>
      <c r="M28" s="148"/>
      <c r="N28" s="146"/>
      <c r="O28" s="147"/>
      <c r="P28" s="153"/>
      <c r="Q28" s="154"/>
      <c r="R28" s="536"/>
      <c r="S28" s="534"/>
      <c r="T28" s="7"/>
      <c r="U28" s="8"/>
      <c r="V28" s="8"/>
    </row>
    <row r="29" spans="1:22" s="9" customFormat="1" ht="21.75">
      <c r="A29" s="29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9"/>
      <c r="Q29" s="156" t="s">
        <v>139</v>
      </c>
      <c r="R29" s="30">
        <f>SUM(R3:R28)</f>
        <v>175425.1801616</v>
      </c>
      <c r="S29" s="537">
        <f>SUM(S3:S28)</f>
        <v>99.99999999999999</v>
      </c>
      <c r="T29" s="7"/>
      <c r="U29" s="8"/>
      <c r="V29" s="8"/>
    </row>
    <row r="30" spans="1:22" s="11" customFormat="1" ht="20.25">
      <c r="A30" s="29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1"/>
      <c r="Q30" s="32" t="s">
        <v>121</v>
      </c>
      <c r="R30" s="33">
        <f>R29*0.3</f>
        <v>52627.55404848</v>
      </c>
      <c r="S30" s="538"/>
      <c r="T30" s="10"/>
      <c r="U30" s="10"/>
      <c r="V30" s="10"/>
    </row>
    <row r="31" spans="1:22" s="11" customFormat="1" ht="24" thickBot="1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4"/>
      <c r="Q31" s="157" t="s">
        <v>140</v>
      </c>
      <c r="R31" s="354">
        <f>R29+R30</f>
        <v>228052.73421008</v>
      </c>
      <c r="S31" s="539"/>
      <c r="T31" s="10"/>
      <c r="U31" s="10"/>
      <c r="V31" s="10"/>
    </row>
    <row r="32" spans="1:22" s="11" customFormat="1" ht="15">
      <c r="A32" s="3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6"/>
      <c r="S32" s="36"/>
      <c r="T32" s="10"/>
      <c r="U32" s="10"/>
      <c r="V32" s="10"/>
    </row>
    <row r="33" spans="15:19" ht="15">
      <c r="O33" s="490"/>
      <c r="R33" s="492"/>
      <c r="S33" s="494"/>
    </row>
    <row r="34" spans="14:19" ht="15">
      <c r="N34" s="491"/>
      <c r="R34" s="493"/>
      <c r="S34" s="494"/>
    </row>
    <row r="35" spans="18:19" ht="23.25">
      <c r="R35" s="477"/>
      <c r="S35" s="477"/>
    </row>
  </sheetData>
  <sheetProtection/>
  <mergeCells count="32">
    <mergeCell ref="B1:E1"/>
    <mergeCell ref="F1:I1"/>
    <mergeCell ref="J1:M1"/>
    <mergeCell ref="N1:Q1"/>
    <mergeCell ref="R1:S1"/>
    <mergeCell ref="R3:R4"/>
    <mergeCell ref="S3:S4"/>
    <mergeCell ref="R5:R6"/>
    <mergeCell ref="S5:S6"/>
    <mergeCell ref="R7:R8"/>
    <mergeCell ref="S7:S8"/>
    <mergeCell ref="R9:R10"/>
    <mergeCell ref="R11:R12"/>
    <mergeCell ref="S29:S31"/>
    <mergeCell ref="S15:S16"/>
    <mergeCell ref="S17:S18"/>
    <mergeCell ref="S19:S20"/>
    <mergeCell ref="S21:S22"/>
    <mergeCell ref="R13:R14"/>
    <mergeCell ref="R15:R16"/>
    <mergeCell ref="R17:R18"/>
    <mergeCell ref="R19:R20"/>
    <mergeCell ref="R21:R22"/>
    <mergeCell ref="S23:S24"/>
    <mergeCell ref="S25:S26"/>
    <mergeCell ref="S27:S28"/>
    <mergeCell ref="R25:R26"/>
    <mergeCell ref="R27:R28"/>
    <mergeCell ref="S9:S10"/>
    <mergeCell ref="S11:S12"/>
    <mergeCell ref="S13:S14"/>
    <mergeCell ref="R23:R24"/>
  </mergeCells>
  <printOptions horizontalCentered="1"/>
  <pageMargins left="0.5118110236220472" right="0.4330708661417323" top="0.984251968503937" bottom="0.4330708661417323" header="0.4724409448818898" footer="0"/>
  <pageSetup fitToHeight="0" fitToWidth="1" horizontalDpi="300" verticalDpi="300" orientation="landscape" paperSize="9" scale="89" r:id="rId1"/>
  <headerFooter alignWithMargins="0">
    <oddHeader>&amp;L&amp;11SECRETARIA DO MEIO AMBIENTE
FUNDAÇÃO FLORESTAL&amp;C&amp;11PROJETO EXECUTIVO PADRÃO
Construção de Guarita&amp;R&amp;11CRONOGRAMA FÍSICO-FINANCEIRO
CPOS 159 - Outubro/2012</oddHeader>
    <oddFooter>&amp;Rpágina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K32"/>
  <sheetViews>
    <sheetView showZeros="0" view="pageLayout" zoomScaleSheetLayoutView="100" workbookViewId="0" topLeftCell="A1">
      <selection activeCell="F22" sqref="F22"/>
    </sheetView>
  </sheetViews>
  <sheetFormatPr defaultColWidth="9.140625" defaultRowHeight="12.75"/>
  <cols>
    <col min="1" max="1" width="5.7109375" style="22" customWidth="1"/>
    <col min="2" max="3" width="8.7109375" style="446" customWidth="1"/>
    <col min="4" max="4" width="75.421875" style="42" customWidth="1"/>
    <col min="5" max="5" width="6.28125" style="446" customWidth="1"/>
    <col min="6" max="6" width="10.7109375" style="448" customWidth="1"/>
    <col min="7" max="9" width="11.7109375" style="448" customWidth="1"/>
    <col min="10" max="10" width="16.28125" style="41" customWidth="1"/>
    <col min="11" max="16384" width="9.140625" style="40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241</v>
      </c>
      <c r="D1" s="45" t="s">
        <v>55</v>
      </c>
      <c r="E1" s="44" t="s">
        <v>2</v>
      </c>
      <c r="F1" s="46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12.75">
      <c r="A2" s="48">
        <v>1</v>
      </c>
      <c r="B2" s="338"/>
      <c r="C2" s="338"/>
      <c r="D2" s="56" t="s">
        <v>52</v>
      </c>
      <c r="E2" s="338"/>
      <c r="F2" s="343"/>
      <c r="G2" s="343"/>
      <c r="H2" s="343"/>
      <c r="I2" s="343"/>
      <c r="J2" s="351">
        <f>I2*F2</f>
        <v>0</v>
      </c>
    </row>
    <row r="3" spans="1:10" ht="6" customHeight="1">
      <c r="A3" s="48"/>
      <c r="B3" s="338"/>
      <c r="C3" s="338"/>
      <c r="D3" s="56"/>
      <c r="E3" s="338"/>
      <c r="F3" s="343"/>
      <c r="G3" s="343"/>
      <c r="H3" s="343"/>
      <c r="I3" s="343"/>
      <c r="J3" s="351"/>
    </row>
    <row r="4" spans="1:10" ht="14.25" customHeight="1">
      <c r="A4" s="48"/>
      <c r="B4" s="338" t="s">
        <v>4</v>
      </c>
      <c r="C4" s="496" t="s">
        <v>577</v>
      </c>
      <c r="D4" s="339" t="s">
        <v>303</v>
      </c>
      <c r="E4" s="338" t="s">
        <v>38</v>
      </c>
      <c r="F4" s="343">
        <v>63.36</v>
      </c>
      <c r="G4" s="343">
        <v>3.79</v>
      </c>
      <c r="H4" s="343">
        <v>2.95</v>
      </c>
      <c r="I4" s="343">
        <f aca="true" t="shared" si="0" ref="I4:I12">G4+H4</f>
        <v>6.74</v>
      </c>
      <c r="J4" s="351">
        <f aca="true" t="shared" si="1" ref="J4:J9">I4*F4</f>
        <v>427.0464</v>
      </c>
    </row>
    <row r="5" spans="1:10" s="469" customFormat="1" ht="25.5">
      <c r="A5" s="48"/>
      <c r="B5" s="338" t="s">
        <v>29</v>
      </c>
      <c r="C5" s="496" t="s">
        <v>578</v>
      </c>
      <c r="D5" s="339" t="s">
        <v>59</v>
      </c>
      <c r="E5" s="338" t="s">
        <v>6</v>
      </c>
      <c r="F5" s="343">
        <v>0</v>
      </c>
      <c r="G5" s="349"/>
      <c r="H5" s="349"/>
      <c r="I5" s="343">
        <f t="shared" si="0"/>
        <v>0</v>
      </c>
      <c r="J5" s="351">
        <f t="shared" si="1"/>
        <v>0</v>
      </c>
    </row>
    <row r="6" spans="1:10" s="469" customFormat="1" ht="28.5" customHeight="1">
      <c r="A6" s="48"/>
      <c r="B6" s="338" t="s">
        <v>28</v>
      </c>
      <c r="C6" s="496" t="s">
        <v>579</v>
      </c>
      <c r="D6" s="339" t="s">
        <v>75</v>
      </c>
      <c r="E6" s="338" t="s">
        <v>8</v>
      </c>
      <c r="F6" s="343">
        <v>0</v>
      </c>
      <c r="G6" s="349"/>
      <c r="H6" s="349"/>
      <c r="I6" s="343">
        <f t="shared" si="0"/>
        <v>0</v>
      </c>
      <c r="J6" s="351">
        <f t="shared" si="1"/>
        <v>0</v>
      </c>
    </row>
    <row r="7" spans="1:10" s="469" customFormat="1" ht="18" customHeight="1">
      <c r="A7" s="48"/>
      <c r="B7" s="338" t="s">
        <v>53</v>
      </c>
      <c r="C7" s="496" t="s">
        <v>580</v>
      </c>
      <c r="D7" s="339" t="s">
        <v>177</v>
      </c>
      <c r="E7" s="338" t="s">
        <v>8</v>
      </c>
      <c r="F7" s="343">
        <v>0</v>
      </c>
      <c r="G7" s="349"/>
      <c r="H7" s="349"/>
      <c r="I7" s="343">
        <f t="shared" si="0"/>
        <v>0</v>
      </c>
      <c r="J7" s="351">
        <f t="shared" si="1"/>
        <v>0</v>
      </c>
    </row>
    <row r="8" spans="1:10" s="469" customFormat="1" ht="27" customHeight="1">
      <c r="A8" s="48"/>
      <c r="B8" s="338" t="s">
        <v>62</v>
      </c>
      <c r="C8" s="497" t="s">
        <v>581</v>
      </c>
      <c r="D8" s="349" t="s">
        <v>178</v>
      </c>
      <c r="E8" s="338" t="s">
        <v>8</v>
      </c>
      <c r="F8" s="343">
        <v>0</v>
      </c>
      <c r="G8" s="349"/>
      <c r="H8" s="499"/>
      <c r="I8" s="343">
        <f t="shared" si="0"/>
        <v>0</v>
      </c>
      <c r="J8" s="351">
        <f t="shared" si="1"/>
        <v>0</v>
      </c>
    </row>
    <row r="9" spans="1:10" s="469" customFormat="1" ht="15.75" customHeight="1" thickBot="1">
      <c r="A9" s="48"/>
      <c r="B9" s="350" t="s">
        <v>54</v>
      </c>
      <c r="C9" s="497" t="s">
        <v>582</v>
      </c>
      <c r="D9" s="339" t="s">
        <v>571</v>
      </c>
      <c r="E9" s="338" t="s">
        <v>6</v>
      </c>
      <c r="F9" s="343">
        <v>15.36</v>
      </c>
      <c r="G9" s="500">
        <v>277.24</v>
      </c>
      <c r="H9" s="501">
        <v>46.33</v>
      </c>
      <c r="I9" s="343">
        <f t="shared" si="0"/>
        <v>323.57</v>
      </c>
      <c r="J9" s="351">
        <f t="shared" si="1"/>
        <v>4970.035199999999</v>
      </c>
    </row>
    <row r="10" spans="1:10" ht="13.5" thickBot="1">
      <c r="A10" s="48"/>
      <c r="B10" s="49"/>
      <c r="C10" s="49"/>
      <c r="D10" s="64" t="s">
        <v>56</v>
      </c>
      <c r="E10" s="65"/>
      <c r="F10" s="66"/>
      <c r="G10" s="66"/>
      <c r="H10" s="66"/>
      <c r="I10" s="66">
        <f t="shared" si="0"/>
        <v>0</v>
      </c>
      <c r="J10" s="67">
        <f>SUM(J2:J9)</f>
        <v>5397.0815999999995</v>
      </c>
    </row>
    <row r="11" spans="1:10" s="469" customFormat="1" ht="7.5" customHeight="1">
      <c r="A11" s="48"/>
      <c r="B11" s="338"/>
      <c r="C11" s="338"/>
      <c r="D11" s="54"/>
      <c r="E11" s="338"/>
      <c r="F11" s="343"/>
      <c r="G11" s="343"/>
      <c r="H11" s="343"/>
      <c r="I11" s="343">
        <f t="shared" si="0"/>
        <v>0</v>
      </c>
      <c r="J11" s="351">
        <f>I11*F11</f>
        <v>0</v>
      </c>
    </row>
    <row r="12" spans="1:10" s="469" customFormat="1" ht="12.75">
      <c r="A12" s="48">
        <v>2</v>
      </c>
      <c r="B12" s="338"/>
      <c r="C12" s="338"/>
      <c r="D12" s="57" t="s">
        <v>77</v>
      </c>
      <c r="E12" s="338"/>
      <c r="F12" s="343"/>
      <c r="G12" s="343"/>
      <c r="H12" s="343"/>
      <c r="I12" s="343">
        <f t="shared" si="0"/>
        <v>0</v>
      </c>
      <c r="J12" s="351">
        <f>I12*F12</f>
        <v>0</v>
      </c>
    </row>
    <row r="13" spans="1:10" s="469" customFormat="1" ht="6.75" customHeight="1">
      <c r="A13" s="48"/>
      <c r="B13" s="338"/>
      <c r="C13" s="338"/>
      <c r="D13" s="346"/>
      <c r="E13" s="338"/>
      <c r="F13" s="343"/>
      <c r="G13" s="343"/>
      <c r="H13" s="343"/>
      <c r="I13" s="343"/>
      <c r="J13" s="351"/>
    </row>
    <row r="14" spans="1:10" s="503" customFormat="1" ht="38.25">
      <c r="A14" s="62"/>
      <c r="B14" s="338" t="s">
        <v>24</v>
      </c>
      <c r="C14" s="338" t="s">
        <v>460</v>
      </c>
      <c r="D14" s="339" t="s">
        <v>557</v>
      </c>
      <c r="E14" s="338" t="s">
        <v>74</v>
      </c>
      <c r="F14" s="502">
        <v>1</v>
      </c>
      <c r="G14" s="502">
        <v>645</v>
      </c>
      <c r="H14" s="502">
        <v>73.24</v>
      </c>
      <c r="I14" s="502">
        <f>H14+G14</f>
        <v>718.24</v>
      </c>
      <c r="J14" s="351">
        <f>I14*F14</f>
        <v>718.24</v>
      </c>
    </row>
    <row r="15" spans="1:10" s="469" customFormat="1" ht="38.25">
      <c r="A15" s="48"/>
      <c r="B15" s="338" t="s">
        <v>25</v>
      </c>
      <c r="C15" s="338" t="s">
        <v>460</v>
      </c>
      <c r="D15" s="346" t="s">
        <v>558</v>
      </c>
      <c r="E15" s="338" t="s">
        <v>12</v>
      </c>
      <c r="F15" s="343">
        <v>40</v>
      </c>
      <c r="G15" s="343">
        <v>1.7</v>
      </c>
      <c r="H15" s="343">
        <v>5.48</v>
      </c>
      <c r="I15" s="343">
        <f>H15+G15</f>
        <v>7.180000000000001</v>
      </c>
      <c r="J15" s="351">
        <f>I15*F15</f>
        <v>287.20000000000005</v>
      </c>
    </row>
    <row r="16" spans="1:10" s="503" customFormat="1" ht="5.25" customHeight="1">
      <c r="A16" s="62"/>
      <c r="B16" s="338"/>
      <c r="C16" s="338"/>
      <c r="D16" s="339"/>
      <c r="E16" s="338"/>
      <c r="F16" s="502"/>
      <c r="G16" s="502"/>
      <c r="H16" s="502"/>
      <c r="I16" s="502"/>
      <c r="J16" s="351"/>
    </row>
    <row r="17" spans="1:10" s="503" customFormat="1" ht="13.5" thickBot="1">
      <c r="A17" s="48"/>
      <c r="B17" s="338" t="s">
        <v>26</v>
      </c>
      <c r="C17" s="496" t="s">
        <v>610</v>
      </c>
      <c r="D17" s="337" t="s">
        <v>574</v>
      </c>
      <c r="E17" s="338" t="s">
        <v>12</v>
      </c>
      <c r="F17" s="504">
        <v>120</v>
      </c>
      <c r="G17" s="505">
        <v>1.58</v>
      </c>
      <c r="H17" s="505">
        <v>0.49</v>
      </c>
      <c r="I17" s="504">
        <f>G17+H17</f>
        <v>2.0700000000000003</v>
      </c>
      <c r="J17" s="351">
        <f>I17*F17</f>
        <v>248.40000000000003</v>
      </c>
    </row>
    <row r="18" spans="1:10" s="469" customFormat="1" ht="13.5" thickBot="1">
      <c r="A18" s="48"/>
      <c r="B18" s="338"/>
      <c r="C18" s="338"/>
      <c r="D18" s="64" t="s">
        <v>71</v>
      </c>
      <c r="E18" s="65"/>
      <c r="F18" s="66"/>
      <c r="G18" s="66"/>
      <c r="H18" s="66"/>
      <c r="I18" s="66">
        <f>H18+G18</f>
        <v>0</v>
      </c>
      <c r="J18" s="67">
        <f>SUM(J11:J17)</f>
        <v>1253.8400000000001</v>
      </c>
    </row>
    <row r="19" spans="1:11" ht="6.75" customHeight="1">
      <c r="A19" s="48"/>
      <c r="B19" s="338"/>
      <c r="C19" s="338"/>
      <c r="D19" s="339"/>
      <c r="E19" s="338"/>
      <c r="F19" s="506"/>
      <c r="G19" s="506"/>
      <c r="H19" s="506"/>
      <c r="I19" s="343">
        <f>H19+G19</f>
        <v>0</v>
      </c>
      <c r="J19" s="351">
        <f>I19*F19</f>
        <v>0</v>
      </c>
      <c r="K19" s="469"/>
    </row>
    <row r="20" spans="1:11" ht="12.75">
      <c r="A20" s="48">
        <v>3</v>
      </c>
      <c r="B20" s="454"/>
      <c r="C20" s="454"/>
      <c r="D20" s="56" t="s">
        <v>79</v>
      </c>
      <c r="E20" s="338"/>
      <c r="F20" s="506"/>
      <c r="G20" s="506"/>
      <c r="H20" s="506"/>
      <c r="I20" s="343">
        <f>H20+G20</f>
        <v>0</v>
      </c>
      <c r="J20" s="351">
        <f>I20*F20</f>
        <v>0</v>
      </c>
      <c r="K20" s="469"/>
    </row>
    <row r="21" spans="1:10" s="469" customFormat="1" ht="6" customHeight="1">
      <c r="A21" s="48"/>
      <c r="B21" s="338"/>
      <c r="C21" s="338"/>
      <c r="D21" s="57"/>
      <c r="E21" s="338"/>
      <c r="F21" s="343"/>
      <c r="G21" s="343"/>
      <c r="H21" s="343"/>
      <c r="I21" s="343"/>
      <c r="J21" s="351"/>
    </row>
    <row r="22" spans="1:10" s="469" customFormat="1" ht="12.75">
      <c r="A22" s="48"/>
      <c r="B22" s="338" t="s">
        <v>7</v>
      </c>
      <c r="C22" s="496" t="s">
        <v>611</v>
      </c>
      <c r="D22" s="339" t="s">
        <v>304</v>
      </c>
      <c r="E22" s="338" t="s">
        <v>12</v>
      </c>
      <c r="F22" s="343"/>
      <c r="G22" s="343"/>
      <c r="H22" s="343"/>
      <c r="I22" s="343">
        <f>G22+H22</f>
        <v>0</v>
      </c>
      <c r="J22" s="351">
        <f>I22*F22</f>
        <v>0</v>
      </c>
    </row>
    <row r="23" spans="1:10" s="469" customFormat="1" ht="12.75">
      <c r="A23" s="48"/>
      <c r="B23" s="338" t="s">
        <v>41</v>
      </c>
      <c r="C23" s="338" t="s">
        <v>460</v>
      </c>
      <c r="D23" s="339" t="s">
        <v>572</v>
      </c>
      <c r="E23" s="338" t="s">
        <v>12</v>
      </c>
      <c r="F23" s="507"/>
      <c r="G23" s="349"/>
      <c r="H23" s="349"/>
      <c r="I23" s="343">
        <f>G23+H23</f>
        <v>0</v>
      </c>
      <c r="J23" s="351">
        <f>I23*F23</f>
        <v>0</v>
      </c>
    </row>
    <row r="24" spans="1:10" s="469" customFormat="1" ht="6" customHeight="1" thickBot="1">
      <c r="A24" s="48"/>
      <c r="B24" s="338"/>
      <c r="C24" s="338"/>
      <c r="D24" s="339"/>
      <c r="E24" s="338"/>
      <c r="F24" s="343"/>
      <c r="G24" s="343"/>
      <c r="H24" s="343"/>
      <c r="I24" s="343"/>
      <c r="J24" s="351"/>
    </row>
    <row r="25" spans="1:10" s="469" customFormat="1" ht="13.5" thickBot="1">
      <c r="A25" s="48"/>
      <c r="B25" s="338"/>
      <c r="C25" s="338"/>
      <c r="D25" s="64" t="s">
        <v>72</v>
      </c>
      <c r="E25" s="65"/>
      <c r="F25" s="66"/>
      <c r="G25" s="66"/>
      <c r="H25" s="66"/>
      <c r="I25" s="66">
        <f>H25+G25</f>
        <v>0</v>
      </c>
      <c r="J25" s="67">
        <f>SUM(J22:J23)</f>
        <v>0</v>
      </c>
    </row>
    <row r="26" spans="1:10" s="469" customFormat="1" ht="6" customHeight="1" thickBot="1">
      <c r="A26" s="48"/>
      <c r="B26" s="338"/>
      <c r="C26" s="338"/>
      <c r="D26" s="339"/>
      <c r="E26" s="338"/>
      <c r="F26" s="343"/>
      <c r="G26" s="343"/>
      <c r="H26" s="343"/>
      <c r="I26" s="343"/>
      <c r="J26" s="351"/>
    </row>
    <row r="27" spans="1:10" s="469" customFormat="1" ht="15.75">
      <c r="A27" s="48"/>
      <c r="B27" s="338"/>
      <c r="C27" s="338"/>
      <c r="D27" s="68" t="s">
        <v>31</v>
      </c>
      <c r="E27" s="463"/>
      <c r="F27" s="508"/>
      <c r="G27" s="464"/>
      <c r="H27" s="464"/>
      <c r="I27" s="464"/>
      <c r="J27" s="129">
        <f>SUM(J10,J18,J25)</f>
        <v>6650.9216</v>
      </c>
    </row>
    <row r="28" spans="1:10" ht="14.25" customHeight="1">
      <c r="A28" s="48"/>
      <c r="B28" s="338"/>
      <c r="C28" s="338"/>
      <c r="D28" s="71" t="s">
        <v>122</v>
      </c>
      <c r="E28" s="465"/>
      <c r="F28" s="509"/>
      <c r="G28" s="466"/>
      <c r="H28" s="466"/>
      <c r="I28" s="466"/>
      <c r="J28" s="130">
        <f>J27*0.3</f>
        <v>1995.2764799999998</v>
      </c>
    </row>
    <row r="29" spans="1:10" ht="17.25" customHeight="1" thickBot="1">
      <c r="A29" s="48"/>
      <c r="B29" s="338"/>
      <c r="C29" s="338"/>
      <c r="D29" s="72" t="s">
        <v>51</v>
      </c>
      <c r="E29" s="467"/>
      <c r="F29" s="510"/>
      <c r="G29" s="468"/>
      <c r="H29" s="468"/>
      <c r="I29" s="468"/>
      <c r="J29" s="127">
        <f>SUM(J27:J28)</f>
        <v>8646.19808</v>
      </c>
    </row>
    <row r="31" spans="3:6" ht="59.25">
      <c r="C31" s="495"/>
      <c r="F31" s="511"/>
    </row>
    <row r="32" ht="12.75">
      <c r="F32" s="511"/>
    </row>
  </sheetData>
  <sheetProtection/>
  <printOptions gridLines="1" horizontalCentered="1"/>
  <pageMargins left="0.4330708661417323" right="0.4330708661417323" top="1.220472440944882" bottom="0.984251968503937" header="0.6692913385826772" footer="0.5905511811023623"/>
  <pageSetup fitToHeight="0" fitToWidth="1" horizontalDpi="300" verticalDpi="300" orientation="landscape" paperSize="9" scale="84" r:id="rId1"/>
  <headerFooter alignWithMargins="0">
    <oddHeader>&amp;L&amp;11SECRETARIA DO MEIO AMBIENTE
FUNDAÇÃO FLORESTAL&amp;C&amp;11PROJETO EXECUTIVO PADRÃO
Construção de Guarita&amp;R&amp;11Planilha  Orçamentária
IMPLANTAÇÃO 
CPOS 159 - Outubro/2012</oddHeader>
    <oddFooter>&amp;Rpágina &amp;P / &amp;N</oddFooter>
  </headerFooter>
  <ignoredErrors>
    <ignoredError sqref="I14 I17" unlockedFormula="1"/>
    <ignoredError sqref="J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L30"/>
  <sheetViews>
    <sheetView showZeros="0" view="pageLayout" zoomScaleSheetLayoutView="90" workbookViewId="0" topLeftCell="F1">
      <selection activeCell="H4" sqref="H4"/>
    </sheetView>
  </sheetViews>
  <sheetFormatPr defaultColWidth="11.421875" defaultRowHeight="12.75"/>
  <cols>
    <col min="1" max="1" width="5.7109375" style="132" customWidth="1"/>
    <col min="2" max="3" width="8.7109375" style="132" customWidth="1"/>
    <col min="4" max="4" width="63.7109375" style="225" customWidth="1"/>
    <col min="5" max="5" width="4.7109375" style="132" customWidth="1"/>
    <col min="6" max="6" width="10.7109375" style="222" customWidth="1"/>
    <col min="7" max="9" width="11.7109375" style="223" customWidth="1"/>
    <col min="10" max="10" width="15.7109375" style="223" customWidth="1"/>
    <col min="11" max="12" width="11.421875" style="180" customWidth="1"/>
    <col min="13" max="16384" width="11.421875" style="181" customWidth="1"/>
  </cols>
  <sheetData>
    <row r="1" spans="1:12" s="162" customFormat="1" ht="26.25" thickBot="1">
      <c r="A1" s="115" t="s">
        <v>0</v>
      </c>
      <c r="B1" s="116" t="s">
        <v>1</v>
      </c>
      <c r="C1" s="44" t="s">
        <v>241</v>
      </c>
      <c r="D1" s="116" t="s">
        <v>99</v>
      </c>
      <c r="E1" s="116" t="s">
        <v>2</v>
      </c>
      <c r="F1" s="159" t="s">
        <v>3</v>
      </c>
      <c r="G1" s="117" t="s">
        <v>21</v>
      </c>
      <c r="H1" s="117" t="s">
        <v>22</v>
      </c>
      <c r="I1" s="117" t="s">
        <v>100</v>
      </c>
      <c r="J1" s="160" t="s">
        <v>23</v>
      </c>
      <c r="K1" s="161"/>
      <c r="L1" s="161"/>
    </row>
    <row r="2" spans="1:12" s="162" customFormat="1" ht="12.75">
      <c r="A2" s="163"/>
      <c r="B2" s="164"/>
      <c r="C2" s="164"/>
      <c r="D2" s="165"/>
      <c r="E2" s="164"/>
      <c r="F2" s="166"/>
      <c r="G2" s="167"/>
      <c r="H2" s="167"/>
      <c r="I2" s="167"/>
      <c r="J2" s="168"/>
      <c r="K2" s="161"/>
      <c r="L2" s="161"/>
    </row>
    <row r="3" spans="1:12" s="176" customFormat="1" ht="12.75">
      <c r="A3" s="169">
        <v>1</v>
      </c>
      <c r="B3" s="170"/>
      <c r="C3" s="170"/>
      <c r="D3" s="171" t="s">
        <v>144</v>
      </c>
      <c r="E3" s="170"/>
      <c r="F3" s="172"/>
      <c r="G3" s="173"/>
      <c r="H3" s="173"/>
      <c r="I3" s="173"/>
      <c r="J3" s="174"/>
      <c r="K3" s="175"/>
      <c r="L3" s="175"/>
    </row>
    <row r="4" spans="1:12" s="162" customFormat="1" ht="14.25">
      <c r="A4" s="163"/>
      <c r="B4" s="164" t="s">
        <v>4</v>
      </c>
      <c r="C4" s="478">
        <v>60202</v>
      </c>
      <c r="D4" s="165" t="s">
        <v>145</v>
      </c>
      <c r="E4" s="164" t="s">
        <v>80</v>
      </c>
      <c r="F4" s="336">
        <v>16.78</v>
      </c>
      <c r="G4" s="362">
        <v>0</v>
      </c>
      <c r="H4" s="167">
        <v>31.23</v>
      </c>
      <c r="I4" s="178">
        <f>G4+H4</f>
        <v>31.23</v>
      </c>
      <c r="J4" s="179">
        <f>I4*F4</f>
        <v>524.0394</v>
      </c>
      <c r="K4" s="161"/>
      <c r="L4" s="161"/>
    </row>
    <row r="5" spans="1:12" s="162" customFormat="1" ht="14.25">
      <c r="A5" s="163"/>
      <c r="B5" s="164" t="s">
        <v>29</v>
      </c>
      <c r="C5" s="478">
        <v>61104</v>
      </c>
      <c r="D5" s="364" t="s">
        <v>305</v>
      </c>
      <c r="E5" s="164" t="s">
        <v>80</v>
      </c>
      <c r="F5" s="336">
        <v>2.24</v>
      </c>
      <c r="G5" s="78">
        <v>0</v>
      </c>
      <c r="H5" s="167">
        <v>9.7</v>
      </c>
      <c r="I5" s="178">
        <f aca="true" t="shared" si="0" ref="I5:I23">G5+H5</f>
        <v>9.7</v>
      </c>
      <c r="J5" s="179">
        <f aca="true" t="shared" si="1" ref="J5:J24">I5*F5</f>
        <v>21.728</v>
      </c>
      <c r="K5" s="161"/>
      <c r="L5" s="161"/>
    </row>
    <row r="6" spans="1:10" ht="12.75">
      <c r="A6" s="163"/>
      <c r="B6" s="164"/>
      <c r="C6" s="50"/>
      <c r="D6" s="165"/>
      <c r="E6" s="164"/>
      <c r="F6" s="177"/>
      <c r="G6" s="167"/>
      <c r="H6" s="167"/>
      <c r="I6" s="178">
        <f t="shared" si="0"/>
        <v>0</v>
      </c>
      <c r="J6" s="179">
        <f t="shared" si="1"/>
        <v>0</v>
      </c>
    </row>
    <row r="7" spans="1:10" s="186" customFormat="1" ht="12.75">
      <c r="A7" s="182">
        <v>2</v>
      </c>
      <c r="B7" s="183" t="s">
        <v>5</v>
      </c>
      <c r="C7" s="479"/>
      <c r="D7" s="184" t="s">
        <v>146</v>
      </c>
      <c r="E7" s="183" t="s">
        <v>5</v>
      </c>
      <c r="F7" s="512"/>
      <c r="G7" s="185"/>
      <c r="H7" s="185"/>
      <c r="I7" s="178">
        <f t="shared" si="0"/>
        <v>0</v>
      </c>
      <c r="J7" s="179">
        <f t="shared" si="1"/>
        <v>0</v>
      </c>
    </row>
    <row r="8" spans="1:10" s="188" customFormat="1" ht="12.75">
      <c r="A8" s="187"/>
      <c r="B8" s="348" t="s">
        <v>24</v>
      </c>
      <c r="C8" s="478">
        <v>100102</v>
      </c>
      <c r="D8" s="347" t="s">
        <v>197</v>
      </c>
      <c r="E8" s="183" t="s">
        <v>27</v>
      </c>
      <c r="F8" s="513">
        <v>41</v>
      </c>
      <c r="G8" s="185">
        <v>3.29</v>
      </c>
      <c r="H8" s="185">
        <v>1.31</v>
      </c>
      <c r="I8" s="178">
        <f t="shared" si="0"/>
        <v>4.6</v>
      </c>
      <c r="J8" s="179">
        <f>I8*F8</f>
        <v>188.6</v>
      </c>
    </row>
    <row r="9" spans="1:10" s="188" customFormat="1" ht="12.75">
      <c r="A9" s="187"/>
      <c r="B9" s="348" t="s">
        <v>306</v>
      </c>
      <c r="C9" s="478">
        <v>100104</v>
      </c>
      <c r="D9" s="347" t="s">
        <v>196</v>
      </c>
      <c r="E9" s="183" t="s">
        <v>27</v>
      </c>
      <c r="F9" s="513">
        <v>189</v>
      </c>
      <c r="G9" s="185">
        <v>3.24</v>
      </c>
      <c r="H9" s="185">
        <v>1.31</v>
      </c>
      <c r="I9" s="178">
        <f t="shared" si="0"/>
        <v>4.550000000000001</v>
      </c>
      <c r="J9" s="179">
        <f t="shared" si="1"/>
        <v>859.9500000000002</v>
      </c>
    </row>
    <row r="10" spans="1:10" s="188" customFormat="1" ht="12.75">
      <c r="A10" s="187"/>
      <c r="B10" s="348" t="s">
        <v>26</v>
      </c>
      <c r="C10" s="478">
        <v>100104</v>
      </c>
      <c r="D10" s="347" t="s">
        <v>147</v>
      </c>
      <c r="E10" s="183" t="s">
        <v>27</v>
      </c>
      <c r="F10" s="513">
        <v>233</v>
      </c>
      <c r="G10" s="185">
        <v>3.24</v>
      </c>
      <c r="H10" s="185">
        <v>1.31</v>
      </c>
      <c r="I10" s="178">
        <f t="shared" si="0"/>
        <v>4.550000000000001</v>
      </c>
      <c r="J10" s="179">
        <f t="shared" si="1"/>
        <v>1060.15</v>
      </c>
    </row>
    <row r="11" spans="1:10" ht="12.75">
      <c r="A11" s="163"/>
      <c r="B11" s="164"/>
      <c r="C11" s="50"/>
      <c r="D11" s="189"/>
      <c r="E11" s="164"/>
      <c r="F11" s="336"/>
      <c r="G11" s="167"/>
      <c r="H11" s="167"/>
      <c r="I11" s="178">
        <f t="shared" si="0"/>
        <v>0</v>
      </c>
      <c r="J11" s="179">
        <f t="shared" si="1"/>
        <v>0</v>
      </c>
    </row>
    <row r="12" spans="1:10" ht="12.75">
      <c r="A12" s="169">
        <v>3</v>
      </c>
      <c r="B12" s="164"/>
      <c r="C12" s="50"/>
      <c r="D12" s="190" t="s">
        <v>148</v>
      </c>
      <c r="E12" s="164"/>
      <c r="F12" s="177"/>
      <c r="G12" s="167"/>
      <c r="H12" s="167"/>
      <c r="I12" s="178">
        <f t="shared" si="0"/>
        <v>0</v>
      </c>
      <c r="J12" s="179">
        <f t="shared" si="1"/>
        <v>0</v>
      </c>
    </row>
    <row r="13" spans="1:10" ht="25.5">
      <c r="A13" s="163"/>
      <c r="B13" s="164" t="s">
        <v>7</v>
      </c>
      <c r="C13" s="478">
        <v>110309</v>
      </c>
      <c r="D13" s="191" t="s">
        <v>149</v>
      </c>
      <c r="E13" s="164" t="s">
        <v>8</v>
      </c>
      <c r="F13" s="336">
        <v>9.51</v>
      </c>
      <c r="G13" s="167">
        <v>258.39</v>
      </c>
      <c r="H13" s="78">
        <v>62.46</v>
      </c>
      <c r="I13" s="178">
        <f t="shared" si="0"/>
        <v>320.84999999999997</v>
      </c>
      <c r="J13" s="179">
        <f t="shared" si="1"/>
        <v>3051.2834999999995</v>
      </c>
    </row>
    <row r="14" spans="1:10" ht="12.75">
      <c r="A14" s="163"/>
      <c r="B14" s="164"/>
      <c r="C14" s="50"/>
      <c r="D14" s="189"/>
      <c r="E14" s="164"/>
      <c r="F14" s="192"/>
      <c r="G14" s="167"/>
      <c r="H14" s="167"/>
      <c r="I14" s="178">
        <f t="shared" si="0"/>
        <v>0</v>
      </c>
      <c r="J14" s="179">
        <f t="shared" si="1"/>
        <v>0</v>
      </c>
    </row>
    <row r="15" spans="1:10" ht="12.75">
      <c r="A15" s="169">
        <v>4</v>
      </c>
      <c r="B15" s="164"/>
      <c r="C15" s="50"/>
      <c r="D15" s="189" t="s">
        <v>150</v>
      </c>
      <c r="E15" s="164"/>
      <c r="F15" s="192"/>
      <c r="G15" s="167"/>
      <c r="H15" s="167"/>
      <c r="I15" s="178">
        <f t="shared" si="0"/>
        <v>0</v>
      </c>
      <c r="J15" s="179">
        <f t="shared" si="1"/>
        <v>0</v>
      </c>
    </row>
    <row r="16" spans="1:10" ht="14.25">
      <c r="A16" s="163"/>
      <c r="B16" s="164" t="s">
        <v>39</v>
      </c>
      <c r="C16" s="50">
        <v>140106</v>
      </c>
      <c r="D16" s="191" t="s">
        <v>44</v>
      </c>
      <c r="E16" s="164" t="s">
        <v>151</v>
      </c>
      <c r="F16" s="336">
        <v>8.41</v>
      </c>
      <c r="G16" s="167">
        <v>33.88</v>
      </c>
      <c r="H16" s="167">
        <v>24.32</v>
      </c>
      <c r="I16" s="178">
        <f t="shared" si="0"/>
        <v>58.2</v>
      </c>
      <c r="J16" s="179">
        <f t="shared" si="1"/>
        <v>489.46200000000005</v>
      </c>
    </row>
    <row r="17" spans="1:10" ht="12.75">
      <c r="A17" s="163"/>
      <c r="B17" s="164"/>
      <c r="C17" s="50"/>
      <c r="D17" s="189"/>
      <c r="E17" s="164" t="s">
        <v>5</v>
      </c>
      <c r="F17" s="192"/>
      <c r="G17" s="167"/>
      <c r="H17" s="167"/>
      <c r="I17" s="178">
        <f t="shared" si="0"/>
        <v>0</v>
      </c>
      <c r="J17" s="179">
        <f t="shared" si="1"/>
        <v>0</v>
      </c>
    </row>
    <row r="18" spans="1:12" s="195" customFormat="1" ht="12.75">
      <c r="A18" s="169">
        <v>5</v>
      </c>
      <c r="B18" s="170"/>
      <c r="C18" s="49"/>
      <c r="D18" s="189" t="s">
        <v>152</v>
      </c>
      <c r="E18" s="170"/>
      <c r="F18" s="193"/>
      <c r="G18" s="173"/>
      <c r="H18" s="173"/>
      <c r="I18" s="178">
        <f t="shared" si="0"/>
        <v>0</v>
      </c>
      <c r="J18" s="179">
        <f t="shared" si="1"/>
        <v>0</v>
      </c>
      <c r="K18" s="194"/>
      <c r="L18" s="194"/>
    </row>
    <row r="19" spans="1:10" ht="25.5">
      <c r="A19" s="163"/>
      <c r="B19" s="164" t="s">
        <v>9</v>
      </c>
      <c r="C19" s="50">
        <v>321703</v>
      </c>
      <c r="D19" s="424" t="s">
        <v>153</v>
      </c>
      <c r="E19" s="164" t="s">
        <v>151</v>
      </c>
      <c r="F19" s="336">
        <v>39.12</v>
      </c>
      <c r="G19" s="167">
        <v>7.68</v>
      </c>
      <c r="H19" s="167">
        <v>4.38</v>
      </c>
      <c r="I19" s="178">
        <f t="shared" si="0"/>
        <v>12.059999999999999</v>
      </c>
      <c r="J19" s="179">
        <f t="shared" si="1"/>
        <v>471.7871999999999</v>
      </c>
    </row>
    <row r="20" spans="1:10" ht="12.75">
      <c r="A20" s="163"/>
      <c r="B20" s="164"/>
      <c r="C20" s="50"/>
      <c r="D20" s="191" t="s">
        <v>5</v>
      </c>
      <c r="E20" s="164"/>
      <c r="F20" s="192"/>
      <c r="G20" s="167"/>
      <c r="H20" s="167"/>
      <c r="I20" s="178">
        <f t="shared" si="0"/>
        <v>0</v>
      </c>
      <c r="J20" s="179">
        <f t="shared" si="1"/>
        <v>0</v>
      </c>
    </row>
    <row r="21" spans="1:10" ht="12.75">
      <c r="A21" s="169">
        <v>6</v>
      </c>
      <c r="B21" s="164"/>
      <c r="C21" s="50"/>
      <c r="D21" s="171" t="s">
        <v>154</v>
      </c>
      <c r="E21" s="164"/>
      <c r="F21" s="192"/>
      <c r="G21" s="167"/>
      <c r="H21" s="167"/>
      <c r="I21" s="178">
        <f t="shared" si="0"/>
        <v>0</v>
      </c>
      <c r="J21" s="179">
        <f t="shared" si="1"/>
        <v>0</v>
      </c>
    </row>
    <row r="22" spans="1:10" ht="13.5" customHeight="1">
      <c r="A22" s="163"/>
      <c r="B22" s="164" t="s">
        <v>13</v>
      </c>
      <c r="C22" s="50">
        <v>90102</v>
      </c>
      <c r="D22" s="196" t="s">
        <v>155</v>
      </c>
      <c r="E22" s="164" t="s">
        <v>6</v>
      </c>
      <c r="F22" s="336">
        <v>34.13</v>
      </c>
      <c r="G22" s="167">
        <v>15.15</v>
      </c>
      <c r="H22" s="167">
        <v>15.59</v>
      </c>
      <c r="I22" s="178">
        <v>29.07</v>
      </c>
      <c r="J22" s="179">
        <f t="shared" si="1"/>
        <v>992.1591000000001</v>
      </c>
    </row>
    <row r="23" spans="1:10" ht="12.75">
      <c r="A23" s="163"/>
      <c r="B23" s="164"/>
      <c r="C23" s="164"/>
      <c r="D23" s="165"/>
      <c r="E23" s="164"/>
      <c r="F23" s="177"/>
      <c r="G23" s="167"/>
      <c r="H23" s="167"/>
      <c r="I23" s="178">
        <f t="shared" si="0"/>
        <v>0</v>
      </c>
      <c r="J23" s="179">
        <f t="shared" si="1"/>
        <v>0</v>
      </c>
    </row>
    <row r="24" spans="1:10" ht="12.75">
      <c r="A24" s="163"/>
      <c r="B24" s="164"/>
      <c r="C24" s="164"/>
      <c r="D24" s="165"/>
      <c r="E24" s="164"/>
      <c r="F24" s="177"/>
      <c r="G24" s="167"/>
      <c r="H24" s="167"/>
      <c r="I24" s="178">
        <f>SUM(G24:H24)</f>
        <v>0</v>
      </c>
      <c r="J24" s="179">
        <f t="shared" si="1"/>
        <v>0</v>
      </c>
    </row>
    <row r="25" spans="1:10" ht="15.75">
      <c r="A25" s="197"/>
      <c r="D25" s="198" t="s">
        <v>31</v>
      </c>
      <c r="E25" s="199"/>
      <c r="F25" s="200"/>
      <c r="G25" s="201"/>
      <c r="H25" s="201"/>
      <c r="I25" s="202"/>
      <c r="J25" s="203">
        <f>SUM(J4:J24)</f>
        <v>7659.1592</v>
      </c>
    </row>
    <row r="26" spans="1:10" ht="15.75">
      <c r="A26" s="197"/>
      <c r="D26" s="204" t="s">
        <v>121</v>
      </c>
      <c r="E26" s="205"/>
      <c r="F26" s="206"/>
      <c r="G26" s="207"/>
      <c r="H26" s="207"/>
      <c r="I26" s="208"/>
      <c r="J26" s="128">
        <f>J25*0.3</f>
        <v>2297.7477599999997</v>
      </c>
    </row>
    <row r="27" spans="1:10" ht="18">
      <c r="A27" s="197"/>
      <c r="D27" s="209" t="s">
        <v>40</v>
      </c>
      <c r="E27" s="210"/>
      <c r="F27" s="211"/>
      <c r="G27" s="212"/>
      <c r="H27" s="212"/>
      <c r="I27" s="213"/>
      <c r="J27" s="214">
        <f>SUM(J25:J26)</f>
        <v>9956.90696</v>
      </c>
    </row>
    <row r="28" spans="1:10" ht="12.75" thickBot="1">
      <c r="A28" s="215"/>
      <c r="B28" s="216"/>
      <c r="C28" s="216"/>
      <c r="D28" s="217"/>
      <c r="E28" s="216"/>
      <c r="F28" s="218"/>
      <c r="G28" s="219"/>
      <c r="H28" s="219"/>
      <c r="I28" s="219"/>
      <c r="J28" s="220"/>
    </row>
    <row r="29" spans="4:10" ht="12">
      <c r="D29" s="221"/>
      <c r="J29" s="224"/>
    </row>
    <row r="30" spans="4:10" ht="12">
      <c r="D30" s="221"/>
      <c r="J30" s="224"/>
    </row>
  </sheetData>
  <sheetProtection/>
  <printOptions gridLines="1" horizontalCentered="1"/>
  <pageMargins left="0.4330708661417323" right="0.4330708661417323" top="1.1811023622047245" bottom="0.9055118110236221" header="0.5118110236220472" footer="0.5905511811023623"/>
  <pageSetup horizontalDpi="600" verticalDpi="600" orientation="landscape" paperSize="9" scale="92" r:id="rId1"/>
  <headerFooter alignWithMargins="0">
    <oddHeader>&amp;L&amp;11SECRETARIA DO MEIO AMBIENTE
FUNDAÇÃO FLORESTAL&amp;C&amp;11PROJETO EXECUTIVO PADRÃO
Construção de Guarita&amp;RPlanilha Orçamentária
FUNDAÇÕES
CPOS 159 - Outubro/2012</oddHeader>
    <oddFooter>&amp;Rpágina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J38"/>
  <sheetViews>
    <sheetView showZeros="0" view="pageLayout" zoomScaleSheetLayoutView="90" workbookViewId="0" topLeftCell="F1">
      <selection activeCell="J3" sqref="J3"/>
    </sheetView>
  </sheetViews>
  <sheetFormatPr defaultColWidth="9.140625" defaultRowHeight="12.75"/>
  <cols>
    <col min="1" max="1" width="5.7109375" style="22" customWidth="1"/>
    <col min="2" max="3" width="8.7109375" style="22" customWidth="1"/>
    <col min="4" max="4" width="73.28125" style="91" bestFit="1" customWidth="1"/>
    <col min="5" max="5" width="6.28125" style="58" customWidth="1"/>
    <col min="6" max="6" width="10.7109375" style="61" customWidth="1"/>
    <col min="7" max="7" width="11.7109375" style="61" customWidth="1"/>
    <col min="8" max="8" width="9.7109375" style="61" customWidth="1"/>
    <col min="9" max="9" width="11.7109375" style="61" customWidth="1"/>
    <col min="10" max="10" width="15.7109375" style="61" customWidth="1"/>
    <col min="11" max="16384" width="9.140625" style="3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241</v>
      </c>
      <c r="D1" s="45" t="s">
        <v>55</v>
      </c>
      <c r="E1" s="44" t="s">
        <v>2</v>
      </c>
      <c r="F1" s="46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6" customHeight="1">
      <c r="A2" s="48"/>
      <c r="B2" s="49"/>
      <c r="C2" s="49"/>
      <c r="D2" s="21"/>
      <c r="E2" s="50"/>
      <c r="F2" s="51"/>
      <c r="G2" s="51"/>
      <c r="H2" s="51"/>
      <c r="I2" s="51">
        <f>SUM(G2:H2)</f>
        <v>0</v>
      </c>
      <c r="J2" s="52">
        <f aca="true" t="shared" si="0" ref="J2:J26">I2*F2</f>
        <v>0</v>
      </c>
    </row>
    <row r="3" spans="1:10" ht="63.75">
      <c r="A3" s="48">
        <v>1</v>
      </c>
      <c r="B3" s="49"/>
      <c r="C3" s="49"/>
      <c r="D3" s="56" t="s">
        <v>179</v>
      </c>
      <c r="E3" s="50"/>
      <c r="F3" s="51"/>
      <c r="G3" s="51"/>
      <c r="H3" s="51"/>
      <c r="I3" s="51">
        <f>SUM(G3:H3)</f>
        <v>0</v>
      </c>
      <c r="J3" s="52">
        <f t="shared" si="0"/>
        <v>0</v>
      </c>
    </row>
    <row r="4" spans="1:10" ht="6.75" customHeight="1">
      <c r="A4" s="48"/>
      <c r="B4" s="49"/>
      <c r="C4" s="49"/>
      <c r="D4" s="56"/>
      <c r="E4" s="50"/>
      <c r="F4" s="51"/>
      <c r="G4" s="51"/>
      <c r="H4" s="51"/>
      <c r="I4" s="51">
        <f>SUM(G4:H4)</f>
        <v>0</v>
      </c>
      <c r="J4" s="52">
        <f t="shared" si="0"/>
        <v>0</v>
      </c>
    </row>
    <row r="5" spans="1:10" ht="12.75">
      <c r="A5" s="77"/>
      <c r="B5" s="50" t="s">
        <v>4</v>
      </c>
      <c r="C5" s="338" t="s">
        <v>460</v>
      </c>
      <c r="D5" s="363" t="s">
        <v>461</v>
      </c>
      <c r="E5" s="50" t="s">
        <v>11</v>
      </c>
      <c r="F5" s="82">
        <v>2</v>
      </c>
      <c r="G5" s="51">
        <v>225</v>
      </c>
      <c r="H5" s="51"/>
      <c r="I5" s="51">
        <f>H5+G5</f>
        <v>225</v>
      </c>
      <c r="J5" s="52">
        <f t="shared" si="0"/>
        <v>450</v>
      </c>
    </row>
    <row r="6" spans="1:10" ht="12.75">
      <c r="A6" s="77"/>
      <c r="B6" s="50" t="s">
        <v>29</v>
      </c>
      <c r="C6" s="338" t="s">
        <v>460</v>
      </c>
      <c r="D6" s="90" t="s">
        <v>198</v>
      </c>
      <c r="E6" s="50" t="s">
        <v>11</v>
      </c>
      <c r="F6" s="51">
        <v>3</v>
      </c>
      <c r="G6" s="51">
        <v>350</v>
      </c>
      <c r="H6" s="51"/>
      <c r="I6" s="51">
        <f aca="true" t="shared" si="1" ref="I6:I26">H6+G6</f>
        <v>350</v>
      </c>
      <c r="J6" s="52">
        <f t="shared" si="0"/>
        <v>1050</v>
      </c>
    </row>
    <row r="7" spans="1:10" ht="12.75">
      <c r="A7" s="77"/>
      <c r="B7" s="50" t="s">
        <v>28</v>
      </c>
      <c r="C7" s="338" t="s">
        <v>460</v>
      </c>
      <c r="D7" s="363" t="s">
        <v>307</v>
      </c>
      <c r="E7" s="50" t="s">
        <v>11</v>
      </c>
      <c r="F7" s="51">
        <v>3</v>
      </c>
      <c r="G7" s="51">
        <v>230</v>
      </c>
      <c r="H7" s="51"/>
      <c r="I7" s="51">
        <f t="shared" si="1"/>
        <v>230</v>
      </c>
      <c r="J7" s="52">
        <f t="shared" si="0"/>
        <v>690</v>
      </c>
    </row>
    <row r="8" spans="1:10" ht="12.75">
      <c r="A8" s="77"/>
      <c r="B8" s="50" t="s">
        <v>53</v>
      </c>
      <c r="C8" s="338" t="s">
        <v>460</v>
      </c>
      <c r="D8" s="363" t="s">
        <v>463</v>
      </c>
      <c r="E8" s="50" t="s">
        <v>11</v>
      </c>
      <c r="F8" s="51">
        <v>1</v>
      </c>
      <c r="G8" s="51">
        <v>87</v>
      </c>
      <c r="H8" s="51"/>
      <c r="I8" s="51">
        <f t="shared" si="1"/>
        <v>87</v>
      </c>
      <c r="J8" s="52">
        <f t="shared" si="0"/>
        <v>87</v>
      </c>
    </row>
    <row r="9" spans="1:10" ht="12.75">
      <c r="A9" s="77"/>
      <c r="B9" s="50" t="s">
        <v>62</v>
      </c>
      <c r="C9" s="338" t="s">
        <v>460</v>
      </c>
      <c r="D9" s="363" t="s">
        <v>308</v>
      </c>
      <c r="E9" s="50" t="s">
        <v>11</v>
      </c>
      <c r="F9" s="82">
        <v>2</v>
      </c>
      <c r="G9" s="51">
        <v>200</v>
      </c>
      <c r="H9" s="51"/>
      <c r="I9" s="51">
        <f>H9+G9</f>
        <v>200</v>
      </c>
      <c r="J9" s="52">
        <f>I9*F9</f>
        <v>400</v>
      </c>
    </row>
    <row r="10" spans="1:10" ht="12.75">
      <c r="A10" s="77"/>
      <c r="B10" s="338" t="s">
        <v>54</v>
      </c>
      <c r="C10" s="338" t="s">
        <v>460</v>
      </c>
      <c r="D10" s="339" t="s">
        <v>464</v>
      </c>
      <c r="E10" s="50" t="s">
        <v>11</v>
      </c>
      <c r="F10" s="51">
        <v>1</v>
      </c>
      <c r="G10" s="51">
        <v>360</v>
      </c>
      <c r="H10" s="51"/>
      <c r="I10" s="51">
        <f t="shared" si="1"/>
        <v>360</v>
      </c>
      <c r="J10" s="52">
        <f t="shared" si="0"/>
        <v>360</v>
      </c>
    </row>
    <row r="11" spans="1:10" ht="12.75">
      <c r="A11" s="77"/>
      <c r="B11" s="50" t="s">
        <v>58</v>
      </c>
      <c r="C11" s="338" t="s">
        <v>460</v>
      </c>
      <c r="D11" s="339" t="s">
        <v>465</v>
      </c>
      <c r="E11" s="50" t="s">
        <v>11</v>
      </c>
      <c r="F11" s="51">
        <v>1</v>
      </c>
      <c r="G11" s="51">
        <v>75</v>
      </c>
      <c r="H11" s="51"/>
      <c r="I11" s="51">
        <f t="shared" si="1"/>
        <v>75</v>
      </c>
      <c r="J11" s="52">
        <f t="shared" si="0"/>
        <v>75</v>
      </c>
    </row>
    <row r="12" spans="1:10" ht="12.75">
      <c r="A12" s="77"/>
      <c r="B12" s="338" t="s">
        <v>60</v>
      </c>
      <c r="C12" s="338" t="s">
        <v>460</v>
      </c>
      <c r="D12" s="339" t="s">
        <v>466</v>
      </c>
      <c r="E12" s="50" t="s">
        <v>11</v>
      </c>
      <c r="F12" s="82">
        <v>1</v>
      </c>
      <c r="G12" s="82">
        <v>132</v>
      </c>
      <c r="H12" s="51"/>
      <c r="I12" s="51">
        <f t="shared" si="1"/>
        <v>132</v>
      </c>
      <c r="J12" s="52">
        <f t="shared" si="0"/>
        <v>132</v>
      </c>
    </row>
    <row r="13" spans="1:10" ht="12.75">
      <c r="A13" s="77"/>
      <c r="B13" s="50" t="s">
        <v>63</v>
      </c>
      <c r="C13" s="338" t="s">
        <v>460</v>
      </c>
      <c r="D13" s="339" t="s">
        <v>467</v>
      </c>
      <c r="E13" s="50" t="s">
        <v>11</v>
      </c>
      <c r="F13" s="82">
        <v>4</v>
      </c>
      <c r="G13" s="82">
        <v>360</v>
      </c>
      <c r="H13" s="51"/>
      <c r="I13" s="51">
        <f t="shared" si="1"/>
        <v>360</v>
      </c>
      <c r="J13" s="52">
        <f t="shared" si="0"/>
        <v>1440</v>
      </c>
    </row>
    <row r="14" spans="1:10" ht="12.75">
      <c r="A14" s="77"/>
      <c r="B14" s="338" t="s">
        <v>64</v>
      </c>
      <c r="C14" s="338" t="s">
        <v>460</v>
      </c>
      <c r="D14" s="363" t="s">
        <v>468</v>
      </c>
      <c r="E14" s="81" t="s">
        <v>11</v>
      </c>
      <c r="F14" s="82">
        <v>18</v>
      </c>
      <c r="G14" s="82">
        <v>132</v>
      </c>
      <c r="H14" s="51"/>
      <c r="I14" s="51">
        <f>H14+G14</f>
        <v>132</v>
      </c>
      <c r="J14" s="52">
        <f>I14*F14</f>
        <v>2376</v>
      </c>
    </row>
    <row r="15" spans="1:10" ht="14.25">
      <c r="A15" s="77"/>
      <c r="B15" s="50" t="s">
        <v>65</v>
      </c>
      <c r="C15" s="338" t="s">
        <v>460</v>
      </c>
      <c r="D15" s="363" t="s">
        <v>470</v>
      </c>
      <c r="E15" s="81" t="s">
        <v>11</v>
      </c>
      <c r="F15" s="82">
        <v>18</v>
      </c>
      <c r="G15" s="82">
        <v>80</v>
      </c>
      <c r="H15" s="51"/>
      <c r="I15" s="51">
        <f t="shared" si="1"/>
        <v>80</v>
      </c>
      <c r="J15" s="52">
        <f t="shared" si="0"/>
        <v>1440</v>
      </c>
    </row>
    <row r="16" spans="1:10" ht="12.75">
      <c r="A16" s="77"/>
      <c r="B16" s="338" t="s">
        <v>66</v>
      </c>
      <c r="C16" s="338" t="s">
        <v>460</v>
      </c>
      <c r="D16" s="363" t="s">
        <v>471</v>
      </c>
      <c r="E16" s="81" t="s">
        <v>11</v>
      </c>
      <c r="F16" s="82">
        <v>27</v>
      </c>
      <c r="G16" s="82">
        <v>32</v>
      </c>
      <c r="H16" s="51"/>
      <c r="I16" s="51">
        <f>H16+G16</f>
        <v>32</v>
      </c>
      <c r="J16" s="52">
        <f>I16*F16</f>
        <v>864</v>
      </c>
    </row>
    <row r="17" spans="1:10" ht="12.75">
      <c r="A17" s="77"/>
      <c r="B17" s="50" t="s">
        <v>67</v>
      </c>
      <c r="C17" s="338" t="s">
        <v>460</v>
      </c>
      <c r="D17" s="363" t="s">
        <v>472</v>
      </c>
      <c r="E17" s="81" t="s">
        <v>11</v>
      </c>
      <c r="F17" s="82">
        <v>18</v>
      </c>
      <c r="G17" s="82">
        <v>78</v>
      </c>
      <c r="H17" s="51"/>
      <c r="I17" s="51">
        <f>H17+G17</f>
        <v>78</v>
      </c>
      <c r="J17" s="52">
        <f>I17*F17</f>
        <v>1404</v>
      </c>
    </row>
    <row r="18" spans="1:10" ht="12.75">
      <c r="A18" s="77"/>
      <c r="B18" s="338" t="s">
        <v>68</v>
      </c>
      <c r="C18" s="338" t="s">
        <v>460</v>
      </c>
      <c r="D18" s="90" t="s">
        <v>199</v>
      </c>
      <c r="E18" s="81" t="s">
        <v>11</v>
      </c>
      <c r="F18" s="82">
        <v>27</v>
      </c>
      <c r="G18" s="82">
        <v>55</v>
      </c>
      <c r="H18" s="51"/>
      <c r="I18" s="51">
        <f t="shared" si="1"/>
        <v>55</v>
      </c>
      <c r="J18" s="52">
        <f t="shared" si="0"/>
        <v>1485</v>
      </c>
    </row>
    <row r="19" spans="1:10" ht="12.75">
      <c r="A19" s="77"/>
      <c r="B19" s="50" t="s">
        <v>462</v>
      </c>
      <c r="C19" s="338" t="s">
        <v>460</v>
      </c>
      <c r="D19" s="363" t="s">
        <v>473</v>
      </c>
      <c r="E19" s="81" t="s">
        <v>11</v>
      </c>
      <c r="F19" s="82">
        <v>2</v>
      </c>
      <c r="G19" s="82">
        <v>60</v>
      </c>
      <c r="H19" s="51"/>
      <c r="I19" s="51">
        <f t="shared" si="1"/>
        <v>60</v>
      </c>
      <c r="J19" s="52">
        <f t="shared" si="0"/>
        <v>120</v>
      </c>
    </row>
    <row r="20" spans="1:10" ht="12.75">
      <c r="A20" s="77"/>
      <c r="B20" s="338" t="s">
        <v>469</v>
      </c>
      <c r="C20" s="350">
        <v>152002</v>
      </c>
      <c r="D20" s="363" t="s">
        <v>309</v>
      </c>
      <c r="E20" s="365" t="s">
        <v>8</v>
      </c>
      <c r="F20" s="51">
        <v>0.27648</v>
      </c>
      <c r="G20" s="82">
        <v>1568.87</v>
      </c>
      <c r="H20" s="51">
        <v>670.8</v>
      </c>
      <c r="I20" s="51">
        <f t="shared" si="1"/>
        <v>2239.67</v>
      </c>
      <c r="J20" s="52">
        <f t="shared" si="0"/>
        <v>619.2239616</v>
      </c>
    </row>
    <row r="21" spans="1:10" ht="7.5" customHeight="1">
      <c r="A21" s="77"/>
      <c r="B21" s="50"/>
      <c r="C21" s="50"/>
      <c r="D21" s="90"/>
      <c r="E21" s="81"/>
      <c r="F21" s="51"/>
      <c r="G21" s="82"/>
      <c r="H21" s="51"/>
      <c r="I21" s="51"/>
      <c r="J21" s="52"/>
    </row>
    <row r="22" spans="1:10" ht="63.75">
      <c r="A22" s="48">
        <v>2</v>
      </c>
      <c r="B22" s="49"/>
      <c r="C22" s="49"/>
      <c r="D22" s="56" t="s">
        <v>180</v>
      </c>
      <c r="E22" s="50"/>
      <c r="F22" s="51"/>
      <c r="G22" s="51"/>
      <c r="H22" s="51"/>
      <c r="I22" s="51">
        <f>SUM(G22:H22)</f>
        <v>0</v>
      </c>
      <c r="J22" s="52">
        <f>I22*F22</f>
        <v>0</v>
      </c>
    </row>
    <row r="23" spans="1:10" ht="6.75" customHeight="1">
      <c r="A23" s="48"/>
      <c r="B23" s="49"/>
      <c r="C23" s="49"/>
      <c r="D23" s="92"/>
      <c r="E23" s="50"/>
      <c r="F23" s="51"/>
      <c r="G23" s="51"/>
      <c r="H23" s="51"/>
      <c r="I23" s="51"/>
      <c r="J23" s="52"/>
    </row>
    <row r="24" spans="1:10" ht="12.75">
      <c r="A24" s="77"/>
      <c r="B24" s="50" t="s">
        <v>24</v>
      </c>
      <c r="C24" s="338" t="s">
        <v>460</v>
      </c>
      <c r="D24" s="363" t="s">
        <v>476</v>
      </c>
      <c r="E24" s="81" t="s">
        <v>11</v>
      </c>
      <c r="F24" s="82">
        <v>7</v>
      </c>
      <c r="G24" s="82">
        <v>98</v>
      </c>
      <c r="H24" s="51"/>
      <c r="I24" s="51">
        <f t="shared" si="1"/>
        <v>98</v>
      </c>
      <c r="J24" s="52">
        <f t="shared" si="0"/>
        <v>686</v>
      </c>
    </row>
    <row r="25" spans="1:10" ht="12.75">
      <c r="A25" s="77"/>
      <c r="B25" s="50" t="s">
        <v>25</v>
      </c>
      <c r="C25" s="338" t="s">
        <v>460</v>
      </c>
      <c r="D25" s="363" t="s">
        <v>477</v>
      </c>
      <c r="E25" s="81" t="s">
        <v>11</v>
      </c>
      <c r="F25" s="82">
        <v>9</v>
      </c>
      <c r="G25" s="82">
        <v>130</v>
      </c>
      <c r="H25" s="51"/>
      <c r="I25" s="51">
        <f t="shared" si="1"/>
        <v>130</v>
      </c>
      <c r="J25" s="52">
        <f t="shared" si="0"/>
        <v>1170</v>
      </c>
    </row>
    <row r="26" spans="1:10" ht="12.75">
      <c r="A26" s="77"/>
      <c r="B26" s="50" t="s">
        <v>26</v>
      </c>
      <c r="C26" s="338" t="s">
        <v>460</v>
      </c>
      <c r="D26" s="363" t="s">
        <v>474</v>
      </c>
      <c r="E26" s="81" t="s">
        <v>11</v>
      </c>
      <c r="F26" s="82">
        <v>10</v>
      </c>
      <c r="G26" s="82">
        <v>90</v>
      </c>
      <c r="H26" s="51"/>
      <c r="I26" s="51">
        <f t="shared" si="1"/>
        <v>90</v>
      </c>
      <c r="J26" s="52">
        <f t="shared" si="0"/>
        <v>900</v>
      </c>
    </row>
    <row r="27" spans="1:10" ht="12.75">
      <c r="A27" s="77"/>
      <c r="B27" s="50" t="s">
        <v>61</v>
      </c>
      <c r="C27" s="338" t="s">
        <v>460</v>
      </c>
      <c r="D27" s="363" t="s">
        <v>475</v>
      </c>
      <c r="E27" s="81" t="s">
        <v>11</v>
      </c>
      <c r="F27" s="82">
        <v>14</v>
      </c>
      <c r="G27" s="82">
        <v>90</v>
      </c>
      <c r="H27" s="51"/>
      <c r="I27" s="51">
        <f>H27+G27</f>
        <v>90</v>
      </c>
      <c r="J27" s="52">
        <f>I27*F27</f>
        <v>1260</v>
      </c>
    </row>
    <row r="28" spans="1:10" s="313" customFormat="1" ht="4.5" customHeight="1">
      <c r="A28" s="96"/>
      <c r="B28" s="50"/>
      <c r="C28" s="50"/>
      <c r="D28" s="21"/>
      <c r="E28" s="50"/>
      <c r="F28" s="51"/>
      <c r="G28" s="51"/>
      <c r="H28" s="51"/>
      <c r="I28" s="51"/>
      <c r="J28" s="52"/>
    </row>
    <row r="29" spans="1:10" s="40" customFormat="1" ht="12.75">
      <c r="A29" s="48">
        <v>3</v>
      </c>
      <c r="B29" s="314"/>
      <c r="C29" s="314"/>
      <c r="D29" s="75" t="s">
        <v>181</v>
      </c>
      <c r="E29" s="122"/>
      <c r="F29" s="122"/>
      <c r="G29" s="122"/>
      <c r="H29" s="122"/>
      <c r="I29" s="51">
        <f>SUM(G29:H29)</f>
        <v>0</v>
      </c>
      <c r="J29" s="52">
        <f>I29*F29</f>
        <v>0</v>
      </c>
    </row>
    <row r="30" spans="1:10" ht="12.75">
      <c r="A30" s="77"/>
      <c r="B30" s="315" t="s">
        <v>7</v>
      </c>
      <c r="C30" s="480" t="s">
        <v>460</v>
      </c>
      <c r="D30" s="90" t="s">
        <v>81</v>
      </c>
      <c r="E30" s="81" t="s">
        <v>76</v>
      </c>
      <c r="F30" s="82">
        <v>150</v>
      </c>
      <c r="G30" s="82"/>
      <c r="H30" s="51">
        <v>42</v>
      </c>
      <c r="I30" s="51">
        <f>SUM(G30:H30)</f>
        <v>42</v>
      </c>
      <c r="J30" s="52">
        <f>I30*F30</f>
        <v>6300</v>
      </c>
    </row>
    <row r="31" spans="1:10" ht="12.75">
      <c r="A31" s="77"/>
      <c r="B31" s="315" t="s">
        <v>41</v>
      </c>
      <c r="C31" s="480" t="s">
        <v>460</v>
      </c>
      <c r="D31" s="90" t="s">
        <v>82</v>
      </c>
      <c r="E31" s="81" t="s">
        <v>76</v>
      </c>
      <c r="F31" s="82">
        <v>120</v>
      </c>
      <c r="G31" s="82"/>
      <c r="H31" s="51">
        <v>21</v>
      </c>
      <c r="I31" s="51">
        <f>SUM(G31:H31)</f>
        <v>21</v>
      </c>
      <c r="J31" s="52">
        <f>I31*F31</f>
        <v>2520</v>
      </c>
    </row>
    <row r="32" spans="1:10" ht="5.25" customHeight="1" thickBot="1">
      <c r="A32" s="77"/>
      <c r="B32" s="50"/>
      <c r="C32" s="50"/>
      <c r="D32" s="90"/>
      <c r="E32" s="81"/>
      <c r="F32" s="82"/>
      <c r="G32" s="82"/>
      <c r="H32" s="51"/>
      <c r="I32" s="51"/>
      <c r="J32" s="52"/>
    </row>
    <row r="33" spans="1:10" ht="15.75">
      <c r="A33" s="48"/>
      <c r="B33" s="49"/>
      <c r="C33" s="49"/>
      <c r="D33" s="84" t="s">
        <v>31</v>
      </c>
      <c r="E33" s="85"/>
      <c r="F33" s="93"/>
      <c r="G33" s="93"/>
      <c r="H33" s="93"/>
      <c r="I33" s="93"/>
      <c r="J33" s="129">
        <f>SUM(J4:J32)</f>
        <v>25828.2239616</v>
      </c>
    </row>
    <row r="34" spans="1:10" ht="15">
      <c r="A34" s="48"/>
      <c r="B34" s="49"/>
      <c r="C34" s="49"/>
      <c r="D34" s="86" t="s">
        <v>123</v>
      </c>
      <c r="E34" s="87"/>
      <c r="F34" s="94"/>
      <c r="G34" s="94"/>
      <c r="H34" s="94"/>
      <c r="I34" s="94"/>
      <c r="J34" s="130">
        <f>J33*0.3</f>
        <v>7748.46718848</v>
      </c>
    </row>
    <row r="35" spans="1:10" ht="18.75" thickBot="1">
      <c r="A35" s="76"/>
      <c r="B35" s="121"/>
      <c r="C35" s="121"/>
      <c r="D35" s="88" t="s">
        <v>40</v>
      </c>
      <c r="E35" s="89"/>
      <c r="F35" s="95"/>
      <c r="G35" s="95"/>
      <c r="H35" s="95"/>
      <c r="I35" s="95"/>
      <c r="J35" s="127">
        <f>SUM(J33:J34)</f>
        <v>33576.69115008</v>
      </c>
    </row>
    <row r="36" spans="1:10" ht="12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</sheetData>
  <sheetProtection/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6" r:id="rId1"/>
  <headerFooter alignWithMargins="0">
    <oddHeader>&amp;L&amp;11SECRETARIA DO MEIO AMBIENTE
FUNDAÇÃO FLORESTAL&amp;C&amp;11PROJETO EXECUTIVO PADRÃO
Construção de Guarita&amp;R&amp;11Planilha Orçamentária
ESTRUTURA DE MADEIRA
CPOS 159 - Outubro/2012</oddHeader>
    <oddFooter>&amp;Rpágina &amp;P / &amp;N</oddFooter>
  </headerFooter>
  <ignoredErrors>
    <ignoredError sqref="I30:I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7"/>
  <sheetViews>
    <sheetView showZeros="0" view="pageLayout" zoomScaleSheetLayoutView="100" workbookViewId="0" topLeftCell="A226">
      <selection activeCell="I4" sqref="I4"/>
    </sheetView>
  </sheetViews>
  <sheetFormatPr defaultColWidth="9.140625" defaultRowHeight="12.75"/>
  <cols>
    <col min="1" max="1" width="5.7109375" style="22" customWidth="1"/>
    <col min="2" max="2" width="8.7109375" style="446" customWidth="1"/>
    <col min="3" max="3" width="10.28125" style="446" customWidth="1"/>
    <col min="4" max="4" width="63.7109375" style="447" customWidth="1"/>
    <col min="5" max="5" width="6.7109375" style="446" customWidth="1"/>
    <col min="6" max="6" width="10.7109375" style="448" customWidth="1"/>
    <col min="7" max="9" width="11.7109375" style="448" customWidth="1"/>
    <col min="10" max="10" width="15.57421875" style="448" customWidth="1"/>
    <col min="11" max="16384" width="9.140625" style="46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241</v>
      </c>
      <c r="D1" s="45" t="s">
        <v>55</v>
      </c>
      <c r="E1" s="44" t="s">
        <v>2</v>
      </c>
      <c r="F1" s="46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12.75">
      <c r="A2" s="48"/>
      <c r="B2" s="338"/>
      <c r="C2" s="338"/>
      <c r="D2" s="339"/>
      <c r="E2" s="338"/>
      <c r="F2" s="343"/>
      <c r="G2" s="343"/>
      <c r="H2" s="343"/>
      <c r="I2" s="343">
        <f aca="true" t="shared" si="0" ref="I2:I60">H2+G2</f>
        <v>0</v>
      </c>
      <c r="J2" s="351"/>
    </row>
    <row r="3" spans="1:10" ht="12.75">
      <c r="A3" s="48">
        <v>1</v>
      </c>
      <c r="B3" s="338"/>
      <c r="C3" s="338"/>
      <c r="D3" s="56" t="s">
        <v>212</v>
      </c>
      <c r="E3" s="338"/>
      <c r="F3" s="343"/>
      <c r="G3" s="343"/>
      <c r="H3" s="343"/>
      <c r="I3" s="343">
        <f t="shared" si="0"/>
        <v>0</v>
      </c>
      <c r="J3" s="351">
        <f aca="true" t="shared" si="1" ref="J3:J8">I3*F3</f>
        <v>0</v>
      </c>
    </row>
    <row r="4" spans="1:10" ht="51">
      <c r="A4" s="48"/>
      <c r="B4" s="49" t="s">
        <v>4</v>
      </c>
      <c r="C4" s="338"/>
      <c r="D4" s="339" t="s">
        <v>326</v>
      </c>
      <c r="E4" s="338"/>
      <c r="F4" s="343"/>
      <c r="G4" s="343"/>
      <c r="H4" s="343"/>
      <c r="I4" s="343">
        <f t="shared" si="0"/>
        <v>0</v>
      </c>
      <c r="J4" s="351">
        <f t="shared" si="1"/>
        <v>0</v>
      </c>
    </row>
    <row r="5" spans="1:10" ht="25.5">
      <c r="A5" s="48"/>
      <c r="B5" s="338" t="s">
        <v>83</v>
      </c>
      <c r="C5" s="438" t="s">
        <v>242</v>
      </c>
      <c r="D5" s="339" t="s">
        <v>244</v>
      </c>
      <c r="E5" s="338" t="s">
        <v>6</v>
      </c>
      <c r="F5" s="343">
        <v>67</v>
      </c>
      <c r="G5" s="317">
        <v>25.83</v>
      </c>
      <c r="H5" s="317">
        <v>14.98</v>
      </c>
      <c r="I5" s="343">
        <f t="shared" si="0"/>
        <v>40.81</v>
      </c>
      <c r="J5" s="351">
        <f t="shared" si="1"/>
        <v>2734.27</v>
      </c>
    </row>
    <row r="6" spans="1:10" ht="25.5">
      <c r="A6" s="48"/>
      <c r="B6" s="338" t="s">
        <v>203</v>
      </c>
      <c r="C6" s="438" t="s">
        <v>243</v>
      </c>
      <c r="D6" s="339" t="s">
        <v>245</v>
      </c>
      <c r="E6" s="338" t="s">
        <v>6</v>
      </c>
      <c r="F6" s="343">
        <v>25</v>
      </c>
      <c r="G6" s="317">
        <v>20.14</v>
      </c>
      <c r="H6" s="317">
        <v>15.92</v>
      </c>
      <c r="I6" s="343">
        <f>H6+G6</f>
        <v>36.06</v>
      </c>
      <c r="J6" s="351">
        <f t="shared" si="1"/>
        <v>901.5</v>
      </c>
    </row>
    <row r="7" spans="1:10" ht="66.75" customHeight="1">
      <c r="A7" s="48"/>
      <c r="B7" s="338" t="s">
        <v>210</v>
      </c>
      <c r="C7" s="438" t="s">
        <v>247</v>
      </c>
      <c r="D7" s="355" t="s">
        <v>327</v>
      </c>
      <c r="E7" s="338" t="s">
        <v>6</v>
      </c>
      <c r="F7" s="343">
        <v>16</v>
      </c>
      <c r="G7" s="317">
        <v>57.57</v>
      </c>
      <c r="H7" s="317">
        <v>49.69</v>
      </c>
      <c r="I7" s="343">
        <f>(H7+G7)</f>
        <v>107.25999999999999</v>
      </c>
      <c r="J7" s="351">
        <f t="shared" si="1"/>
        <v>1716.1599999999999</v>
      </c>
    </row>
    <row r="8" spans="1:10" ht="51.75" thickBot="1">
      <c r="A8" s="48"/>
      <c r="B8" s="338" t="s">
        <v>211</v>
      </c>
      <c r="C8" s="438" t="s">
        <v>243</v>
      </c>
      <c r="D8" s="339" t="s">
        <v>246</v>
      </c>
      <c r="E8" s="338" t="s">
        <v>6</v>
      </c>
      <c r="F8" s="343">
        <v>2</v>
      </c>
      <c r="G8" s="317">
        <v>20.14</v>
      </c>
      <c r="H8" s="317">
        <v>15.92</v>
      </c>
      <c r="I8" s="343">
        <f>(H8+G8)</f>
        <v>36.06</v>
      </c>
      <c r="J8" s="351">
        <f t="shared" si="1"/>
        <v>72.12</v>
      </c>
    </row>
    <row r="9" spans="1:10" ht="13.5" thickBot="1">
      <c r="A9" s="48"/>
      <c r="B9" s="338"/>
      <c r="C9" s="338"/>
      <c r="D9" s="525" t="s">
        <v>48</v>
      </c>
      <c r="E9" s="65"/>
      <c r="F9" s="332"/>
      <c r="G9" s="80"/>
      <c r="H9" s="80"/>
      <c r="I9" s="439">
        <f t="shared" si="0"/>
        <v>0</v>
      </c>
      <c r="J9" s="67">
        <f>SUM(J3:J8)</f>
        <v>5424.05</v>
      </c>
    </row>
    <row r="10" spans="1:10" ht="12.75">
      <c r="A10" s="48"/>
      <c r="B10" s="338"/>
      <c r="C10" s="338"/>
      <c r="D10" s="54"/>
      <c r="E10" s="338"/>
      <c r="F10" s="343"/>
      <c r="G10" s="362"/>
      <c r="H10" s="362"/>
      <c r="I10" s="343">
        <f t="shared" si="0"/>
        <v>0</v>
      </c>
      <c r="J10" s="63"/>
    </row>
    <row r="11" spans="1:10" ht="12.75" customHeight="1">
      <c r="A11" s="48">
        <v>2</v>
      </c>
      <c r="B11" s="338"/>
      <c r="C11" s="338"/>
      <c r="D11" s="56" t="s">
        <v>213</v>
      </c>
      <c r="E11" s="338"/>
      <c r="F11" s="343"/>
      <c r="G11" s="343"/>
      <c r="H11" s="343"/>
      <c r="I11" s="343">
        <f t="shared" si="0"/>
        <v>0</v>
      </c>
      <c r="J11" s="351">
        <f aca="true" t="shared" si="2" ref="J11:J18">I11*F11</f>
        <v>0</v>
      </c>
    </row>
    <row r="12" spans="1:10" ht="25.5">
      <c r="A12" s="48"/>
      <c r="B12" s="49" t="s">
        <v>24</v>
      </c>
      <c r="C12" s="438" t="s">
        <v>248</v>
      </c>
      <c r="D12" s="56" t="s">
        <v>328</v>
      </c>
      <c r="E12" s="338" t="s">
        <v>6</v>
      </c>
      <c r="F12" s="343">
        <v>188</v>
      </c>
      <c r="G12" s="343">
        <v>1.32</v>
      </c>
      <c r="H12" s="343">
        <v>2.43</v>
      </c>
      <c r="I12" s="343">
        <f t="shared" si="0"/>
        <v>3.75</v>
      </c>
      <c r="J12" s="351">
        <f t="shared" si="2"/>
        <v>705</v>
      </c>
    </row>
    <row r="13" spans="1:10" ht="12.75">
      <c r="A13" s="48"/>
      <c r="B13" s="49" t="s">
        <v>25</v>
      </c>
      <c r="C13" s="438" t="s">
        <v>249</v>
      </c>
      <c r="D13" s="56" t="s">
        <v>329</v>
      </c>
      <c r="E13" s="338" t="s">
        <v>6</v>
      </c>
      <c r="F13" s="343">
        <v>121</v>
      </c>
      <c r="G13" s="343">
        <v>4.68</v>
      </c>
      <c r="H13" s="343">
        <v>6.68</v>
      </c>
      <c r="I13" s="343">
        <f t="shared" si="0"/>
        <v>11.36</v>
      </c>
      <c r="J13" s="351">
        <f t="shared" si="2"/>
        <v>1374.56</v>
      </c>
    </row>
    <row r="14" spans="1:10" ht="12.75">
      <c r="A14" s="48"/>
      <c r="B14" s="49" t="s">
        <v>26</v>
      </c>
      <c r="C14" s="438" t="s">
        <v>250</v>
      </c>
      <c r="D14" s="56" t="s">
        <v>330</v>
      </c>
      <c r="E14" s="338" t="s">
        <v>6</v>
      </c>
      <c r="F14" s="343">
        <v>61</v>
      </c>
      <c r="G14" s="343">
        <v>0.92</v>
      </c>
      <c r="H14" s="343">
        <v>5.75</v>
      </c>
      <c r="I14" s="343">
        <f t="shared" si="0"/>
        <v>6.67</v>
      </c>
      <c r="J14" s="351">
        <f t="shared" si="2"/>
        <v>406.87</v>
      </c>
    </row>
    <row r="15" spans="1:10" ht="63.75">
      <c r="A15" s="48"/>
      <c r="B15" s="49" t="s">
        <v>61</v>
      </c>
      <c r="C15" s="438" t="s">
        <v>251</v>
      </c>
      <c r="D15" s="56" t="s">
        <v>331</v>
      </c>
      <c r="E15" s="338" t="s">
        <v>6</v>
      </c>
      <c r="F15" s="343">
        <v>60</v>
      </c>
      <c r="G15" s="526">
        <v>35.43</v>
      </c>
      <c r="H15" s="526">
        <v>13.12</v>
      </c>
      <c r="I15" s="343">
        <f t="shared" si="0"/>
        <v>48.55</v>
      </c>
      <c r="J15" s="351">
        <f t="shared" si="2"/>
        <v>2913</v>
      </c>
    </row>
    <row r="16" spans="1:10" ht="12.75">
      <c r="A16" s="48"/>
      <c r="B16" s="49" t="s">
        <v>84</v>
      </c>
      <c r="C16" s="470" t="s">
        <v>332</v>
      </c>
      <c r="D16" s="56" t="s">
        <v>333</v>
      </c>
      <c r="E16" s="338" t="s">
        <v>12</v>
      </c>
      <c r="F16" s="343">
        <v>7.8</v>
      </c>
      <c r="G16" s="361">
        <v>3.03</v>
      </c>
      <c r="H16" s="361">
        <v>8.1</v>
      </c>
      <c r="I16" s="343">
        <f>H16+G16</f>
        <v>11.129999999999999</v>
      </c>
      <c r="J16" s="351">
        <f>I16*F16</f>
        <v>86.814</v>
      </c>
    </row>
    <row r="17" spans="1:10" ht="38.25">
      <c r="A17" s="48"/>
      <c r="B17" s="49" t="s">
        <v>85</v>
      </c>
      <c r="C17" s="438" t="s">
        <v>252</v>
      </c>
      <c r="D17" s="56" t="s">
        <v>253</v>
      </c>
      <c r="E17" s="338" t="s">
        <v>6</v>
      </c>
      <c r="F17" s="343">
        <v>60</v>
      </c>
      <c r="G17" s="317">
        <v>0.59</v>
      </c>
      <c r="H17" s="317">
        <v>5.19</v>
      </c>
      <c r="I17" s="343">
        <f>H17+G17</f>
        <v>5.78</v>
      </c>
      <c r="J17" s="351">
        <f>I17*F17</f>
        <v>346.8</v>
      </c>
    </row>
    <row r="18" spans="1:10" ht="38.25">
      <c r="A18" s="48"/>
      <c r="B18" s="49" t="s">
        <v>86</v>
      </c>
      <c r="C18" s="438" t="s">
        <v>247</v>
      </c>
      <c r="D18" s="79" t="s">
        <v>334</v>
      </c>
      <c r="E18" s="338" t="s">
        <v>6</v>
      </c>
      <c r="F18" s="343">
        <v>67</v>
      </c>
      <c r="G18" s="526">
        <v>57.57</v>
      </c>
      <c r="H18" s="526">
        <v>49.69</v>
      </c>
      <c r="I18" s="343">
        <f t="shared" si="0"/>
        <v>107.25999999999999</v>
      </c>
      <c r="J18" s="351">
        <f t="shared" si="2"/>
        <v>7186.419999999999</v>
      </c>
    </row>
    <row r="19" spans="1:10" ht="13.5" thickBot="1">
      <c r="A19" s="48"/>
      <c r="B19" s="338"/>
      <c r="C19" s="338"/>
      <c r="D19" s="79"/>
      <c r="E19" s="338"/>
      <c r="F19" s="343"/>
      <c r="G19" s="362"/>
      <c r="H19" s="362"/>
      <c r="I19" s="343">
        <f t="shared" si="0"/>
        <v>0</v>
      </c>
      <c r="J19" s="351"/>
    </row>
    <row r="20" spans="1:10" ht="13.5" thickBot="1">
      <c r="A20" s="48"/>
      <c r="B20" s="338"/>
      <c r="C20" s="338"/>
      <c r="D20" s="525" t="s">
        <v>47</v>
      </c>
      <c r="E20" s="65"/>
      <c r="F20" s="332"/>
      <c r="G20" s="80"/>
      <c r="H20" s="80"/>
      <c r="I20" s="439">
        <f t="shared" si="0"/>
        <v>0</v>
      </c>
      <c r="J20" s="67">
        <f>SUM(J12:J18)</f>
        <v>13019.464</v>
      </c>
    </row>
    <row r="21" spans="1:10" ht="12.75">
      <c r="A21" s="48"/>
      <c r="B21" s="338"/>
      <c r="C21" s="338"/>
      <c r="D21" s="339"/>
      <c r="E21" s="338"/>
      <c r="F21" s="343"/>
      <c r="G21" s="362"/>
      <c r="H21" s="362"/>
      <c r="I21" s="343">
        <f t="shared" si="0"/>
        <v>0</v>
      </c>
      <c r="J21" s="351"/>
    </row>
    <row r="22" spans="1:10" ht="12.75">
      <c r="A22" s="48">
        <v>3</v>
      </c>
      <c r="B22" s="338"/>
      <c r="C22" s="338"/>
      <c r="D22" s="56" t="s">
        <v>214</v>
      </c>
      <c r="E22" s="338"/>
      <c r="F22" s="343"/>
      <c r="G22" s="343"/>
      <c r="H22" s="343"/>
      <c r="I22" s="343">
        <f t="shared" si="0"/>
        <v>0</v>
      </c>
      <c r="J22" s="351">
        <f aca="true" t="shared" si="3" ref="J22:J30">I22*F22</f>
        <v>0</v>
      </c>
    </row>
    <row r="23" spans="1:10" ht="63.75">
      <c r="A23" s="48"/>
      <c r="B23" s="49" t="s">
        <v>7</v>
      </c>
      <c r="C23" s="438" t="s">
        <v>254</v>
      </c>
      <c r="D23" s="56" t="s">
        <v>209</v>
      </c>
      <c r="E23" s="338" t="s">
        <v>6</v>
      </c>
      <c r="F23" s="343">
        <v>49</v>
      </c>
      <c r="G23" s="343">
        <v>10.56</v>
      </c>
      <c r="H23" s="343">
        <v>7.63</v>
      </c>
      <c r="I23" s="343">
        <f t="shared" si="0"/>
        <v>18.19</v>
      </c>
      <c r="J23" s="351">
        <f t="shared" si="3"/>
        <v>891.3100000000001</v>
      </c>
    </row>
    <row r="24" spans="1:10" s="313" customFormat="1" ht="57.75" customHeight="1">
      <c r="A24" s="96"/>
      <c r="B24" s="49" t="s">
        <v>41</v>
      </c>
      <c r="C24" s="438" t="s">
        <v>255</v>
      </c>
      <c r="D24" s="337" t="s">
        <v>335</v>
      </c>
      <c r="E24" s="338" t="s">
        <v>6</v>
      </c>
      <c r="F24" s="343">
        <v>30</v>
      </c>
      <c r="G24" s="526">
        <v>39.63</v>
      </c>
      <c r="H24" s="526">
        <v>13.31</v>
      </c>
      <c r="I24" s="343">
        <f>H24+G24</f>
        <v>52.940000000000005</v>
      </c>
      <c r="J24" s="351">
        <f t="shared" si="3"/>
        <v>1588.2</v>
      </c>
    </row>
    <row r="25" spans="1:10" s="313" customFormat="1" ht="63.75">
      <c r="A25" s="96"/>
      <c r="B25" s="49" t="s">
        <v>45</v>
      </c>
      <c r="C25" s="438" t="s">
        <v>256</v>
      </c>
      <c r="D25" s="339" t="s">
        <v>336</v>
      </c>
      <c r="E25" s="338" t="s">
        <v>12</v>
      </c>
      <c r="F25" s="343">
        <v>60</v>
      </c>
      <c r="G25" s="526">
        <v>5.46</v>
      </c>
      <c r="H25" s="526">
        <v>3.53</v>
      </c>
      <c r="I25" s="343">
        <f t="shared" si="0"/>
        <v>8.99</v>
      </c>
      <c r="J25" s="351">
        <f t="shared" si="3"/>
        <v>539.4</v>
      </c>
    </row>
    <row r="26" spans="1:10" s="313" customFormat="1" ht="38.25">
      <c r="A26" s="96"/>
      <c r="B26" s="49" t="s">
        <v>46</v>
      </c>
      <c r="C26" s="438"/>
      <c r="D26" s="339" t="s">
        <v>257</v>
      </c>
      <c r="E26" s="338"/>
      <c r="F26" s="343"/>
      <c r="G26" s="343"/>
      <c r="H26" s="316"/>
      <c r="I26" s="343">
        <f>H26+G26</f>
        <v>0</v>
      </c>
      <c r="J26" s="351">
        <f>I26*F26</f>
        <v>0</v>
      </c>
    </row>
    <row r="27" spans="1:10" s="313" customFormat="1" ht="12.75">
      <c r="A27" s="96"/>
      <c r="B27" s="338" t="s">
        <v>337</v>
      </c>
      <c r="C27" s="438" t="s">
        <v>258</v>
      </c>
      <c r="D27" s="339" t="s">
        <v>396</v>
      </c>
      <c r="E27" s="338" t="s">
        <v>11</v>
      </c>
      <c r="F27" s="343">
        <v>1</v>
      </c>
      <c r="G27" s="527">
        <v>47.09</v>
      </c>
      <c r="H27" s="527">
        <v>2.08</v>
      </c>
      <c r="I27" s="343">
        <f>H27+G27</f>
        <v>49.17</v>
      </c>
      <c r="J27" s="351">
        <f t="shared" si="3"/>
        <v>49.17</v>
      </c>
    </row>
    <row r="28" spans="1:10" s="313" customFormat="1" ht="16.5" customHeight="1">
      <c r="A28" s="96"/>
      <c r="B28" s="338" t="s">
        <v>338</v>
      </c>
      <c r="C28" s="438" t="s">
        <v>258</v>
      </c>
      <c r="D28" s="339" t="s">
        <v>397</v>
      </c>
      <c r="E28" s="338" t="s">
        <v>11</v>
      </c>
      <c r="F28" s="343">
        <v>2</v>
      </c>
      <c r="G28" s="527">
        <v>47.09</v>
      </c>
      <c r="H28" s="527">
        <v>2.08</v>
      </c>
      <c r="I28" s="343">
        <f>H28+G28</f>
        <v>49.17</v>
      </c>
      <c r="J28" s="351">
        <f t="shared" si="3"/>
        <v>98.34</v>
      </c>
    </row>
    <row r="29" spans="1:10" s="313" customFormat="1" ht="58.5" customHeight="1">
      <c r="A29" s="96"/>
      <c r="B29" s="49" t="s">
        <v>204</v>
      </c>
      <c r="C29" s="438" t="s">
        <v>259</v>
      </c>
      <c r="D29" s="339" t="s">
        <v>398</v>
      </c>
      <c r="E29" s="338" t="s">
        <v>6</v>
      </c>
      <c r="F29" s="343">
        <v>19</v>
      </c>
      <c r="G29" s="528">
        <v>43.23</v>
      </c>
      <c r="H29" s="528">
        <v>13.04</v>
      </c>
      <c r="I29" s="343">
        <f>H29+G29</f>
        <v>56.269999999999996</v>
      </c>
      <c r="J29" s="351">
        <f t="shared" si="3"/>
        <v>1069.1299999999999</v>
      </c>
    </row>
    <row r="30" spans="1:10" s="313" customFormat="1" ht="51">
      <c r="A30" s="96"/>
      <c r="B30" s="49" t="s">
        <v>205</v>
      </c>
      <c r="C30" s="438" t="s">
        <v>259</v>
      </c>
      <c r="D30" s="342" t="s">
        <v>216</v>
      </c>
      <c r="E30" s="338" t="s">
        <v>6</v>
      </c>
      <c r="F30" s="343">
        <v>7.5</v>
      </c>
      <c r="G30" s="528">
        <v>43.23</v>
      </c>
      <c r="H30" s="528">
        <v>13.04</v>
      </c>
      <c r="I30" s="343">
        <f t="shared" si="0"/>
        <v>56.269999999999996</v>
      </c>
      <c r="J30" s="351">
        <f t="shared" si="3"/>
        <v>422.025</v>
      </c>
    </row>
    <row r="31" spans="1:10" ht="74.25" customHeight="1">
      <c r="A31" s="48"/>
      <c r="B31" s="49" t="s">
        <v>215</v>
      </c>
      <c r="C31" s="446" t="s">
        <v>370</v>
      </c>
      <c r="D31" s="56" t="s">
        <v>399</v>
      </c>
      <c r="E31" s="338" t="s">
        <v>6</v>
      </c>
      <c r="F31" s="343">
        <v>40</v>
      </c>
      <c r="G31" s="471">
        <v>65.22</v>
      </c>
      <c r="H31" s="361"/>
      <c r="I31" s="343">
        <f>H31+G31</f>
        <v>65.22</v>
      </c>
      <c r="J31" s="351">
        <f>I31*F31</f>
        <v>2608.8</v>
      </c>
    </row>
    <row r="32" spans="1:10" ht="18.75" customHeight="1" thickBot="1">
      <c r="A32" s="48"/>
      <c r="B32" s="49"/>
      <c r="C32" s="338"/>
      <c r="D32" s="56"/>
      <c r="E32" s="338"/>
      <c r="F32" s="489"/>
      <c r="G32" s="343"/>
      <c r="H32" s="343"/>
      <c r="I32" s="343">
        <f t="shared" si="0"/>
        <v>0</v>
      </c>
      <c r="J32" s="351"/>
    </row>
    <row r="33" spans="1:10" ht="13.5" thickBot="1">
      <c r="A33" s="48"/>
      <c r="B33" s="49"/>
      <c r="C33" s="338"/>
      <c r="D33" s="525" t="s">
        <v>49</v>
      </c>
      <c r="E33" s="65"/>
      <c r="F33" s="332"/>
      <c r="G33" s="66"/>
      <c r="H33" s="66"/>
      <c r="I33" s="439">
        <f t="shared" si="0"/>
        <v>0</v>
      </c>
      <c r="J33" s="67">
        <f>SUM(J23:J31)</f>
        <v>7266.375</v>
      </c>
    </row>
    <row r="34" spans="1:10" ht="12.75">
      <c r="A34" s="48"/>
      <c r="B34" s="49"/>
      <c r="C34" s="338"/>
      <c r="D34" s="54"/>
      <c r="E34" s="338"/>
      <c r="F34" s="343"/>
      <c r="G34" s="343"/>
      <c r="H34" s="343"/>
      <c r="I34" s="343">
        <f t="shared" si="0"/>
        <v>0</v>
      </c>
      <c r="J34" s="351">
        <f>I34*F34</f>
        <v>0</v>
      </c>
    </row>
    <row r="35" spans="1:10" ht="12.75">
      <c r="A35" s="48">
        <v>4</v>
      </c>
      <c r="B35" s="49"/>
      <c r="C35" s="338"/>
      <c r="D35" s="56" t="s">
        <v>217</v>
      </c>
      <c r="E35" s="338"/>
      <c r="F35" s="343"/>
      <c r="G35" s="343"/>
      <c r="H35" s="343"/>
      <c r="I35" s="343">
        <f t="shared" si="0"/>
        <v>0</v>
      </c>
      <c r="J35" s="351">
        <f>I35*F35</f>
        <v>0</v>
      </c>
    </row>
    <row r="36" spans="1:10" ht="12.75">
      <c r="A36" s="48"/>
      <c r="B36" s="49"/>
      <c r="C36" s="338"/>
      <c r="D36" s="56"/>
      <c r="E36" s="338"/>
      <c r="F36" s="343"/>
      <c r="G36" s="343"/>
      <c r="H36" s="343"/>
      <c r="I36" s="343"/>
      <c r="J36" s="351"/>
    </row>
    <row r="37" spans="1:10" ht="12.75">
      <c r="A37" s="48"/>
      <c r="B37" s="49" t="s">
        <v>39</v>
      </c>
      <c r="C37" s="438" t="s">
        <v>260</v>
      </c>
      <c r="D37" s="56" t="s">
        <v>339</v>
      </c>
      <c r="E37" s="338" t="s">
        <v>6</v>
      </c>
      <c r="F37" s="343">
        <v>122</v>
      </c>
      <c r="G37" s="527">
        <v>18.08</v>
      </c>
      <c r="H37" s="527">
        <v>15.93</v>
      </c>
      <c r="I37" s="343">
        <f t="shared" si="0"/>
        <v>34.01</v>
      </c>
      <c r="J37" s="351">
        <f>I37*F37</f>
        <v>4149.219999999999</v>
      </c>
    </row>
    <row r="38" spans="1:10" ht="12.75">
      <c r="A38" s="48"/>
      <c r="B38" s="49"/>
      <c r="C38" s="438"/>
      <c r="D38" s="56"/>
      <c r="E38" s="338"/>
      <c r="F38" s="343"/>
      <c r="G38" s="317"/>
      <c r="H38" s="317"/>
      <c r="I38" s="343"/>
      <c r="J38" s="351"/>
    </row>
    <row r="39" spans="1:10" ht="25.5">
      <c r="A39" s="48"/>
      <c r="B39" s="49" t="s">
        <v>42</v>
      </c>
      <c r="C39" s="438" t="s">
        <v>261</v>
      </c>
      <c r="D39" s="56" t="s">
        <v>340</v>
      </c>
      <c r="E39" s="338" t="s">
        <v>12</v>
      </c>
      <c r="F39" s="343">
        <v>13</v>
      </c>
      <c r="G39" s="526">
        <v>5.74</v>
      </c>
      <c r="H39" s="526">
        <v>8.75</v>
      </c>
      <c r="I39" s="343">
        <f t="shared" si="0"/>
        <v>14.49</v>
      </c>
      <c r="J39" s="351">
        <f>I39*F39</f>
        <v>188.37</v>
      </c>
    </row>
    <row r="40" spans="1:10" ht="12.75">
      <c r="A40" s="48"/>
      <c r="B40" s="49"/>
      <c r="C40" s="438"/>
      <c r="D40" s="56"/>
      <c r="E40" s="338"/>
      <c r="F40" s="343"/>
      <c r="G40" s="343"/>
      <c r="H40" s="343"/>
      <c r="I40" s="343"/>
      <c r="J40" s="351"/>
    </row>
    <row r="41" spans="1:10" ht="12.75">
      <c r="A41" s="48"/>
      <c r="B41" s="49" t="s">
        <v>98</v>
      </c>
      <c r="C41" s="529" t="s">
        <v>262</v>
      </c>
      <c r="D41" s="56" t="s">
        <v>341</v>
      </c>
      <c r="E41" s="338" t="s">
        <v>12</v>
      </c>
      <c r="F41" s="343">
        <v>40</v>
      </c>
      <c r="G41" s="527">
        <v>0.46</v>
      </c>
      <c r="H41" s="527">
        <v>7.36</v>
      </c>
      <c r="I41" s="343">
        <f t="shared" si="0"/>
        <v>7.82</v>
      </c>
      <c r="J41" s="351">
        <f>I41*F41</f>
        <v>312.8</v>
      </c>
    </row>
    <row r="42" spans="1:10" ht="12.75">
      <c r="A42" s="48"/>
      <c r="B42" s="49"/>
      <c r="C42" s="440"/>
      <c r="D42" s="56"/>
      <c r="E42" s="338"/>
      <c r="F42" s="343"/>
      <c r="G42" s="343"/>
      <c r="H42" s="343"/>
      <c r="I42" s="343"/>
      <c r="J42" s="351"/>
    </row>
    <row r="43" spans="1:10" ht="72.75" customHeight="1">
      <c r="A43" s="48"/>
      <c r="B43" s="49" t="s">
        <v>206</v>
      </c>
      <c r="C43" s="441" t="s">
        <v>342</v>
      </c>
      <c r="D43" s="56" t="s">
        <v>593</v>
      </c>
      <c r="E43" s="338" t="s">
        <v>6</v>
      </c>
      <c r="F43" s="343">
        <v>21</v>
      </c>
      <c r="G43" s="526">
        <v>26.01</v>
      </c>
      <c r="H43" s="526">
        <v>26.83</v>
      </c>
      <c r="I43" s="343">
        <f t="shared" si="0"/>
        <v>52.84</v>
      </c>
      <c r="J43" s="351">
        <f>I43*F43</f>
        <v>1109.64</v>
      </c>
    </row>
    <row r="44" spans="1:10" ht="9" customHeight="1">
      <c r="A44" s="48"/>
      <c r="B44" s="49"/>
      <c r="C44" s="441"/>
      <c r="D44" s="56"/>
      <c r="E44" s="338"/>
      <c r="F44" s="343"/>
      <c r="G44" s="361"/>
      <c r="H44" s="361"/>
      <c r="I44" s="343"/>
      <c r="J44" s="351"/>
    </row>
    <row r="45" spans="1:10" ht="27.75" customHeight="1">
      <c r="A45" s="48"/>
      <c r="B45" s="49" t="s">
        <v>343</v>
      </c>
      <c r="C45" s="441" t="s">
        <v>344</v>
      </c>
      <c r="D45" s="530" t="s">
        <v>345</v>
      </c>
      <c r="E45" s="338" t="s">
        <v>12</v>
      </c>
      <c r="F45" s="343">
        <v>31</v>
      </c>
      <c r="G45" s="361">
        <v>1.81</v>
      </c>
      <c r="H45" s="361">
        <v>1.71</v>
      </c>
      <c r="I45" s="343">
        <f t="shared" si="0"/>
        <v>3.52</v>
      </c>
      <c r="J45" s="351">
        <f>I45*F45</f>
        <v>109.12</v>
      </c>
    </row>
    <row r="46" spans="1:10" ht="12.75" customHeight="1">
      <c r="A46" s="48"/>
      <c r="B46" s="49"/>
      <c r="C46" s="441"/>
      <c r="D46" s="530"/>
      <c r="E46" s="338"/>
      <c r="F46" s="343"/>
      <c r="G46" s="361"/>
      <c r="H46" s="361"/>
      <c r="I46" s="343"/>
      <c r="J46" s="351"/>
    </row>
    <row r="47" spans="1:10" ht="80.25" customHeight="1">
      <c r="A47" s="48"/>
      <c r="B47" s="49" t="s">
        <v>400</v>
      </c>
      <c r="C47" s="446" t="s">
        <v>355</v>
      </c>
      <c r="D47" s="530" t="s">
        <v>401</v>
      </c>
      <c r="E47" s="338" t="s">
        <v>6</v>
      </c>
      <c r="F47" s="343">
        <v>13</v>
      </c>
      <c r="G47" s="471">
        <v>65.22</v>
      </c>
      <c r="H47" s="361">
        <v>0</v>
      </c>
      <c r="I47" s="343">
        <f t="shared" si="0"/>
        <v>65.22</v>
      </c>
      <c r="J47" s="351">
        <f>I47*F47</f>
        <v>847.86</v>
      </c>
    </row>
    <row r="48" spans="1:10" ht="12.75" customHeight="1">
      <c r="A48" s="48"/>
      <c r="B48" s="49"/>
      <c r="D48" s="530"/>
      <c r="E48" s="338"/>
      <c r="F48" s="343"/>
      <c r="G48" s="471"/>
      <c r="H48" s="361"/>
      <c r="I48" s="343"/>
      <c r="J48" s="351"/>
    </row>
    <row r="49" spans="1:10" ht="25.5">
      <c r="A49" s="48"/>
      <c r="B49" s="49" t="s">
        <v>346</v>
      </c>
      <c r="C49" s="441" t="s">
        <v>302</v>
      </c>
      <c r="D49" s="339" t="s">
        <v>347</v>
      </c>
      <c r="E49" s="338" t="s">
        <v>12</v>
      </c>
      <c r="F49" s="343">
        <v>8</v>
      </c>
      <c r="G49" s="526">
        <v>30.16</v>
      </c>
      <c r="H49" s="526">
        <v>30.64</v>
      </c>
      <c r="I49" s="343">
        <f t="shared" si="0"/>
        <v>60.8</v>
      </c>
      <c r="J49" s="351">
        <f>I49*F49</f>
        <v>486.4</v>
      </c>
    </row>
    <row r="50" spans="1:10" ht="12.75">
      <c r="A50" s="48"/>
      <c r="B50" s="49"/>
      <c r="C50" s="441"/>
      <c r="D50" s="339"/>
      <c r="E50" s="338"/>
      <c r="F50" s="343"/>
      <c r="G50" s="343"/>
      <c r="H50" s="343"/>
      <c r="I50" s="343"/>
      <c r="J50" s="351"/>
    </row>
    <row r="51" spans="1:10" ht="25.5">
      <c r="A51" s="48"/>
      <c r="B51" s="49" t="s">
        <v>402</v>
      </c>
      <c r="C51" s="446" t="s">
        <v>355</v>
      </c>
      <c r="D51" s="339" t="s">
        <v>403</v>
      </c>
      <c r="E51" s="338" t="s">
        <v>11</v>
      </c>
      <c r="F51" s="343">
        <v>1</v>
      </c>
      <c r="G51" s="343">
        <v>50</v>
      </c>
      <c r="H51" s="343"/>
      <c r="I51" s="343">
        <f t="shared" si="0"/>
        <v>50</v>
      </c>
      <c r="J51" s="351">
        <f>I51*F51</f>
        <v>50</v>
      </c>
    </row>
    <row r="52" spans="1:10" ht="13.5" thickBot="1">
      <c r="A52" s="48"/>
      <c r="B52" s="338"/>
      <c r="C52" s="338"/>
      <c r="D52" s="56"/>
      <c r="E52" s="338"/>
      <c r="F52" s="343"/>
      <c r="G52" s="343"/>
      <c r="H52" s="343"/>
      <c r="I52" s="343">
        <f t="shared" si="0"/>
        <v>0</v>
      </c>
      <c r="J52" s="351"/>
    </row>
    <row r="53" spans="1:10" ht="13.5" thickBot="1">
      <c r="A53" s="48"/>
      <c r="B53" s="338"/>
      <c r="C53" s="338"/>
      <c r="D53" s="525" t="s">
        <v>69</v>
      </c>
      <c r="E53" s="65"/>
      <c r="F53" s="332"/>
      <c r="G53" s="80"/>
      <c r="H53" s="80"/>
      <c r="I53" s="439">
        <f t="shared" si="0"/>
        <v>0</v>
      </c>
      <c r="J53" s="67">
        <f>SUM(J37:J52)</f>
        <v>7253.409999999999</v>
      </c>
    </row>
    <row r="54" spans="1:10" ht="12.75">
      <c r="A54" s="48"/>
      <c r="B54" s="338"/>
      <c r="C54" s="338"/>
      <c r="D54" s="339"/>
      <c r="E54" s="338"/>
      <c r="F54" s="343"/>
      <c r="G54" s="343"/>
      <c r="H54" s="343"/>
      <c r="I54" s="343">
        <f t="shared" si="0"/>
        <v>0</v>
      </c>
      <c r="J54" s="351">
        <f>I54*F54</f>
        <v>0</v>
      </c>
    </row>
    <row r="55" spans="1:10" ht="74.25" customHeight="1">
      <c r="A55" s="48">
        <v>5</v>
      </c>
      <c r="B55" s="338"/>
      <c r="C55" s="338"/>
      <c r="D55" s="56" t="s">
        <v>594</v>
      </c>
      <c r="E55" s="338"/>
      <c r="F55" s="343"/>
      <c r="G55" s="343"/>
      <c r="H55" s="343"/>
      <c r="I55" s="343">
        <f t="shared" si="0"/>
        <v>0</v>
      </c>
      <c r="J55" s="351">
        <f>I55*F55</f>
        <v>0</v>
      </c>
    </row>
    <row r="56" spans="1:10" ht="63.75">
      <c r="A56" s="48"/>
      <c r="B56" s="49" t="s">
        <v>9</v>
      </c>
      <c r="C56" s="438"/>
      <c r="D56" s="339" t="s">
        <v>348</v>
      </c>
      <c r="E56" s="338"/>
      <c r="F56" s="343"/>
      <c r="G56" s="343"/>
      <c r="H56" s="343"/>
      <c r="I56" s="343">
        <f t="shared" si="0"/>
        <v>0</v>
      </c>
      <c r="J56" s="351">
        <f>I56*F56</f>
        <v>0</v>
      </c>
    </row>
    <row r="57" spans="1:10" ht="48" customHeight="1">
      <c r="A57" s="48"/>
      <c r="B57" s="338" t="s">
        <v>183</v>
      </c>
      <c r="C57" s="438" t="s">
        <v>263</v>
      </c>
      <c r="D57" s="339" t="s">
        <v>595</v>
      </c>
      <c r="E57" s="338" t="s">
        <v>11</v>
      </c>
      <c r="F57" s="343">
        <v>1</v>
      </c>
      <c r="G57" s="526">
        <v>606.77</v>
      </c>
      <c r="H57" s="526">
        <v>63.46</v>
      </c>
      <c r="I57" s="343">
        <f t="shared" si="0"/>
        <v>670.23</v>
      </c>
      <c r="J57" s="351">
        <f>I57*F57</f>
        <v>670.23</v>
      </c>
    </row>
    <row r="58" spans="1:10" ht="49.5" customHeight="1">
      <c r="A58" s="48"/>
      <c r="B58" s="338" t="s">
        <v>182</v>
      </c>
      <c r="C58" s="438" t="s">
        <v>478</v>
      </c>
      <c r="D58" s="339" t="s">
        <v>596</v>
      </c>
      <c r="E58" s="338" t="s">
        <v>11</v>
      </c>
      <c r="F58" s="343">
        <v>2</v>
      </c>
      <c r="G58" s="526">
        <v>533.47</v>
      </c>
      <c r="H58" s="526">
        <v>63.46</v>
      </c>
      <c r="I58" s="343">
        <f t="shared" si="0"/>
        <v>596.9300000000001</v>
      </c>
      <c r="J58" s="351">
        <f>I58*F58</f>
        <v>1193.8600000000001</v>
      </c>
    </row>
    <row r="59" spans="1:10" ht="36.75" customHeight="1">
      <c r="A59" s="48"/>
      <c r="B59" s="49" t="s">
        <v>10</v>
      </c>
      <c r="C59" s="338"/>
      <c r="D59" s="56" t="s">
        <v>349</v>
      </c>
      <c r="E59" s="338"/>
      <c r="F59" s="343"/>
      <c r="G59" s="343"/>
      <c r="H59" s="343"/>
      <c r="I59" s="343">
        <f t="shared" si="0"/>
        <v>0</v>
      </c>
      <c r="J59" s="351">
        <f aca="true" t="shared" si="4" ref="J59:J64">I59*F59</f>
        <v>0</v>
      </c>
    </row>
    <row r="60" spans="1:10" ht="64.5" customHeight="1">
      <c r="A60" s="48"/>
      <c r="B60" s="338" t="s">
        <v>184</v>
      </c>
      <c r="C60" s="441" t="s">
        <v>597</v>
      </c>
      <c r="D60" s="339" t="s">
        <v>598</v>
      </c>
      <c r="E60" s="338" t="s">
        <v>12</v>
      </c>
      <c r="F60" s="343">
        <v>8</v>
      </c>
      <c r="G60" s="361">
        <v>60.84</v>
      </c>
      <c r="H60" s="361">
        <v>25.72</v>
      </c>
      <c r="I60" s="343">
        <f t="shared" si="0"/>
        <v>86.56</v>
      </c>
      <c r="J60" s="351">
        <f t="shared" si="4"/>
        <v>692.48</v>
      </c>
    </row>
    <row r="61" spans="1:10" ht="76.5" customHeight="1">
      <c r="A61" s="48"/>
      <c r="B61" s="338" t="s">
        <v>185</v>
      </c>
      <c r="C61" s="338" t="s">
        <v>264</v>
      </c>
      <c r="D61" s="339" t="s">
        <v>599</v>
      </c>
      <c r="E61" s="338" t="s">
        <v>6</v>
      </c>
      <c r="F61" s="343">
        <v>3.4</v>
      </c>
      <c r="G61" s="526">
        <v>416.51</v>
      </c>
      <c r="H61" s="526">
        <v>30.07</v>
      </c>
      <c r="I61" s="343">
        <f>H61+G61</f>
        <v>446.58</v>
      </c>
      <c r="J61" s="351">
        <f t="shared" si="4"/>
        <v>1518.3719999999998</v>
      </c>
    </row>
    <row r="62" spans="1:10" ht="24" customHeight="1">
      <c r="A62" s="48"/>
      <c r="B62" s="338" t="s">
        <v>186</v>
      </c>
      <c r="C62" s="338" t="s">
        <v>265</v>
      </c>
      <c r="D62" s="339" t="s">
        <v>600</v>
      </c>
      <c r="E62" s="338" t="s">
        <v>6</v>
      </c>
      <c r="F62" s="343">
        <v>0.85</v>
      </c>
      <c r="G62" s="526">
        <v>259.65</v>
      </c>
      <c r="H62" s="526">
        <v>30.07</v>
      </c>
      <c r="I62" s="343">
        <f>H62+G62</f>
        <v>289.71999999999997</v>
      </c>
      <c r="J62" s="351">
        <f t="shared" si="4"/>
        <v>246.26199999999997</v>
      </c>
    </row>
    <row r="63" spans="1:10" ht="24" customHeight="1">
      <c r="A63" s="48"/>
      <c r="B63" s="338" t="s">
        <v>187</v>
      </c>
      <c r="C63" s="338" t="s">
        <v>265</v>
      </c>
      <c r="D63" s="339" t="s">
        <v>601</v>
      </c>
      <c r="E63" s="338" t="s">
        <v>6</v>
      </c>
      <c r="F63" s="343">
        <v>1.1</v>
      </c>
      <c r="G63" s="526">
        <v>259.65</v>
      </c>
      <c r="H63" s="526">
        <v>30.07</v>
      </c>
      <c r="I63" s="343">
        <f>H63+G63</f>
        <v>289.71999999999997</v>
      </c>
      <c r="J63" s="351">
        <f t="shared" si="4"/>
        <v>318.692</v>
      </c>
    </row>
    <row r="64" spans="1:10" ht="24" customHeight="1">
      <c r="A64" s="48"/>
      <c r="B64" s="338" t="s">
        <v>207</v>
      </c>
      <c r="C64" s="338" t="s">
        <v>265</v>
      </c>
      <c r="D64" s="339" t="s">
        <v>602</v>
      </c>
      <c r="E64" s="338" t="s">
        <v>6</v>
      </c>
      <c r="F64" s="343">
        <v>0.6</v>
      </c>
      <c r="G64" s="526">
        <v>259.65</v>
      </c>
      <c r="H64" s="526">
        <v>30.07</v>
      </c>
      <c r="I64" s="343">
        <f>H64+G64</f>
        <v>289.71999999999997</v>
      </c>
      <c r="J64" s="351">
        <f t="shared" si="4"/>
        <v>173.83199999999997</v>
      </c>
    </row>
    <row r="65" spans="1:10" ht="6.75" customHeight="1" thickBot="1">
      <c r="A65" s="48"/>
      <c r="B65" s="338"/>
      <c r="C65" s="338"/>
      <c r="D65" s="339"/>
      <c r="E65" s="338"/>
      <c r="F65" s="343"/>
      <c r="G65" s="343"/>
      <c r="H65" s="343"/>
      <c r="I65" s="343"/>
      <c r="J65" s="351"/>
    </row>
    <row r="66" spans="1:10" ht="13.5" thickBot="1">
      <c r="A66" s="48"/>
      <c r="B66" s="338"/>
      <c r="C66" s="338"/>
      <c r="D66" s="525" t="s">
        <v>486</v>
      </c>
      <c r="E66" s="65"/>
      <c r="F66" s="332"/>
      <c r="G66" s="80"/>
      <c r="H66" s="80"/>
      <c r="I66" s="439">
        <f>H66+G66</f>
        <v>0</v>
      </c>
      <c r="J66" s="67">
        <f>SUM(J57:J65)</f>
        <v>4813.728</v>
      </c>
    </row>
    <row r="67" spans="1:10" ht="12.75">
      <c r="A67" s="48"/>
      <c r="B67" s="338"/>
      <c r="C67" s="438"/>
      <c r="D67" s="339"/>
      <c r="E67" s="338"/>
      <c r="F67" s="343"/>
      <c r="G67" s="343"/>
      <c r="H67" s="343"/>
      <c r="I67" s="343"/>
      <c r="J67" s="351"/>
    </row>
    <row r="68" spans="1:10" ht="12.75">
      <c r="A68" s="48">
        <v>6</v>
      </c>
      <c r="B68" s="49"/>
      <c r="C68" s="438"/>
      <c r="D68" s="56" t="s">
        <v>350</v>
      </c>
      <c r="E68" s="338"/>
      <c r="F68" s="343"/>
      <c r="G68" s="343"/>
      <c r="H68" s="343"/>
      <c r="I68" s="343"/>
      <c r="J68" s="351"/>
    </row>
    <row r="69" spans="1:10" ht="12.75">
      <c r="A69" s="48"/>
      <c r="B69" s="49" t="s">
        <v>13</v>
      </c>
      <c r="C69" s="438"/>
      <c r="D69" s="56" t="s">
        <v>404</v>
      </c>
      <c r="E69" s="338"/>
      <c r="F69" s="343"/>
      <c r="G69" s="343"/>
      <c r="H69" s="343"/>
      <c r="I69" s="343"/>
      <c r="J69" s="351"/>
    </row>
    <row r="70" spans="1:10" ht="51">
      <c r="A70" s="48"/>
      <c r="B70" s="338" t="s">
        <v>360</v>
      </c>
      <c r="C70" s="441" t="s">
        <v>351</v>
      </c>
      <c r="D70" s="339" t="s">
        <v>405</v>
      </c>
      <c r="E70" s="338" t="s">
        <v>11</v>
      </c>
      <c r="F70" s="343">
        <v>9</v>
      </c>
      <c r="G70" s="361">
        <v>19.49</v>
      </c>
      <c r="H70" s="361">
        <v>3.53</v>
      </c>
      <c r="I70" s="343">
        <f>H70+G70</f>
        <v>23.02</v>
      </c>
      <c r="J70" s="351">
        <f>I70*F70</f>
        <v>207.18</v>
      </c>
    </row>
    <row r="71" spans="1:10" ht="48" customHeight="1">
      <c r="A71" s="48"/>
      <c r="B71" s="338" t="s">
        <v>362</v>
      </c>
      <c r="C71" s="441" t="s">
        <v>352</v>
      </c>
      <c r="D71" s="339" t="s">
        <v>406</v>
      </c>
      <c r="E71" s="338" t="s">
        <v>11</v>
      </c>
      <c r="F71" s="343">
        <v>3</v>
      </c>
      <c r="G71" s="361">
        <v>131.4</v>
      </c>
      <c r="H71" s="361">
        <v>37.14</v>
      </c>
      <c r="I71" s="343">
        <f>H71+G71</f>
        <v>168.54000000000002</v>
      </c>
      <c r="J71" s="351">
        <f>I71*F71</f>
        <v>505.62000000000006</v>
      </c>
    </row>
    <row r="72" spans="1:10" ht="24" customHeight="1">
      <c r="A72" s="48"/>
      <c r="B72" s="338" t="s">
        <v>487</v>
      </c>
      <c r="C72" s="338" t="s">
        <v>353</v>
      </c>
      <c r="D72" s="339" t="s">
        <v>354</v>
      </c>
      <c r="E72" s="338" t="s">
        <v>11</v>
      </c>
      <c r="F72" s="343">
        <v>3</v>
      </c>
      <c r="G72" s="343">
        <v>7.9</v>
      </c>
      <c r="H72" s="343"/>
      <c r="I72" s="343">
        <f aca="true" t="shared" si="5" ref="I72:I114">H72+G72</f>
        <v>7.9</v>
      </c>
      <c r="J72" s="351">
        <f aca="true" t="shared" si="6" ref="J72:J114">I72*F72</f>
        <v>23.700000000000003</v>
      </c>
    </row>
    <row r="73" spans="1:10" ht="10.5" customHeight="1">
      <c r="A73" s="48"/>
      <c r="B73" s="49" t="s">
        <v>30</v>
      </c>
      <c r="C73" s="338"/>
      <c r="D73" s="56" t="s">
        <v>407</v>
      </c>
      <c r="E73" s="338"/>
      <c r="F73" s="343"/>
      <c r="G73" s="343"/>
      <c r="H73" s="343"/>
      <c r="I73" s="343">
        <f t="shared" si="5"/>
        <v>0</v>
      </c>
      <c r="J73" s="351">
        <f t="shared" si="6"/>
        <v>0</v>
      </c>
    </row>
    <row r="74" spans="1:10" ht="14.25" customHeight="1">
      <c r="A74" s="48"/>
      <c r="B74" s="338"/>
      <c r="C74" s="338"/>
      <c r="D74" s="56" t="s">
        <v>566</v>
      </c>
      <c r="E74" s="338"/>
      <c r="F74" s="343"/>
      <c r="G74" s="343"/>
      <c r="H74" s="343"/>
      <c r="I74" s="343"/>
      <c r="J74" s="351"/>
    </row>
    <row r="75" spans="1:10" ht="51">
      <c r="A75" s="48"/>
      <c r="B75" s="338" t="s">
        <v>363</v>
      </c>
      <c r="C75" s="441" t="s">
        <v>351</v>
      </c>
      <c r="D75" s="339" t="s">
        <v>408</v>
      </c>
      <c r="E75" s="338" t="s">
        <v>11</v>
      </c>
      <c r="F75" s="343">
        <v>4</v>
      </c>
      <c r="G75" s="526">
        <v>21.41</v>
      </c>
      <c r="H75" s="526">
        <v>3.8</v>
      </c>
      <c r="I75" s="343">
        <f t="shared" si="5"/>
        <v>25.21</v>
      </c>
      <c r="J75" s="351">
        <f t="shared" si="6"/>
        <v>100.84</v>
      </c>
    </row>
    <row r="76" spans="1:10" ht="25.5">
      <c r="A76" s="48"/>
      <c r="B76" s="338" t="s">
        <v>364</v>
      </c>
      <c r="C76" s="338" t="s">
        <v>355</v>
      </c>
      <c r="D76" s="339" t="s">
        <v>409</v>
      </c>
      <c r="E76" s="338" t="s">
        <v>11</v>
      </c>
      <c r="F76" s="343">
        <v>1</v>
      </c>
      <c r="G76" s="343">
        <v>38</v>
      </c>
      <c r="H76" s="361">
        <v>3.53</v>
      </c>
      <c r="I76" s="343">
        <f t="shared" si="5"/>
        <v>41.53</v>
      </c>
      <c r="J76" s="351">
        <f t="shared" si="6"/>
        <v>41.53</v>
      </c>
    </row>
    <row r="77" spans="1:10" ht="25.5" customHeight="1">
      <c r="A77" s="48"/>
      <c r="B77" s="338" t="s">
        <v>366</v>
      </c>
      <c r="C77" s="338" t="s">
        <v>355</v>
      </c>
      <c r="D77" s="339" t="s">
        <v>410</v>
      </c>
      <c r="E77" s="338" t="s">
        <v>11</v>
      </c>
      <c r="F77" s="343">
        <v>2</v>
      </c>
      <c r="G77" s="343">
        <v>20.5</v>
      </c>
      <c r="H77" s="361">
        <v>3.53</v>
      </c>
      <c r="I77" s="343">
        <f t="shared" si="5"/>
        <v>24.03</v>
      </c>
      <c r="J77" s="351">
        <f t="shared" si="6"/>
        <v>48.06</v>
      </c>
    </row>
    <row r="78" spans="1:10" ht="25.5" customHeight="1">
      <c r="A78" s="48"/>
      <c r="B78" s="338" t="s">
        <v>368</v>
      </c>
      <c r="C78" s="338" t="s">
        <v>355</v>
      </c>
      <c r="D78" s="56" t="s">
        <v>411</v>
      </c>
      <c r="E78" s="338" t="s">
        <v>11</v>
      </c>
      <c r="F78" s="343">
        <v>4</v>
      </c>
      <c r="G78" s="343">
        <v>7.5</v>
      </c>
      <c r="H78" s="361">
        <v>3.53</v>
      </c>
      <c r="I78" s="343">
        <f t="shared" si="5"/>
        <v>11.03</v>
      </c>
      <c r="J78" s="351">
        <f t="shared" si="6"/>
        <v>44.12</v>
      </c>
    </row>
    <row r="79" spans="1:10" ht="12.75" customHeight="1">
      <c r="A79" s="48"/>
      <c r="B79" s="338"/>
      <c r="C79" s="338"/>
      <c r="D79" s="339" t="s">
        <v>412</v>
      </c>
      <c r="E79" s="338"/>
      <c r="F79" s="343"/>
      <c r="G79" s="343"/>
      <c r="H79" s="343"/>
      <c r="I79" s="343">
        <f t="shared" si="5"/>
        <v>0</v>
      </c>
      <c r="J79" s="351">
        <f t="shared" si="6"/>
        <v>0</v>
      </c>
    </row>
    <row r="80" spans="1:10" ht="25.5" customHeight="1">
      <c r="A80" s="48"/>
      <c r="B80" s="338" t="s">
        <v>488</v>
      </c>
      <c r="C80" s="338" t="s">
        <v>355</v>
      </c>
      <c r="D80" s="339" t="s">
        <v>413</v>
      </c>
      <c r="E80" s="338" t="s">
        <v>11</v>
      </c>
      <c r="F80" s="343">
        <v>1</v>
      </c>
      <c r="G80" s="343">
        <v>20.5</v>
      </c>
      <c r="H80" s="361">
        <v>3.53</v>
      </c>
      <c r="I80" s="343">
        <f t="shared" si="5"/>
        <v>24.03</v>
      </c>
      <c r="J80" s="351">
        <f t="shared" si="6"/>
        <v>24.03</v>
      </c>
    </row>
    <row r="81" spans="1:10" ht="25.5" customHeight="1">
      <c r="A81" s="48"/>
      <c r="B81" s="338" t="s">
        <v>369</v>
      </c>
      <c r="C81" s="338" t="s">
        <v>355</v>
      </c>
      <c r="D81" s="56" t="s">
        <v>411</v>
      </c>
      <c r="E81" s="338" t="s">
        <v>11</v>
      </c>
      <c r="F81" s="343">
        <v>2</v>
      </c>
      <c r="G81" s="343">
        <v>7.5</v>
      </c>
      <c r="H81" s="361">
        <v>3.53</v>
      </c>
      <c r="I81" s="343">
        <f t="shared" si="5"/>
        <v>11.03</v>
      </c>
      <c r="J81" s="351">
        <f t="shared" si="6"/>
        <v>22.06</v>
      </c>
    </row>
    <row r="82" spans="1:10" ht="15" customHeight="1">
      <c r="A82" s="48"/>
      <c r="B82" s="338"/>
      <c r="C82" s="338"/>
      <c r="D82" s="56" t="s">
        <v>414</v>
      </c>
      <c r="E82" s="338"/>
      <c r="F82" s="343"/>
      <c r="G82" s="343"/>
      <c r="H82" s="343"/>
      <c r="I82" s="343">
        <f t="shared" si="5"/>
        <v>0</v>
      </c>
      <c r="J82" s="351">
        <f t="shared" si="6"/>
        <v>0</v>
      </c>
    </row>
    <row r="83" spans="1:10" ht="25.5" customHeight="1">
      <c r="A83" s="48"/>
      <c r="B83" s="338" t="s">
        <v>427</v>
      </c>
      <c r="C83" s="338" t="s">
        <v>355</v>
      </c>
      <c r="D83" s="339" t="s">
        <v>410</v>
      </c>
      <c r="E83" s="338" t="s">
        <v>11</v>
      </c>
      <c r="F83" s="343">
        <v>2</v>
      </c>
      <c r="G83" s="343">
        <v>20.5</v>
      </c>
      <c r="H83" s="361">
        <v>3.53</v>
      </c>
      <c r="I83" s="343">
        <f t="shared" si="5"/>
        <v>24.03</v>
      </c>
      <c r="J83" s="351">
        <f t="shared" si="6"/>
        <v>48.06</v>
      </c>
    </row>
    <row r="84" spans="1:10" ht="25.5" customHeight="1">
      <c r="A84" s="48"/>
      <c r="B84" s="338" t="s">
        <v>489</v>
      </c>
      <c r="C84" s="338" t="s">
        <v>355</v>
      </c>
      <c r="D84" s="56" t="s">
        <v>411</v>
      </c>
      <c r="E84" s="338" t="s">
        <v>11</v>
      </c>
      <c r="F84" s="343">
        <v>4</v>
      </c>
      <c r="G84" s="343">
        <v>7.5</v>
      </c>
      <c r="H84" s="361">
        <v>3.53</v>
      </c>
      <c r="I84" s="343">
        <f t="shared" si="5"/>
        <v>11.03</v>
      </c>
      <c r="J84" s="351">
        <f t="shared" si="6"/>
        <v>44.12</v>
      </c>
    </row>
    <row r="85" spans="1:10" ht="12" customHeight="1">
      <c r="A85" s="48"/>
      <c r="B85" s="338"/>
      <c r="C85" s="338"/>
      <c r="D85" s="56" t="s">
        <v>415</v>
      </c>
      <c r="E85" s="338"/>
      <c r="F85" s="343"/>
      <c r="G85" s="343"/>
      <c r="H85" s="343"/>
      <c r="I85" s="343">
        <f t="shared" si="5"/>
        <v>0</v>
      </c>
      <c r="J85" s="351">
        <f t="shared" si="6"/>
        <v>0</v>
      </c>
    </row>
    <row r="86" spans="1:10" ht="25.5" customHeight="1">
      <c r="A86" s="48"/>
      <c r="B86" s="338" t="s">
        <v>490</v>
      </c>
      <c r="C86" s="338" t="s">
        <v>355</v>
      </c>
      <c r="D86" s="339" t="s">
        <v>413</v>
      </c>
      <c r="E86" s="338" t="s">
        <v>11</v>
      </c>
      <c r="F86" s="343">
        <v>1</v>
      </c>
      <c r="G86" s="343">
        <v>20.5</v>
      </c>
      <c r="H86" s="361">
        <v>3.53</v>
      </c>
      <c r="I86" s="343">
        <f t="shared" si="5"/>
        <v>24.03</v>
      </c>
      <c r="J86" s="351">
        <f t="shared" si="6"/>
        <v>24.03</v>
      </c>
    </row>
    <row r="87" spans="1:10" ht="21.75" customHeight="1">
      <c r="A87" s="48"/>
      <c r="B87" s="338" t="s">
        <v>491</v>
      </c>
      <c r="C87" s="338" t="s">
        <v>355</v>
      </c>
      <c r="D87" s="56" t="s">
        <v>567</v>
      </c>
      <c r="E87" s="338" t="s">
        <v>11</v>
      </c>
      <c r="F87" s="343">
        <v>2</v>
      </c>
      <c r="G87" s="343">
        <v>7.5</v>
      </c>
      <c r="H87" s="361">
        <v>3.53</v>
      </c>
      <c r="I87" s="343">
        <f t="shared" si="5"/>
        <v>11.03</v>
      </c>
      <c r="J87" s="351">
        <f t="shared" si="6"/>
        <v>22.06</v>
      </c>
    </row>
    <row r="88" spans="1:10" ht="12.75" customHeight="1">
      <c r="A88" s="48"/>
      <c r="B88" s="338"/>
      <c r="C88" s="338"/>
      <c r="D88" s="56"/>
      <c r="E88" s="338"/>
      <c r="F88" s="343"/>
      <c r="G88" s="343"/>
      <c r="H88" s="361"/>
      <c r="I88" s="343"/>
      <c r="J88" s="351"/>
    </row>
    <row r="89" spans="1:10" ht="20.25" customHeight="1">
      <c r="A89" s="48"/>
      <c r="B89" s="49" t="s">
        <v>14</v>
      </c>
      <c r="C89" s="338"/>
      <c r="D89" s="56" t="s">
        <v>416</v>
      </c>
      <c r="E89" s="338"/>
      <c r="F89" s="343"/>
      <c r="G89" s="343"/>
      <c r="H89" s="343"/>
      <c r="I89" s="343">
        <f t="shared" si="5"/>
        <v>0</v>
      </c>
      <c r="J89" s="351">
        <f t="shared" si="6"/>
        <v>0</v>
      </c>
    </row>
    <row r="90" spans="1:10" ht="15" customHeight="1">
      <c r="A90" s="48"/>
      <c r="B90" s="49"/>
      <c r="C90" s="338"/>
      <c r="D90" s="56" t="s">
        <v>417</v>
      </c>
      <c r="E90" s="338"/>
      <c r="F90" s="343"/>
      <c r="G90" s="343"/>
      <c r="H90" s="343"/>
      <c r="I90" s="343">
        <f t="shared" si="5"/>
        <v>0</v>
      </c>
      <c r="J90" s="351">
        <f t="shared" si="6"/>
        <v>0</v>
      </c>
    </row>
    <row r="91" spans="1:10" ht="25.5">
      <c r="A91" s="48"/>
      <c r="B91" s="338" t="s">
        <v>372</v>
      </c>
      <c r="C91" s="338" t="s">
        <v>355</v>
      </c>
      <c r="D91" s="339" t="s">
        <v>418</v>
      </c>
      <c r="E91" s="338" t="s">
        <v>11</v>
      </c>
      <c r="F91" s="343">
        <v>5</v>
      </c>
      <c r="G91" s="343">
        <v>10</v>
      </c>
      <c r="H91" s="361">
        <v>3.53</v>
      </c>
      <c r="I91" s="343">
        <f t="shared" si="5"/>
        <v>13.53</v>
      </c>
      <c r="J91" s="351">
        <f t="shared" si="6"/>
        <v>67.64999999999999</v>
      </c>
    </row>
    <row r="92" spans="1:10" s="318" customFormat="1" ht="63" customHeight="1">
      <c r="A92" s="96"/>
      <c r="B92" s="338" t="s">
        <v>373</v>
      </c>
      <c r="C92" s="441" t="s">
        <v>356</v>
      </c>
      <c r="D92" s="342" t="s">
        <v>419</v>
      </c>
      <c r="E92" s="338" t="s">
        <v>11</v>
      </c>
      <c r="F92" s="343">
        <v>10</v>
      </c>
      <c r="G92" s="472">
        <v>14.46</v>
      </c>
      <c r="H92" s="361">
        <v>3.53</v>
      </c>
      <c r="I92" s="343">
        <f t="shared" si="5"/>
        <v>17.990000000000002</v>
      </c>
      <c r="J92" s="351">
        <f t="shared" si="6"/>
        <v>179.90000000000003</v>
      </c>
    </row>
    <row r="93" spans="1:10" s="318" customFormat="1" ht="28.5" customHeight="1">
      <c r="A93" s="96"/>
      <c r="B93" s="338" t="s">
        <v>374</v>
      </c>
      <c r="C93" s="446" t="s">
        <v>370</v>
      </c>
      <c r="D93" s="342" t="s">
        <v>420</v>
      </c>
      <c r="E93" s="338" t="s">
        <v>11</v>
      </c>
      <c r="F93" s="343">
        <v>20</v>
      </c>
      <c r="G93" s="472">
        <v>0.57</v>
      </c>
      <c r="H93" s="361">
        <v>3.53</v>
      </c>
      <c r="I93" s="343">
        <f t="shared" si="5"/>
        <v>4.1</v>
      </c>
      <c r="J93" s="351">
        <f t="shared" si="6"/>
        <v>82</v>
      </c>
    </row>
    <row r="94" spans="1:10" s="318" customFormat="1" ht="16.5" customHeight="1">
      <c r="A94" s="96"/>
      <c r="B94" s="338"/>
      <c r="C94" s="446"/>
      <c r="D94" s="360" t="s">
        <v>440</v>
      </c>
      <c r="E94" s="338"/>
      <c r="F94" s="343"/>
      <c r="G94" s="472"/>
      <c r="H94" s="361"/>
      <c r="I94" s="343">
        <f t="shared" si="5"/>
        <v>0</v>
      </c>
      <c r="J94" s="351">
        <f t="shared" si="6"/>
        <v>0</v>
      </c>
    </row>
    <row r="95" spans="1:10" ht="25.5">
      <c r="A95" s="48"/>
      <c r="B95" s="338" t="s">
        <v>492</v>
      </c>
      <c r="C95" s="338" t="s">
        <v>355</v>
      </c>
      <c r="D95" s="339" t="s">
        <v>421</v>
      </c>
      <c r="E95" s="338" t="s">
        <v>11</v>
      </c>
      <c r="F95" s="343">
        <v>17</v>
      </c>
      <c r="G95" s="343">
        <v>10</v>
      </c>
      <c r="H95" s="361">
        <v>3.53</v>
      </c>
      <c r="I95" s="343">
        <f t="shared" si="5"/>
        <v>13.53</v>
      </c>
      <c r="J95" s="351">
        <f t="shared" si="6"/>
        <v>230.01</v>
      </c>
    </row>
    <row r="96" spans="1:10" s="318" customFormat="1" ht="58.5" customHeight="1">
      <c r="A96" s="96"/>
      <c r="B96" s="338" t="s">
        <v>493</v>
      </c>
      <c r="C96" s="441" t="s">
        <v>356</v>
      </c>
      <c r="D96" s="342" t="s">
        <v>422</v>
      </c>
      <c r="E96" s="338" t="s">
        <v>11</v>
      </c>
      <c r="F96" s="343">
        <v>34</v>
      </c>
      <c r="G96" s="526">
        <v>15.65</v>
      </c>
      <c r="H96" s="526">
        <v>3.8</v>
      </c>
      <c r="I96" s="343">
        <f t="shared" si="5"/>
        <v>19.45</v>
      </c>
      <c r="J96" s="351">
        <f t="shared" si="6"/>
        <v>661.3</v>
      </c>
    </row>
    <row r="97" spans="1:10" s="318" customFormat="1" ht="28.5" customHeight="1">
      <c r="A97" s="96"/>
      <c r="B97" s="338" t="s">
        <v>494</v>
      </c>
      <c r="C97" s="446" t="s">
        <v>370</v>
      </c>
      <c r="D97" s="342" t="s">
        <v>423</v>
      </c>
      <c r="E97" s="338" t="s">
        <v>11</v>
      </c>
      <c r="F97" s="343">
        <v>12</v>
      </c>
      <c r="G97" s="472">
        <v>0.57</v>
      </c>
      <c r="H97" s="361">
        <v>3.53</v>
      </c>
      <c r="I97" s="343">
        <f t="shared" si="5"/>
        <v>4.1</v>
      </c>
      <c r="J97" s="351">
        <f t="shared" si="6"/>
        <v>49.199999999999996</v>
      </c>
    </row>
    <row r="98" spans="1:10" s="318" customFormat="1" ht="28.5" customHeight="1">
      <c r="A98" s="96"/>
      <c r="B98" s="338" t="s">
        <v>494</v>
      </c>
      <c r="C98" s="446" t="s">
        <v>370</v>
      </c>
      <c r="D98" s="342" t="s">
        <v>479</v>
      </c>
      <c r="E98" s="338" t="s">
        <v>12</v>
      </c>
      <c r="F98" s="343">
        <v>1.7</v>
      </c>
      <c r="G98" s="343">
        <v>4.5</v>
      </c>
      <c r="H98" s="361">
        <v>3.53</v>
      </c>
      <c r="I98" s="343">
        <f t="shared" si="5"/>
        <v>8.03</v>
      </c>
      <c r="J98" s="351">
        <f t="shared" si="6"/>
        <v>13.650999999999998</v>
      </c>
    </row>
    <row r="99" spans="1:10" s="318" customFormat="1" ht="13.5" customHeight="1" thickBot="1">
      <c r="A99" s="96"/>
      <c r="B99" s="338"/>
      <c r="C99" s="446"/>
      <c r="D99" s="342"/>
      <c r="E99" s="338"/>
      <c r="F99" s="343"/>
      <c r="G99" s="343"/>
      <c r="H99" s="361"/>
      <c r="I99" s="343"/>
      <c r="J99" s="351"/>
    </row>
    <row r="100" spans="1:10" ht="13.5" thickBot="1">
      <c r="A100" s="48"/>
      <c r="B100" s="338"/>
      <c r="C100" s="338"/>
      <c r="D100" s="525" t="s">
        <v>189</v>
      </c>
      <c r="E100" s="65"/>
      <c r="F100" s="332"/>
      <c r="G100" s="80"/>
      <c r="H100" s="80"/>
      <c r="I100" s="439">
        <f>H100+G100</f>
        <v>0</v>
      </c>
      <c r="J100" s="67">
        <f>SUM(J69:J99)</f>
        <v>2439.1209999999996</v>
      </c>
    </row>
    <row r="101" spans="1:10" s="318" customFormat="1" ht="12" customHeight="1">
      <c r="A101" s="96"/>
      <c r="B101" s="49"/>
      <c r="C101" s="446"/>
      <c r="D101" s="342"/>
      <c r="E101" s="338"/>
      <c r="F101" s="343"/>
      <c r="G101" s="472"/>
      <c r="H101" s="361"/>
      <c r="I101" s="343">
        <f t="shared" si="5"/>
        <v>0</v>
      </c>
      <c r="J101" s="351">
        <f t="shared" si="6"/>
        <v>0</v>
      </c>
    </row>
    <row r="102" spans="1:10" ht="19.5" customHeight="1">
      <c r="A102" s="48">
        <v>7</v>
      </c>
      <c r="B102" s="49"/>
      <c r="C102" s="338"/>
      <c r="D102" s="56" t="s">
        <v>357</v>
      </c>
      <c r="E102" s="338"/>
      <c r="F102" s="343"/>
      <c r="G102" s="472"/>
      <c r="H102" s="361"/>
      <c r="I102" s="343">
        <f t="shared" si="5"/>
        <v>0</v>
      </c>
      <c r="J102" s="351">
        <f t="shared" si="6"/>
        <v>0</v>
      </c>
    </row>
    <row r="103" spans="1:10" ht="50.25" customHeight="1">
      <c r="A103" s="48"/>
      <c r="B103" s="49" t="s">
        <v>15</v>
      </c>
      <c r="C103" s="338" t="s">
        <v>355</v>
      </c>
      <c r="D103" s="339" t="s">
        <v>603</v>
      </c>
      <c r="E103" s="338" t="s">
        <v>11</v>
      </c>
      <c r="F103" s="343">
        <v>1</v>
      </c>
      <c r="G103" s="472">
        <v>139.23</v>
      </c>
      <c r="H103" s="361">
        <v>0</v>
      </c>
      <c r="I103" s="343">
        <f t="shared" si="5"/>
        <v>139.23</v>
      </c>
      <c r="J103" s="351">
        <f t="shared" si="6"/>
        <v>139.23</v>
      </c>
    </row>
    <row r="104" spans="1:10" ht="47.25" customHeight="1">
      <c r="A104" s="48"/>
      <c r="B104" s="49" t="s">
        <v>108</v>
      </c>
      <c r="C104" s="338" t="s">
        <v>355</v>
      </c>
      <c r="D104" s="339" t="s">
        <v>604</v>
      </c>
      <c r="E104" s="338" t="s">
        <v>11</v>
      </c>
      <c r="F104" s="343">
        <v>2</v>
      </c>
      <c r="G104" s="343">
        <v>92.82</v>
      </c>
      <c r="H104" s="343"/>
      <c r="I104" s="343">
        <f t="shared" si="5"/>
        <v>92.82</v>
      </c>
      <c r="J104" s="351">
        <f t="shared" si="6"/>
        <v>185.64</v>
      </c>
    </row>
    <row r="105" spans="1:10" ht="9" customHeight="1" thickBot="1">
      <c r="A105" s="48"/>
      <c r="B105" s="338"/>
      <c r="C105" s="338"/>
      <c r="D105" s="339"/>
      <c r="E105" s="338"/>
      <c r="F105" s="343"/>
      <c r="G105" s="343"/>
      <c r="H105" s="343"/>
      <c r="I105" s="343"/>
      <c r="J105" s="351"/>
    </row>
    <row r="106" spans="1:10" ht="13.5" thickBot="1">
      <c r="A106" s="48"/>
      <c r="B106" s="338"/>
      <c r="C106" s="338"/>
      <c r="D106" s="525" t="s">
        <v>188</v>
      </c>
      <c r="E106" s="65"/>
      <c r="F106" s="332"/>
      <c r="G106" s="80"/>
      <c r="H106" s="80"/>
      <c r="I106" s="439">
        <f>H106+G106</f>
        <v>0</v>
      </c>
      <c r="J106" s="67">
        <f>SUM(J103:J105)</f>
        <v>324.87</v>
      </c>
    </row>
    <row r="107" spans="1:10" ht="15.75" customHeight="1">
      <c r="A107" s="48"/>
      <c r="B107" s="338"/>
      <c r="C107" s="338"/>
      <c r="D107" s="339"/>
      <c r="E107" s="338"/>
      <c r="F107" s="343"/>
      <c r="G107" s="343"/>
      <c r="H107" s="343"/>
      <c r="I107" s="343">
        <f t="shared" si="5"/>
        <v>0</v>
      </c>
      <c r="J107" s="351">
        <f t="shared" si="6"/>
        <v>0</v>
      </c>
    </row>
    <row r="108" spans="1:10" ht="12.75">
      <c r="A108" s="48">
        <v>8</v>
      </c>
      <c r="B108" s="49"/>
      <c r="C108" s="338"/>
      <c r="D108" s="56" t="s">
        <v>78</v>
      </c>
      <c r="E108" s="338"/>
      <c r="F108" s="343"/>
      <c r="G108" s="343"/>
      <c r="H108" s="343"/>
      <c r="I108" s="343">
        <f t="shared" si="5"/>
        <v>0</v>
      </c>
      <c r="J108" s="351">
        <f t="shared" si="6"/>
        <v>0</v>
      </c>
    </row>
    <row r="109" spans="1:10" ht="12.75">
      <c r="A109" s="48"/>
      <c r="B109" s="49"/>
      <c r="C109" s="338"/>
      <c r="D109" s="56" t="s">
        <v>424</v>
      </c>
      <c r="E109" s="338"/>
      <c r="F109" s="343"/>
      <c r="G109" s="343"/>
      <c r="H109" s="343"/>
      <c r="I109" s="343">
        <f t="shared" si="5"/>
        <v>0</v>
      </c>
      <c r="J109" s="351">
        <f t="shared" si="6"/>
        <v>0</v>
      </c>
    </row>
    <row r="110" spans="1:10" ht="22.5" customHeight="1">
      <c r="A110" s="48"/>
      <c r="B110" s="49" t="s">
        <v>16</v>
      </c>
      <c r="C110" s="438" t="s">
        <v>267</v>
      </c>
      <c r="D110" s="339" t="s">
        <v>358</v>
      </c>
      <c r="E110" s="338" t="s">
        <v>6</v>
      </c>
      <c r="F110" s="343">
        <v>6</v>
      </c>
      <c r="G110" s="343">
        <v>201.38</v>
      </c>
      <c r="H110" s="343"/>
      <c r="I110" s="343">
        <f t="shared" si="5"/>
        <v>201.38</v>
      </c>
      <c r="J110" s="351">
        <f t="shared" si="6"/>
        <v>1208.28</v>
      </c>
    </row>
    <row r="111" spans="1:10" ht="28.5" customHeight="1">
      <c r="A111" s="48"/>
      <c r="B111" s="49" t="s">
        <v>43</v>
      </c>
      <c r="C111" s="338" t="s">
        <v>370</v>
      </c>
      <c r="D111" s="473" t="s">
        <v>425</v>
      </c>
      <c r="E111" s="338" t="s">
        <v>6</v>
      </c>
      <c r="F111" s="343">
        <v>6</v>
      </c>
      <c r="G111" s="343">
        <v>90</v>
      </c>
      <c r="H111" s="343"/>
      <c r="I111" s="343">
        <f t="shared" si="5"/>
        <v>90</v>
      </c>
      <c r="J111" s="351">
        <f t="shared" si="6"/>
        <v>540</v>
      </c>
    </row>
    <row r="112" spans="1:10" ht="12.75">
      <c r="A112" s="48"/>
      <c r="B112" s="49"/>
      <c r="C112" s="440"/>
      <c r="D112" s="56" t="s">
        <v>426</v>
      </c>
      <c r="E112" s="338"/>
      <c r="F112" s="343"/>
      <c r="G112" s="343"/>
      <c r="H112" s="343"/>
      <c r="I112" s="343">
        <f t="shared" si="5"/>
        <v>0</v>
      </c>
      <c r="J112" s="351">
        <f t="shared" si="6"/>
        <v>0</v>
      </c>
    </row>
    <row r="113" spans="1:10" ht="12.75">
      <c r="A113" s="48"/>
      <c r="B113" s="49" t="s">
        <v>87</v>
      </c>
      <c r="C113" s="438" t="s">
        <v>267</v>
      </c>
      <c r="D113" s="339" t="s">
        <v>358</v>
      </c>
      <c r="E113" s="338" t="s">
        <v>6</v>
      </c>
      <c r="F113" s="343">
        <v>1.5</v>
      </c>
      <c r="G113" s="526">
        <v>206.33</v>
      </c>
      <c r="H113" s="343">
        <v>0</v>
      </c>
      <c r="I113" s="343">
        <f t="shared" si="5"/>
        <v>206.33</v>
      </c>
      <c r="J113" s="351">
        <f t="shared" si="6"/>
        <v>309.495</v>
      </c>
    </row>
    <row r="114" spans="1:10" ht="16.5" customHeight="1">
      <c r="A114" s="48"/>
      <c r="B114" s="49" t="s">
        <v>495</v>
      </c>
      <c r="C114" s="438" t="s">
        <v>266</v>
      </c>
      <c r="D114" s="339" t="s">
        <v>359</v>
      </c>
      <c r="E114" s="338" t="s">
        <v>6</v>
      </c>
      <c r="F114" s="343">
        <v>3</v>
      </c>
      <c r="G114" s="526">
        <v>126.05</v>
      </c>
      <c r="H114" s="134"/>
      <c r="I114" s="343">
        <f t="shared" si="5"/>
        <v>126.05</v>
      </c>
      <c r="J114" s="351">
        <f t="shared" si="6"/>
        <v>378.15</v>
      </c>
    </row>
    <row r="115" spans="1:10" ht="10.5" customHeight="1" thickBot="1">
      <c r="A115" s="48"/>
      <c r="B115" s="338"/>
      <c r="C115" s="338"/>
      <c r="D115" s="56"/>
      <c r="E115" s="338"/>
      <c r="F115" s="343"/>
      <c r="G115" s="343"/>
      <c r="H115" s="343"/>
      <c r="I115" s="343">
        <f>H115+G115</f>
        <v>0</v>
      </c>
      <c r="J115" s="351"/>
    </row>
    <row r="116" spans="1:10" ht="13.5" thickBot="1">
      <c r="A116" s="48"/>
      <c r="B116" s="338"/>
      <c r="C116" s="338"/>
      <c r="D116" s="525" t="s">
        <v>496</v>
      </c>
      <c r="E116" s="65"/>
      <c r="F116" s="332"/>
      <c r="G116" s="66"/>
      <c r="H116" s="66"/>
      <c r="I116" s="439">
        <f>H116+G116</f>
        <v>0</v>
      </c>
      <c r="J116" s="67">
        <f>SUM(J108:J115)</f>
        <v>2435.925</v>
      </c>
    </row>
    <row r="117" spans="1:10" ht="12" customHeight="1">
      <c r="A117" s="48"/>
      <c r="B117" s="338"/>
      <c r="C117" s="338"/>
      <c r="D117" s="56"/>
      <c r="E117" s="338"/>
      <c r="F117" s="343"/>
      <c r="G117" s="343"/>
      <c r="H117" s="343"/>
      <c r="I117" s="343">
        <f>H117+G117</f>
        <v>0</v>
      </c>
      <c r="J117" s="351">
        <f>I117*F117</f>
        <v>0</v>
      </c>
    </row>
    <row r="118" spans="1:10" ht="12.75">
      <c r="A118" s="48">
        <v>9</v>
      </c>
      <c r="B118" s="49"/>
      <c r="C118" s="338"/>
      <c r="D118" s="56" t="s">
        <v>223</v>
      </c>
      <c r="E118" s="338"/>
      <c r="F118" s="343"/>
      <c r="G118" s="343"/>
      <c r="H118" s="343"/>
      <c r="I118" s="343">
        <f>H118+G118</f>
        <v>0</v>
      </c>
      <c r="J118" s="351"/>
    </row>
    <row r="119" spans="1:10" ht="12.75">
      <c r="A119" s="48"/>
      <c r="B119" s="338"/>
      <c r="C119" s="338"/>
      <c r="D119" s="56"/>
      <c r="E119" s="338"/>
      <c r="F119" s="343"/>
      <c r="G119" s="343"/>
      <c r="H119" s="343"/>
      <c r="I119" s="343"/>
      <c r="J119" s="351"/>
    </row>
    <row r="120" spans="1:10" ht="12.75">
      <c r="A120" s="48"/>
      <c r="B120" s="49" t="s">
        <v>88</v>
      </c>
      <c r="C120" s="338"/>
      <c r="D120" s="56" t="s">
        <v>232</v>
      </c>
      <c r="E120" s="338"/>
      <c r="F120" s="343"/>
      <c r="G120" s="343"/>
      <c r="H120" s="343"/>
      <c r="I120" s="343"/>
      <c r="J120" s="351"/>
    </row>
    <row r="121" spans="1:10" ht="12.75">
      <c r="A121" s="48"/>
      <c r="B121" s="49"/>
      <c r="C121" s="338"/>
      <c r="D121" s="56"/>
      <c r="E121" s="338"/>
      <c r="F121" s="343"/>
      <c r="G121" s="343"/>
      <c r="H121" s="343"/>
      <c r="I121" s="343"/>
      <c r="J121" s="351"/>
    </row>
    <row r="122" spans="1:10" ht="12.75">
      <c r="A122" s="48"/>
      <c r="B122" s="338" t="s">
        <v>236</v>
      </c>
      <c r="C122" s="438" t="s">
        <v>268</v>
      </c>
      <c r="D122" s="339" t="s">
        <v>361</v>
      </c>
      <c r="E122" s="338" t="s">
        <v>73</v>
      </c>
      <c r="F122" s="343">
        <v>1</v>
      </c>
      <c r="G122" s="527">
        <v>113.12</v>
      </c>
      <c r="H122" s="527">
        <v>30.63</v>
      </c>
      <c r="I122" s="343">
        <f>H122+G122</f>
        <v>143.75</v>
      </c>
      <c r="J122" s="351">
        <f>I122*F122</f>
        <v>143.75</v>
      </c>
    </row>
    <row r="123" spans="1:10" ht="12.75">
      <c r="A123" s="48"/>
      <c r="B123" s="338"/>
      <c r="C123" s="438"/>
      <c r="D123" s="339"/>
      <c r="E123" s="338"/>
      <c r="F123" s="343"/>
      <c r="G123" s="317"/>
      <c r="H123" s="317"/>
      <c r="I123" s="343"/>
      <c r="J123" s="351"/>
    </row>
    <row r="124" spans="1:10" ht="25.5">
      <c r="A124" s="48"/>
      <c r="B124" s="338" t="s">
        <v>237</v>
      </c>
      <c r="C124" s="438" t="s">
        <v>269</v>
      </c>
      <c r="D124" s="339" t="s">
        <v>270</v>
      </c>
      <c r="E124" s="338" t="s">
        <v>11</v>
      </c>
      <c r="F124" s="343">
        <v>1</v>
      </c>
      <c r="G124" s="526">
        <v>64.84</v>
      </c>
      <c r="H124" s="526">
        <v>5.11</v>
      </c>
      <c r="I124" s="343">
        <f>H124+G124</f>
        <v>69.95</v>
      </c>
      <c r="J124" s="351">
        <f>I124*F124</f>
        <v>69.95</v>
      </c>
    </row>
    <row r="125" spans="1:10" ht="12.75">
      <c r="A125" s="48"/>
      <c r="B125" s="338"/>
      <c r="C125" s="438"/>
      <c r="D125" s="339"/>
      <c r="E125" s="338"/>
      <c r="F125" s="343"/>
      <c r="G125" s="319"/>
      <c r="H125" s="319"/>
      <c r="I125" s="343"/>
      <c r="J125" s="351"/>
    </row>
    <row r="126" spans="1:10" ht="24" customHeight="1">
      <c r="A126" s="48"/>
      <c r="B126" s="338" t="s">
        <v>497</v>
      </c>
      <c r="C126" s="438" t="s">
        <v>271</v>
      </c>
      <c r="D126" s="339" t="s">
        <v>219</v>
      </c>
      <c r="E126" s="338" t="s">
        <v>11</v>
      </c>
      <c r="F126" s="343">
        <v>1</v>
      </c>
      <c r="G126" s="526">
        <v>16.64</v>
      </c>
      <c r="H126" s="526">
        <v>7.55</v>
      </c>
      <c r="I126" s="343">
        <f>H126+G126</f>
        <v>24.19</v>
      </c>
      <c r="J126" s="351">
        <f>I126*F126</f>
        <v>24.19</v>
      </c>
    </row>
    <row r="127" spans="1:10" ht="11.25" customHeight="1">
      <c r="A127" s="48"/>
      <c r="B127" s="338"/>
      <c r="C127" s="438"/>
      <c r="D127" s="339"/>
      <c r="E127" s="338"/>
      <c r="F127" s="343"/>
      <c r="G127" s="317"/>
      <c r="H127" s="317"/>
      <c r="I127" s="343"/>
      <c r="J127" s="351"/>
    </row>
    <row r="128" spans="1:10" s="313" customFormat="1" ht="25.5">
      <c r="A128" s="96"/>
      <c r="B128" s="338" t="s">
        <v>498</v>
      </c>
      <c r="C128" s="438" t="s">
        <v>272</v>
      </c>
      <c r="D128" s="339" t="s">
        <v>218</v>
      </c>
      <c r="E128" s="338" t="s">
        <v>11</v>
      </c>
      <c r="F128" s="343">
        <v>1</v>
      </c>
      <c r="G128" s="526">
        <v>20.2</v>
      </c>
      <c r="H128" s="526">
        <v>7.55</v>
      </c>
      <c r="I128" s="343">
        <f>H128+G128</f>
        <v>27.75</v>
      </c>
      <c r="J128" s="351">
        <f>I128*F128</f>
        <v>27.75</v>
      </c>
    </row>
    <row r="129" spans="1:10" s="313" customFormat="1" ht="12.75">
      <c r="A129" s="96"/>
      <c r="B129" s="338"/>
      <c r="C129" s="338"/>
      <c r="D129" s="339"/>
      <c r="E129" s="338"/>
      <c r="F129" s="343"/>
      <c r="G129" s="319"/>
      <c r="H129" s="319"/>
      <c r="I129" s="343"/>
      <c r="J129" s="351"/>
    </row>
    <row r="130" spans="1:10" s="313" customFormat="1" ht="12.75">
      <c r="A130" s="96"/>
      <c r="B130" s="49" t="s">
        <v>89</v>
      </c>
      <c r="C130" s="338"/>
      <c r="D130" s="56" t="s">
        <v>233</v>
      </c>
      <c r="E130" s="338"/>
      <c r="F130" s="343"/>
      <c r="G130" s="319"/>
      <c r="H130" s="319"/>
      <c r="I130" s="343"/>
      <c r="J130" s="351"/>
    </row>
    <row r="131" spans="1:10" s="313" customFormat="1" ht="12.75">
      <c r="A131" s="96"/>
      <c r="B131" s="49"/>
      <c r="C131" s="338"/>
      <c r="D131" s="56"/>
      <c r="E131" s="338"/>
      <c r="F131" s="343"/>
      <c r="G131" s="319"/>
      <c r="H131" s="319"/>
      <c r="I131" s="343"/>
      <c r="J131" s="351"/>
    </row>
    <row r="132" spans="1:10" ht="24" customHeight="1">
      <c r="A132" s="48"/>
      <c r="B132" s="338" t="s">
        <v>499</v>
      </c>
      <c r="C132" s="438" t="s">
        <v>274</v>
      </c>
      <c r="D132" s="339" t="s">
        <v>273</v>
      </c>
      <c r="E132" s="338" t="s">
        <v>11</v>
      </c>
      <c r="F132" s="343">
        <v>1</v>
      </c>
      <c r="G132" s="526">
        <v>126.78</v>
      </c>
      <c r="H132" s="526">
        <v>12.8</v>
      </c>
      <c r="I132" s="343">
        <f aca="true" t="shared" si="7" ref="I132:I142">H132+G132</f>
        <v>139.58</v>
      </c>
      <c r="J132" s="351">
        <f aca="true" t="shared" si="8" ref="J132:J142">I132*F132</f>
        <v>139.58</v>
      </c>
    </row>
    <row r="133" spans="1:10" ht="15.75" customHeight="1">
      <c r="A133" s="48"/>
      <c r="B133" s="338"/>
      <c r="C133" s="438"/>
      <c r="D133" s="339"/>
      <c r="E133" s="338"/>
      <c r="F133" s="343"/>
      <c r="G133" s="319"/>
      <c r="H133" s="319"/>
      <c r="I133" s="343"/>
      <c r="J133" s="351"/>
    </row>
    <row r="134" spans="1:10" s="313" customFormat="1" ht="30.75" customHeight="1">
      <c r="A134" s="96"/>
      <c r="B134" s="338" t="s">
        <v>500</v>
      </c>
      <c r="C134" s="438" t="s">
        <v>275</v>
      </c>
      <c r="D134" s="339" t="s">
        <v>365</v>
      </c>
      <c r="E134" s="338" t="s">
        <v>11</v>
      </c>
      <c r="F134" s="343">
        <v>2</v>
      </c>
      <c r="G134" s="526">
        <v>21.24</v>
      </c>
      <c r="H134" s="526">
        <v>3.15</v>
      </c>
      <c r="I134" s="343">
        <f t="shared" si="7"/>
        <v>24.389999999999997</v>
      </c>
      <c r="J134" s="351">
        <f t="shared" si="8"/>
        <v>48.779999999999994</v>
      </c>
    </row>
    <row r="135" spans="1:10" s="313" customFormat="1" ht="14.25" customHeight="1">
      <c r="A135" s="96"/>
      <c r="B135" s="338"/>
      <c r="C135" s="438"/>
      <c r="D135" s="339"/>
      <c r="E135" s="338"/>
      <c r="F135" s="343"/>
      <c r="G135" s="320"/>
      <c r="H135" s="320"/>
      <c r="I135" s="343"/>
      <c r="J135" s="351"/>
    </row>
    <row r="136" spans="1:10" s="313" customFormat="1" ht="42.75" customHeight="1">
      <c r="A136" s="96"/>
      <c r="B136" s="338" t="s">
        <v>501</v>
      </c>
      <c r="C136" s="438" t="s">
        <v>276</v>
      </c>
      <c r="D136" s="339" t="s">
        <v>367</v>
      </c>
      <c r="E136" s="338" t="s">
        <v>6</v>
      </c>
      <c r="F136" s="343">
        <v>0.8</v>
      </c>
      <c r="G136" s="317">
        <v>292.72</v>
      </c>
      <c r="H136" s="317">
        <v>0</v>
      </c>
      <c r="I136" s="343">
        <f t="shared" si="7"/>
        <v>292.72</v>
      </c>
      <c r="J136" s="351">
        <f t="shared" si="8"/>
        <v>234.17600000000004</v>
      </c>
    </row>
    <row r="137" spans="1:10" s="313" customFormat="1" ht="13.5" customHeight="1">
      <c r="A137" s="96"/>
      <c r="B137" s="338"/>
      <c r="C137" s="438"/>
      <c r="D137" s="339"/>
      <c r="E137" s="338"/>
      <c r="F137" s="343"/>
      <c r="G137" s="317"/>
      <c r="H137" s="317"/>
      <c r="I137" s="343"/>
      <c r="J137" s="351"/>
    </row>
    <row r="138" spans="1:10" s="324" customFormat="1" ht="25.5">
      <c r="A138" s="322"/>
      <c r="B138" s="338" t="s">
        <v>502</v>
      </c>
      <c r="C138" s="438" t="s">
        <v>277</v>
      </c>
      <c r="D138" s="56" t="s">
        <v>278</v>
      </c>
      <c r="E138" s="338" t="s">
        <v>11</v>
      </c>
      <c r="F138" s="343">
        <v>1</v>
      </c>
      <c r="G138" s="317">
        <v>17.67</v>
      </c>
      <c r="H138" s="317">
        <v>1.41</v>
      </c>
      <c r="I138" s="343">
        <f t="shared" si="7"/>
        <v>19.080000000000002</v>
      </c>
      <c r="J138" s="351">
        <f t="shared" si="8"/>
        <v>19.080000000000002</v>
      </c>
    </row>
    <row r="139" spans="1:10" s="324" customFormat="1" ht="12.75">
      <c r="A139" s="322"/>
      <c r="B139" s="338"/>
      <c r="C139" s="438"/>
      <c r="D139" s="56"/>
      <c r="E139" s="338"/>
      <c r="F139" s="343"/>
      <c r="G139" s="317"/>
      <c r="H139" s="317"/>
      <c r="I139" s="343"/>
      <c r="J139" s="351"/>
    </row>
    <row r="140" spans="1:11" s="359" customFormat="1" ht="51">
      <c r="A140" s="356"/>
      <c r="B140" s="338" t="s">
        <v>503</v>
      </c>
      <c r="C140" s="438" t="s">
        <v>279</v>
      </c>
      <c r="D140" s="342" t="s">
        <v>280</v>
      </c>
      <c r="E140" s="350" t="s">
        <v>11</v>
      </c>
      <c r="F140" s="343">
        <v>1</v>
      </c>
      <c r="G140" s="317">
        <v>18.3</v>
      </c>
      <c r="H140" s="317">
        <v>2.93</v>
      </c>
      <c r="I140" s="343">
        <f t="shared" si="7"/>
        <v>21.23</v>
      </c>
      <c r="J140" s="351">
        <f t="shared" si="8"/>
        <v>21.23</v>
      </c>
      <c r="K140" s="358"/>
    </row>
    <row r="141" spans="1:11" s="359" customFormat="1" ht="12.75">
      <c r="A141" s="356"/>
      <c r="B141" s="338"/>
      <c r="C141" s="438"/>
      <c r="D141" s="342"/>
      <c r="E141" s="350"/>
      <c r="F141" s="343"/>
      <c r="G141" s="317"/>
      <c r="H141" s="317"/>
      <c r="I141" s="343"/>
      <c r="J141" s="351"/>
      <c r="K141" s="358"/>
    </row>
    <row r="142" spans="1:11" s="359" customFormat="1" ht="39.75" customHeight="1">
      <c r="A142" s="356"/>
      <c r="B142" s="338" t="s">
        <v>504</v>
      </c>
      <c r="C142" s="438" t="s">
        <v>281</v>
      </c>
      <c r="D142" s="342" t="s">
        <v>227</v>
      </c>
      <c r="E142" s="350" t="s">
        <v>11</v>
      </c>
      <c r="F142" s="343">
        <v>1</v>
      </c>
      <c r="G142" s="526">
        <v>28.9</v>
      </c>
      <c r="H142" s="526">
        <v>3.15</v>
      </c>
      <c r="I142" s="343">
        <f t="shared" si="7"/>
        <v>32.05</v>
      </c>
      <c r="J142" s="351">
        <f t="shared" si="8"/>
        <v>32.05</v>
      </c>
      <c r="K142" s="358"/>
    </row>
    <row r="143" spans="1:11" s="359" customFormat="1" ht="13.5" customHeight="1">
      <c r="A143" s="356"/>
      <c r="B143" s="338"/>
      <c r="C143" s="438"/>
      <c r="D143" s="342"/>
      <c r="E143" s="350"/>
      <c r="F143" s="343"/>
      <c r="G143" s="317"/>
      <c r="H143" s="317"/>
      <c r="I143" s="343"/>
      <c r="J143" s="351"/>
      <c r="K143" s="358"/>
    </row>
    <row r="144" spans="1:11" s="359" customFormat="1" ht="63" customHeight="1">
      <c r="A144" s="356"/>
      <c r="B144" s="338" t="s">
        <v>505</v>
      </c>
      <c r="C144" s="438" t="s">
        <v>370</v>
      </c>
      <c r="D144" s="342" t="s">
        <v>371</v>
      </c>
      <c r="E144" s="350" t="s">
        <v>11</v>
      </c>
      <c r="F144" s="343">
        <v>2</v>
      </c>
      <c r="G144" s="442">
        <v>78</v>
      </c>
      <c r="H144" s="317"/>
      <c r="I144" s="343">
        <f>H144+G144</f>
        <v>78</v>
      </c>
      <c r="J144" s="351">
        <f>I144*F144</f>
        <v>156</v>
      </c>
      <c r="K144" s="358"/>
    </row>
    <row r="145" spans="1:11" s="359" customFormat="1" ht="13.5" customHeight="1">
      <c r="A145" s="356"/>
      <c r="B145" s="338"/>
      <c r="C145" s="438"/>
      <c r="D145" s="342"/>
      <c r="E145" s="350"/>
      <c r="F145" s="343"/>
      <c r="G145" s="442"/>
      <c r="H145" s="317"/>
      <c r="I145" s="343"/>
      <c r="J145" s="343"/>
      <c r="K145" s="358"/>
    </row>
    <row r="146" spans="1:11" s="359" customFormat="1" ht="75" customHeight="1">
      <c r="A146" s="356"/>
      <c r="B146" s="338" t="s">
        <v>506</v>
      </c>
      <c r="C146" s="438" t="s">
        <v>507</v>
      </c>
      <c r="D146" s="342" t="s">
        <v>428</v>
      </c>
      <c r="E146" s="350" t="s">
        <v>11</v>
      </c>
      <c r="F146" s="343">
        <v>1</v>
      </c>
      <c r="G146" s="335">
        <v>1529.15</v>
      </c>
      <c r="H146" s="134">
        <v>33.42</v>
      </c>
      <c r="I146" s="343">
        <f>H146+G146</f>
        <v>1562.5700000000002</v>
      </c>
      <c r="J146" s="343">
        <f>I146*F146</f>
        <v>1562.5700000000002</v>
      </c>
      <c r="K146" s="358"/>
    </row>
    <row r="147" spans="1:11" s="359" customFormat="1" ht="12.75">
      <c r="A147" s="356"/>
      <c r="B147" s="338"/>
      <c r="C147" s="338"/>
      <c r="D147" s="342"/>
      <c r="E147" s="350"/>
      <c r="F147" s="344"/>
      <c r="G147" s="343"/>
      <c r="H147" s="343"/>
      <c r="I147" s="357"/>
      <c r="J147" s="55"/>
      <c r="K147" s="358"/>
    </row>
    <row r="148" spans="1:11" s="359" customFormat="1" ht="12.75">
      <c r="A148" s="356"/>
      <c r="B148" s="49" t="s">
        <v>90</v>
      </c>
      <c r="C148" s="338"/>
      <c r="D148" s="360" t="s">
        <v>234</v>
      </c>
      <c r="E148" s="350"/>
      <c r="F148" s="344"/>
      <c r="G148" s="343"/>
      <c r="H148" s="343"/>
      <c r="I148" s="357"/>
      <c r="J148" s="55"/>
      <c r="K148" s="358"/>
    </row>
    <row r="149" spans="1:10" s="324" customFormat="1" ht="38.25">
      <c r="A149" s="322"/>
      <c r="B149" s="338" t="s">
        <v>238</v>
      </c>
      <c r="C149" s="438" t="s">
        <v>282</v>
      </c>
      <c r="D149" s="454" t="s">
        <v>220</v>
      </c>
      <c r="E149" s="338" t="s">
        <v>11</v>
      </c>
      <c r="F149" s="343">
        <v>1</v>
      </c>
      <c r="G149" s="526">
        <v>384.75</v>
      </c>
      <c r="H149" s="526">
        <v>9.7</v>
      </c>
      <c r="I149" s="343">
        <f>H149+G149</f>
        <v>394.45</v>
      </c>
      <c r="J149" s="351">
        <f>I149*F149</f>
        <v>394.45</v>
      </c>
    </row>
    <row r="150" spans="1:10" s="324" customFormat="1" ht="25.5">
      <c r="A150" s="322"/>
      <c r="B150" s="338" t="s">
        <v>239</v>
      </c>
      <c r="C150" s="438" t="s">
        <v>284</v>
      </c>
      <c r="D150" s="323" t="s">
        <v>221</v>
      </c>
      <c r="E150" s="338" t="s">
        <v>11</v>
      </c>
      <c r="F150" s="343">
        <v>1</v>
      </c>
      <c r="G150" s="526">
        <v>105.88</v>
      </c>
      <c r="H150" s="526">
        <v>9.7</v>
      </c>
      <c r="I150" s="343">
        <f>H150+G150</f>
        <v>115.58</v>
      </c>
      <c r="J150" s="351">
        <f>I150*F150</f>
        <v>115.58</v>
      </c>
    </row>
    <row r="151" spans="1:10" s="313" customFormat="1" ht="25.5">
      <c r="A151" s="96"/>
      <c r="B151" s="338" t="s">
        <v>508</v>
      </c>
      <c r="C151" s="438" t="s">
        <v>283</v>
      </c>
      <c r="D151" s="339" t="s">
        <v>222</v>
      </c>
      <c r="E151" s="338" t="s">
        <v>11</v>
      </c>
      <c r="F151" s="343">
        <v>1</v>
      </c>
      <c r="G151" s="526">
        <v>14.2</v>
      </c>
      <c r="H151" s="526">
        <v>8.92</v>
      </c>
      <c r="I151" s="343">
        <f>H151+G151</f>
        <v>23.119999999999997</v>
      </c>
      <c r="J151" s="351">
        <f>I151*F151</f>
        <v>23.119999999999997</v>
      </c>
    </row>
    <row r="152" spans="1:10" ht="13.5" thickBot="1">
      <c r="A152" s="48"/>
      <c r="B152" s="338"/>
      <c r="C152" s="338"/>
      <c r="D152" s="339"/>
      <c r="E152" s="338"/>
      <c r="F152" s="343"/>
      <c r="G152" s="343"/>
      <c r="H152" s="343"/>
      <c r="I152" s="343">
        <f>H152+G152</f>
        <v>0</v>
      </c>
      <c r="J152" s="351"/>
    </row>
    <row r="153" spans="1:10" ht="13.5" thickBot="1">
      <c r="A153" s="48"/>
      <c r="B153" s="338"/>
      <c r="C153" s="338"/>
      <c r="D153" s="525" t="s">
        <v>70</v>
      </c>
      <c r="E153" s="443"/>
      <c r="F153" s="439"/>
      <c r="G153" s="444"/>
      <c r="H153" s="444"/>
      <c r="I153" s="439">
        <f>H153+G153</f>
        <v>0</v>
      </c>
      <c r="J153" s="67">
        <f>SUM(J120:J152)</f>
        <v>3012.256</v>
      </c>
    </row>
    <row r="154" spans="1:10" ht="12.75">
      <c r="A154" s="48"/>
      <c r="B154" s="338"/>
      <c r="C154" s="338"/>
      <c r="D154" s="56"/>
      <c r="E154" s="338"/>
      <c r="F154" s="343"/>
      <c r="G154" s="343"/>
      <c r="H154" s="343"/>
      <c r="I154" s="343"/>
      <c r="J154" s="351"/>
    </row>
    <row r="155" spans="1:10" ht="12.75">
      <c r="A155" s="48">
        <v>10</v>
      </c>
      <c r="B155" s="49"/>
      <c r="C155" s="338"/>
      <c r="D155" s="56" t="s">
        <v>228</v>
      </c>
      <c r="E155" s="338"/>
      <c r="F155" s="343"/>
      <c r="G155" s="343"/>
      <c r="H155" s="343"/>
      <c r="I155" s="343"/>
      <c r="J155" s="351"/>
    </row>
    <row r="156" spans="1:10" ht="35.25" customHeight="1">
      <c r="A156" s="445"/>
      <c r="B156" s="49" t="s">
        <v>17</v>
      </c>
      <c r="C156" s="441" t="s">
        <v>285</v>
      </c>
      <c r="D156" s="339" t="s">
        <v>225</v>
      </c>
      <c r="E156" s="338" t="s">
        <v>6</v>
      </c>
      <c r="F156" s="343">
        <v>0.85</v>
      </c>
      <c r="G156" s="526">
        <v>326.9</v>
      </c>
      <c r="H156" s="526">
        <v>46.02</v>
      </c>
      <c r="I156" s="343">
        <f aca="true" t="shared" si="9" ref="I156:I163">G156+H156</f>
        <v>372.91999999999996</v>
      </c>
      <c r="J156" s="351">
        <f aca="true" t="shared" si="10" ref="J156:J163">I156*F156</f>
        <v>316.98199999999997</v>
      </c>
    </row>
    <row r="157" spans="1:10" ht="25.5">
      <c r="A157" s="48"/>
      <c r="B157" s="49" t="s">
        <v>321</v>
      </c>
      <c r="C157" s="441" t="s">
        <v>285</v>
      </c>
      <c r="D157" s="339" t="s">
        <v>224</v>
      </c>
      <c r="E157" s="338" t="s">
        <v>6</v>
      </c>
      <c r="F157" s="343">
        <v>0.81</v>
      </c>
      <c r="G157" s="526">
        <v>326.9</v>
      </c>
      <c r="H157" s="526">
        <v>46.02</v>
      </c>
      <c r="I157" s="343">
        <f t="shared" si="9"/>
        <v>372.91999999999996</v>
      </c>
      <c r="J157" s="351">
        <f t="shared" si="10"/>
        <v>302.0652</v>
      </c>
    </row>
    <row r="158" spans="1:10" ht="25.5">
      <c r="A158" s="48"/>
      <c r="B158" s="49" t="s">
        <v>377</v>
      </c>
      <c r="C158" s="441" t="s">
        <v>285</v>
      </c>
      <c r="D158" s="339" t="s">
        <v>226</v>
      </c>
      <c r="E158" s="338" t="s">
        <v>6</v>
      </c>
      <c r="F158" s="343">
        <v>0.7</v>
      </c>
      <c r="G158" s="526">
        <v>326.9</v>
      </c>
      <c r="H158" s="526">
        <v>46.02</v>
      </c>
      <c r="I158" s="343">
        <f t="shared" si="9"/>
        <v>372.91999999999996</v>
      </c>
      <c r="J158" s="351">
        <f t="shared" si="10"/>
        <v>261.044</v>
      </c>
    </row>
    <row r="159" spans="1:10" s="318" customFormat="1" ht="26.25" customHeight="1">
      <c r="A159" s="96"/>
      <c r="B159" s="49" t="s">
        <v>378</v>
      </c>
      <c r="C159" s="441" t="s">
        <v>285</v>
      </c>
      <c r="D159" s="339" t="s">
        <v>429</v>
      </c>
      <c r="E159" s="338" t="s">
        <v>6</v>
      </c>
      <c r="F159" s="343">
        <v>1.15</v>
      </c>
      <c r="G159" s="526">
        <v>326.9</v>
      </c>
      <c r="H159" s="526">
        <v>46.02</v>
      </c>
      <c r="I159" s="343">
        <f t="shared" si="9"/>
        <v>372.91999999999996</v>
      </c>
      <c r="J159" s="351">
        <f t="shared" si="10"/>
        <v>428.85799999999995</v>
      </c>
    </row>
    <row r="160" spans="1:10" s="313" customFormat="1" ht="25.5">
      <c r="A160" s="96"/>
      <c r="B160" s="49" t="s">
        <v>379</v>
      </c>
      <c r="C160" s="441" t="s">
        <v>285</v>
      </c>
      <c r="D160" s="339" t="s">
        <v>430</v>
      </c>
      <c r="E160" s="338" t="s">
        <v>6</v>
      </c>
      <c r="F160" s="343">
        <v>1.15</v>
      </c>
      <c r="G160" s="526">
        <v>326.9</v>
      </c>
      <c r="H160" s="526">
        <v>46.02</v>
      </c>
      <c r="I160" s="343">
        <f t="shared" si="9"/>
        <v>372.91999999999996</v>
      </c>
      <c r="J160" s="351">
        <f t="shared" si="10"/>
        <v>428.85799999999995</v>
      </c>
    </row>
    <row r="161" spans="1:10" s="313" customFormat="1" ht="25.5">
      <c r="A161" s="96"/>
      <c r="B161" s="49" t="s">
        <v>509</v>
      </c>
      <c r="C161" s="441" t="s">
        <v>285</v>
      </c>
      <c r="D161" s="339" t="s">
        <v>229</v>
      </c>
      <c r="E161" s="338" t="s">
        <v>6</v>
      </c>
      <c r="F161" s="343">
        <v>1.1</v>
      </c>
      <c r="G161" s="526">
        <v>326.9</v>
      </c>
      <c r="H161" s="526">
        <v>46.02</v>
      </c>
      <c r="I161" s="343">
        <f t="shared" si="9"/>
        <v>372.91999999999996</v>
      </c>
      <c r="J161" s="351">
        <f t="shared" si="10"/>
        <v>410.212</v>
      </c>
    </row>
    <row r="162" spans="1:10" s="313" customFormat="1" ht="25.5">
      <c r="A162" s="96"/>
      <c r="B162" s="49" t="s">
        <v>510</v>
      </c>
      <c r="C162" s="441" t="s">
        <v>285</v>
      </c>
      <c r="D162" s="339" t="s">
        <v>230</v>
      </c>
      <c r="E162" s="338" t="s">
        <v>6</v>
      </c>
      <c r="F162" s="343">
        <v>0.5</v>
      </c>
      <c r="G162" s="526">
        <v>326.9</v>
      </c>
      <c r="H162" s="526">
        <v>46.02</v>
      </c>
      <c r="I162" s="343">
        <f t="shared" si="9"/>
        <v>372.91999999999996</v>
      </c>
      <c r="J162" s="351">
        <f t="shared" si="10"/>
        <v>186.45999999999998</v>
      </c>
    </row>
    <row r="163" spans="1:10" s="313" customFormat="1" ht="25.5">
      <c r="A163" s="96"/>
      <c r="B163" s="49" t="s">
        <v>511</v>
      </c>
      <c r="C163" s="441" t="s">
        <v>285</v>
      </c>
      <c r="D163" s="339" t="s">
        <v>231</v>
      </c>
      <c r="E163" s="338" t="s">
        <v>6</v>
      </c>
      <c r="F163" s="343">
        <v>0.8</v>
      </c>
      <c r="G163" s="526">
        <v>326.9</v>
      </c>
      <c r="H163" s="526">
        <v>46.02</v>
      </c>
      <c r="I163" s="343">
        <f t="shared" si="9"/>
        <v>372.91999999999996</v>
      </c>
      <c r="J163" s="351">
        <f t="shared" si="10"/>
        <v>298.33599999999996</v>
      </c>
    </row>
    <row r="164" spans="1:10" s="313" customFormat="1" ht="13.5" thickBot="1">
      <c r="A164" s="96"/>
      <c r="B164" s="49"/>
      <c r="C164" s="441"/>
      <c r="D164" s="339"/>
      <c r="E164" s="338"/>
      <c r="F164" s="343"/>
      <c r="G164" s="361"/>
      <c r="H164" s="361"/>
      <c r="I164" s="343"/>
      <c r="J164" s="351"/>
    </row>
    <row r="165" spans="1:10" ht="13.5" thickBot="1">
      <c r="A165" s="48"/>
      <c r="B165" s="338"/>
      <c r="C165" s="338"/>
      <c r="D165" s="525" t="s">
        <v>50</v>
      </c>
      <c r="E165" s="443"/>
      <c r="F165" s="439"/>
      <c r="G165" s="444"/>
      <c r="H165" s="444"/>
      <c r="I165" s="439">
        <f>H165+G165</f>
        <v>0</v>
      </c>
      <c r="J165" s="67">
        <f>SUM(J156:J164)</f>
        <v>2632.8151999999995</v>
      </c>
    </row>
    <row r="166" spans="1:10" s="313" customFormat="1" ht="12.75">
      <c r="A166" s="96"/>
      <c r="B166" s="338"/>
      <c r="C166" s="338"/>
      <c r="D166" s="339"/>
      <c r="E166" s="338"/>
      <c r="F166" s="343"/>
      <c r="G166" s="343"/>
      <c r="H166" s="343"/>
      <c r="I166" s="343"/>
      <c r="J166" s="351"/>
    </row>
    <row r="167" spans="1:10" s="313" customFormat="1" ht="12.75">
      <c r="A167" s="48">
        <v>11</v>
      </c>
      <c r="B167" s="49"/>
      <c r="C167" s="338"/>
      <c r="D167" s="56" t="s">
        <v>375</v>
      </c>
      <c r="E167" s="338"/>
      <c r="F167" s="343"/>
      <c r="G167" s="343"/>
      <c r="H167" s="343"/>
      <c r="I167" s="343"/>
      <c r="J167" s="351"/>
    </row>
    <row r="168" spans="1:10" s="318" customFormat="1" ht="63.75">
      <c r="A168" s="96"/>
      <c r="B168" s="49" t="s">
        <v>18</v>
      </c>
      <c r="C168" s="446" t="s">
        <v>431</v>
      </c>
      <c r="D168" s="342" t="s">
        <v>432</v>
      </c>
      <c r="E168" s="338" t="s">
        <v>6</v>
      </c>
      <c r="F168" s="343">
        <v>0.9</v>
      </c>
      <c r="G168" s="343">
        <v>313.1</v>
      </c>
      <c r="H168" s="344" t="s">
        <v>208</v>
      </c>
      <c r="I168" s="343">
        <f>G168</f>
        <v>313.1</v>
      </c>
      <c r="J168" s="351">
        <f aca="true" t="shared" si="11" ref="J168:J186">I168*F168</f>
        <v>281.79</v>
      </c>
    </row>
    <row r="169" spans="1:10" s="313" customFormat="1" ht="25.5">
      <c r="A169" s="96"/>
      <c r="B169" s="49" t="s">
        <v>300</v>
      </c>
      <c r="C169" s="441" t="s">
        <v>289</v>
      </c>
      <c r="D169" s="339" t="s">
        <v>433</v>
      </c>
      <c r="E169" s="338" t="s">
        <v>6</v>
      </c>
      <c r="F169" s="343">
        <v>0.8</v>
      </c>
      <c r="G169" s="526">
        <v>243.24</v>
      </c>
      <c r="H169" s="526">
        <v>80.21</v>
      </c>
      <c r="I169" s="343">
        <f>G169+H169</f>
        <v>323.45</v>
      </c>
      <c r="J169" s="351">
        <f t="shared" si="11"/>
        <v>258.76</v>
      </c>
    </row>
    <row r="170" spans="1:10" s="318" customFormat="1" ht="51">
      <c r="A170" s="96"/>
      <c r="B170" s="49" t="s">
        <v>301</v>
      </c>
      <c r="C170" s="446" t="s">
        <v>431</v>
      </c>
      <c r="D170" s="342" t="s">
        <v>434</v>
      </c>
      <c r="E170" s="338" t="s">
        <v>6</v>
      </c>
      <c r="F170" s="343">
        <v>0.8</v>
      </c>
      <c r="G170" s="343">
        <v>313.1</v>
      </c>
      <c r="H170" s="344" t="s">
        <v>208</v>
      </c>
      <c r="I170" s="343">
        <f>G170</f>
        <v>313.1</v>
      </c>
      <c r="J170" s="351">
        <f t="shared" si="11"/>
        <v>250.48000000000002</v>
      </c>
    </row>
    <row r="171" spans="1:10" s="313" customFormat="1" ht="25.5">
      <c r="A171" s="96"/>
      <c r="B171" s="49" t="s">
        <v>512</v>
      </c>
      <c r="C171" s="441" t="s">
        <v>289</v>
      </c>
      <c r="D171" s="339" t="s">
        <v>287</v>
      </c>
      <c r="E171" s="338" t="s">
        <v>6</v>
      </c>
      <c r="F171" s="343">
        <v>0.7</v>
      </c>
      <c r="G171" s="526">
        <v>243.24</v>
      </c>
      <c r="H171" s="526">
        <v>80.21</v>
      </c>
      <c r="I171" s="343">
        <f aca="true" t="shared" si="12" ref="I171:I186">G171+H171</f>
        <v>323.45</v>
      </c>
      <c r="J171" s="351">
        <f t="shared" si="11"/>
        <v>226.41499999999996</v>
      </c>
    </row>
    <row r="172" spans="1:10" s="313" customFormat="1" ht="13.5" thickBot="1">
      <c r="A172" s="486"/>
      <c r="B172" s="49"/>
      <c r="C172" s="441"/>
      <c r="D172" s="339"/>
      <c r="E172" s="338"/>
      <c r="F172" s="343"/>
      <c r="G172" s="472"/>
      <c r="H172" s="361"/>
      <c r="I172" s="343"/>
      <c r="J172" s="351"/>
    </row>
    <row r="173" spans="1:10" ht="13.5" thickBot="1">
      <c r="A173" s="48"/>
      <c r="B173" s="338"/>
      <c r="C173" s="338"/>
      <c r="D173" s="525" t="s">
        <v>480</v>
      </c>
      <c r="E173" s="443"/>
      <c r="F173" s="439"/>
      <c r="G173" s="444"/>
      <c r="H173" s="444"/>
      <c r="I173" s="439">
        <f>H173+G173</f>
        <v>0</v>
      </c>
      <c r="J173" s="67">
        <f>SUM(J168:J172)</f>
        <v>1017.4449999999999</v>
      </c>
    </row>
    <row r="174" spans="9:10" ht="12.75">
      <c r="I174" s="343">
        <f t="shared" si="12"/>
        <v>0</v>
      </c>
      <c r="J174" s="351">
        <f t="shared" si="11"/>
        <v>0</v>
      </c>
    </row>
    <row r="175" spans="1:10" ht="12.75">
      <c r="A175" s="22">
        <v>12</v>
      </c>
      <c r="B175" s="22"/>
      <c r="D175" s="42" t="s">
        <v>235</v>
      </c>
      <c r="I175" s="343">
        <f t="shared" si="12"/>
        <v>0</v>
      </c>
      <c r="J175" s="351">
        <f t="shared" si="11"/>
        <v>0</v>
      </c>
    </row>
    <row r="176" spans="2:10" ht="12.75">
      <c r="B176" s="49" t="s">
        <v>19</v>
      </c>
      <c r="D176" s="42" t="s">
        <v>435</v>
      </c>
      <c r="I176" s="343">
        <f t="shared" si="12"/>
        <v>0</v>
      </c>
      <c r="J176" s="351">
        <f t="shared" si="11"/>
        <v>0</v>
      </c>
    </row>
    <row r="177" spans="1:10" s="318" customFormat="1" ht="63" customHeight="1">
      <c r="A177" s="96"/>
      <c r="B177" s="338" t="s">
        <v>513</v>
      </c>
      <c r="C177" s="446" t="s">
        <v>431</v>
      </c>
      <c r="D177" s="342" t="s">
        <v>436</v>
      </c>
      <c r="E177" s="338" t="s">
        <v>6</v>
      </c>
      <c r="F177" s="343">
        <v>1.3</v>
      </c>
      <c r="G177" s="343">
        <v>313.1</v>
      </c>
      <c r="H177" s="344"/>
      <c r="I177" s="343">
        <f t="shared" si="12"/>
        <v>313.1</v>
      </c>
      <c r="J177" s="351">
        <f t="shared" si="11"/>
        <v>407.03000000000003</v>
      </c>
    </row>
    <row r="178" spans="1:10" s="313" customFormat="1" ht="25.5">
      <c r="A178" s="96"/>
      <c r="B178" s="338" t="s">
        <v>514</v>
      </c>
      <c r="C178" s="441" t="s">
        <v>285</v>
      </c>
      <c r="D178" s="339" t="s">
        <v>437</v>
      </c>
      <c r="E178" s="338" t="s">
        <v>6</v>
      </c>
      <c r="F178" s="343">
        <v>0.55</v>
      </c>
      <c r="G178" s="526">
        <v>326.9</v>
      </c>
      <c r="H178" s="526">
        <v>46.02</v>
      </c>
      <c r="I178" s="343">
        <f t="shared" si="12"/>
        <v>372.91999999999996</v>
      </c>
      <c r="J178" s="351">
        <f t="shared" si="11"/>
        <v>205.106</v>
      </c>
    </row>
    <row r="179" spans="1:10" s="313" customFormat="1" ht="25.5">
      <c r="A179" s="96"/>
      <c r="B179" s="338" t="s">
        <v>515</v>
      </c>
      <c r="C179" s="441" t="s">
        <v>289</v>
      </c>
      <c r="D179" s="339" t="s">
        <v>288</v>
      </c>
      <c r="E179" s="338" t="s">
        <v>6</v>
      </c>
      <c r="F179" s="343">
        <v>0.45</v>
      </c>
      <c r="G179" s="526">
        <v>243.24</v>
      </c>
      <c r="H179" s="526">
        <v>80.21</v>
      </c>
      <c r="I179" s="343">
        <f t="shared" si="12"/>
        <v>323.45</v>
      </c>
      <c r="J179" s="351">
        <f t="shared" si="11"/>
        <v>145.5525</v>
      </c>
    </row>
    <row r="180" spans="1:10" s="313" customFormat="1" ht="12.75">
      <c r="A180" s="96"/>
      <c r="B180" s="49" t="s">
        <v>393</v>
      </c>
      <c r="C180" s="441"/>
      <c r="D180" s="56" t="s">
        <v>438</v>
      </c>
      <c r="E180" s="338"/>
      <c r="F180" s="343"/>
      <c r="G180" s="361"/>
      <c r="H180" s="361"/>
      <c r="I180" s="343">
        <f t="shared" si="12"/>
        <v>0</v>
      </c>
      <c r="J180" s="351">
        <f t="shared" si="11"/>
        <v>0</v>
      </c>
    </row>
    <row r="181" spans="1:10" s="318" customFormat="1" ht="63.75">
      <c r="A181" s="96"/>
      <c r="B181" s="338" t="s">
        <v>516</v>
      </c>
      <c r="C181" s="441" t="s">
        <v>286</v>
      </c>
      <c r="D181" s="342" t="s">
        <v>439</v>
      </c>
      <c r="E181" s="338" t="s">
        <v>6</v>
      </c>
      <c r="F181" s="343">
        <v>0.97</v>
      </c>
      <c r="G181" s="526">
        <v>994.29</v>
      </c>
      <c r="H181" s="344"/>
      <c r="I181" s="343">
        <f t="shared" si="12"/>
        <v>994.29</v>
      </c>
      <c r="J181" s="351">
        <f t="shared" si="11"/>
        <v>964.4612999999999</v>
      </c>
    </row>
    <row r="182" spans="1:10" s="318" customFormat="1" ht="12.75">
      <c r="A182" s="96"/>
      <c r="B182" s="49" t="s">
        <v>394</v>
      </c>
      <c r="C182" s="441"/>
      <c r="D182" s="360" t="s">
        <v>440</v>
      </c>
      <c r="E182" s="338"/>
      <c r="F182" s="343"/>
      <c r="G182" s="343"/>
      <c r="H182" s="344"/>
      <c r="I182" s="343">
        <f t="shared" si="12"/>
        <v>0</v>
      </c>
      <c r="J182" s="351">
        <f t="shared" si="11"/>
        <v>0</v>
      </c>
    </row>
    <row r="183" spans="1:10" s="318" customFormat="1" ht="51">
      <c r="A183" s="96"/>
      <c r="B183" s="338" t="s">
        <v>517</v>
      </c>
      <c r="C183" s="446" t="s">
        <v>441</v>
      </c>
      <c r="D183" s="342" t="s">
        <v>442</v>
      </c>
      <c r="E183" s="338" t="s">
        <v>6</v>
      </c>
      <c r="F183" s="343">
        <v>3.9</v>
      </c>
      <c r="G183" s="361">
        <v>439.07</v>
      </c>
      <c r="H183" s="361"/>
      <c r="I183" s="343">
        <f t="shared" si="12"/>
        <v>439.07</v>
      </c>
      <c r="J183" s="351">
        <f t="shared" si="11"/>
        <v>1712.373</v>
      </c>
    </row>
    <row r="184" spans="1:10" s="313" customFormat="1" ht="25.5">
      <c r="A184" s="96"/>
      <c r="B184" s="338" t="s">
        <v>518</v>
      </c>
      <c r="C184" s="441" t="s">
        <v>285</v>
      </c>
      <c r="D184" s="339" t="s">
        <v>443</v>
      </c>
      <c r="E184" s="338" t="s">
        <v>6</v>
      </c>
      <c r="F184" s="343">
        <v>1.17</v>
      </c>
      <c r="G184" s="526">
        <v>326.9</v>
      </c>
      <c r="H184" s="526">
        <v>46.02</v>
      </c>
      <c r="I184" s="343">
        <f t="shared" si="12"/>
        <v>372.91999999999996</v>
      </c>
      <c r="J184" s="351">
        <f t="shared" si="11"/>
        <v>436.31639999999993</v>
      </c>
    </row>
    <row r="185" spans="1:10" s="313" customFormat="1" ht="25.5">
      <c r="A185" s="96"/>
      <c r="B185" s="338" t="s">
        <v>519</v>
      </c>
      <c r="C185" s="441" t="s">
        <v>289</v>
      </c>
      <c r="D185" s="339" t="s">
        <v>240</v>
      </c>
      <c r="E185" s="338" t="s">
        <v>6</v>
      </c>
      <c r="F185" s="343">
        <v>1.05</v>
      </c>
      <c r="G185" s="526">
        <v>243.24</v>
      </c>
      <c r="H185" s="526">
        <v>80.21</v>
      </c>
      <c r="I185" s="343">
        <f t="shared" si="12"/>
        <v>323.45</v>
      </c>
      <c r="J185" s="351">
        <f t="shared" si="11"/>
        <v>339.6225</v>
      </c>
    </row>
    <row r="186" spans="1:10" s="318" customFormat="1" ht="51">
      <c r="A186" s="96"/>
      <c r="B186" s="338" t="s">
        <v>520</v>
      </c>
      <c r="C186" s="446" t="s">
        <v>441</v>
      </c>
      <c r="D186" s="342" t="s">
        <v>444</v>
      </c>
      <c r="E186" s="338" t="s">
        <v>6</v>
      </c>
      <c r="F186" s="343">
        <v>3.9</v>
      </c>
      <c r="G186" s="474">
        <v>439.07</v>
      </c>
      <c r="H186" s="361"/>
      <c r="I186" s="343">
        <f t="shared" si="12"/>
        <v>439.07</v>
      </c>
      <c r="J186" s="351">
        <f t="shared" si="11"/>
        <v>1712.373</v>
      </c>
    </row>
    <row r="187" spans="1:10" s="313" customFormat="1" ht="25.5">
      <c r="A187" s="96"/>
      <c r="B187" s="338" t="s">
        <v>521</v>
      </c>
      <c r="C187" s="441" t="s">
        <v>285</v>
      </c>
      <c r="D187" s="339" t="s">
        <v>445</v>
      </c>
      <c r="E187" s="338" t="s">
        <v>6</v>
      </c>
      <c r="F187" s="343">
        <v>1.17</v>
      </c>
      <c r="G187" s="526">
        <v>326.9</v>
      </c>
      <c r="H187" s="526">
        <v>46.02</v>
      </c>
      <c r="I187" s="343"/>
      <c r="J187" s="351"/>
    </row>
    <row r="188" spans="1:10" s="313" customFormat="1" ht="25.5">
      <c r="A188" s="96"/>
      <c r="B188" s="338" t="s">
        <v>522</v>
      </c>
      <c r="C188" s="441" t="s">
        <v>289</v>
      </c>
      <c r="D188" s="339" t="s">
        <v>446</v>
      </c>
      <c r="E188" s="338" t="s">
        <v>6</v>
      </c>
      <c r="F188" s="343">
        <v>1.05</v>
      </c>
      <c r="G188" s="526">
        <v>243.24</v>
      </c>
      <c r="H188" s="526">
        <v>80.21</v>
      </c>
      <c r="I188" s="343">
        <f aca="true" t="shared" si="13" ref="I188:I193">G188+H188</f>
        <v>323.45</v>
      </c>
      <c r="J188" s="351">
        <f aca="true" t="shared" si="14" ref="J188:J193">I188*F188</f>
        <v>339.6225</v>
      </c>
    </row>
    <row r="189" spans="1:10" s="318" customFormat="1" ht="51">
      <c r="A189" s="96"/>
      <c r="B189" s="338" t="s">
        <v>523</v>
      </c>
      <c r="C189" s="446" t="s">
        <v>441</v>
      </c>
      <c r="D189" s="342" t="s">
        <v>447</v>
      </c>
      <c r="E189" s="338" t="s">
        <v>6</v>
      </c>
      <c r="F189" s="343">
        <v>0.5</v>
      </c>
      <c r="G189" s="361">
        <v>439.07</v>
      </c>
      <c r="H189" s="361"/>
      <c r="I189" s="343">
        <f t="shared" si="13"/>
        <v>439.07</v>
      </c>
      <c r="J189" s="351">
        <f t="shared" si="14"/>
        <v>219.535</v>
      </c>
    </row>
    <row r="190" spans="1:10" s="318" customFormat="1" ht="15" customHeight="1">
      <c r="A190" s="96"/>
      <c r="B190" s="49" t="s">
        <v>395</v>
      </c>
      <c r="C190" s="441"/>
      <c r="D190" s="360" t="s">
        <v>524</v>
      </c>
      <c r="E190" s="338"/>
      <c r="F190" s="343"/>
      <c r="G190" s="361"/>
      <c r="H190" s="361"/>
      <c r="I190" s="343">
        <f t="shared" si="13"/>
        <v>0</v>
      </c>
      <c r="J190" s="351">
        <f t="shared" si="14"/>
        <v>0</v>
      </c>
    </row>
    <row r="191" spans="1:10" s="318" customFormat="1" ht="60" customHeight="1">
      <c r="A191" s="96"/>
      <c r="B191" s="338" t="s">
        <v>525</v>
      </c>
      <c r="C191" s="446" t="s">
        <v>441</v>
      </c>
      <c r="D191" s="360" t="s">
        <v>448</v>
      </c>
      <c r="E191" s="338" t="s">
        <v>6</v>
      </c>
      <c r="F191" s="343">
        <v>3.7</v>
      </c>
      <c r="G191" s="361">
        <v>439.07</v>
      </c>
      <c r="H191" s="361"/>
      <c r="I191" s="343">
        <f t="shared" si="13"/>
        <v>439.07</v>
      </c>
      <c r="J191" s="351">
        <f t="shared" si="14"/>
        <v>1624.559</v>
      </c>
    </row>
    <row r="192" spans="1:10" s="318" customFormat="1" ht="25.5">
      <c r="A192" s="96"/>
      <c r="B192" s="338" t="s">
        <v>526</v>
      </c>
      <c r="C192" s="441" t="s">
        <v>289</v>
      </c>
      <c r="D192" s="360" t="s">
        <v>449</v>
      </c>
      <c r="E192" s="338" t="s">
        <v>6</v>
      </c>
      <c r="F192" s="343">
        <v>1.5</v>
      </c>
      <c r="G192" s="526">
        <v>243.24</v>
      </c>
      <c r="H192" s="526">
        <v>80.21</v>
      </c>
      <c r="I192" s="343">
        <f t="shared" si="13"/>
        <v>323.45</v>
      </c>
      <c r="J192" s="351">
        <f t="shared" si="14"/>
        <v>485.17499999999995</v>
      </c>
    </row>
    <row r="193" spans="1:10" s="318" customFormat="1" ht="25.5">
      <c r="A193" s="96"/>
      <c r="B193" s="338" t="s">
        <v>527</v>
      </c>
      <c r="C193" s="441" t="s">
        <v>289</v>
      </c>
      <c r="D193" s="360" t="s">
        <v>450</v>
      </c>
      <c r="E193" s="338" t="s">
        <v>6</v>
      </c>
      <c r="F193" s="343">
        <v>0.9</v>
      </c>
      <c r="G193" s="526">
        <v>243.24</v>
      </c>
      <c r="H193" s="526">
        <v>80.21</v>
      </c>
      <c r="I193" s="343">
        <f t="shared" si="13"/>
        <v>323.45</v>
      </c>
      <c r="J193" s="351">
        <f t="shared" si="14"/>
        <v>291.105</v>
      </c>
    </row>
    <row r="194" spans="1:10" s="318" customFormat="1" ht="13.5" thickBot="1">
      <c r="A194" s="96"/>
      <c r="B194" s="49"/>
      <c r="C194" s="441"/>
      <c r="D194" s="342"/>
      <c r="E194" s="338"/>
      <c r="F194" s="343"/>
      <c r="G194" s="361"/>
      <c r="H194" s="361"/>
      <c r="I194" s="343"/>
      <c r="J194" s="351"/>
    </row>
    <row r="195" spans="1:10" ht="13.5" thickBot="1">
      <c r="A195" s="96"/>
      <c r="B195" s="97"/>
      <c r="C195" s="97"/>
      <c r="D195" s="525" t="s">
        <v>481</v>
      </c>
      <c r="E195" s="443"/>
      <c r="F195" s="439"/>
      <c r="G195" s="444"/>
      <c r="H195" s="444"/>
      <c r="I195" s="444">
        <f>H195+G195</f>
        <v>0</v>
      </c>
      <c r="J195" s="67">
        <f>SUM(J175:J193)</f>
        <v>8882.831199999999</v>
      </c>
    </row>
    <row r="196" spans="1:10" ht="12.75">
      <c r="A196" s="96"/>
      <c r="B196" s="97"/>
      <c r="C196" s="97"/>
      <c r="D196" s="54"/>
      <c r="E196" s="338"/>
      <c r="F196" s="449"/>
      <c r="G196" s="343"/>
      <c r="H196" s="343"/>
      <c r="I196" s="343"/>
      <c r="J196" s="63"/>
    </row>
    <row r="197" spans="1:10" ht="25.5">
      <c r="A197" s="48">
        <v>13</v>
      </c>
      <c r="B197" s="97"/>
      <c r="C197" s="97"/>
      <c r="D197" s="56" t="s">
        <v>376</v>
      </c>
      <c r="E197" s="338"/>
      <c r="F197" s="437"/>
      <c r="G197" s="452"/>
      <c r="H197" s="316"/>
      <c r="I197" s="343"/>
      <c r="J197" s="351"/>
    </row>
    <row r="198" spans="1:10" ht="51">
      <c r="A198" s="48"/>
      <c r="B198" s="49" t="s">
        <v>324</v>
      </c>
      <c r="C198" s="338" t="s">
        <v>355</v>
      </c>
      <c r="D198" s="56" t="s">
        <v>451</v>
      </c>
      <c r="E198" s="338" t="s">
        <v>12</v>
      </c>
      <c r="F198" s="343">
        <v>10.5</v>
      </c>
      <c r="G198" s="472">
        <v>139.23</v>
      </c>
      <c r="H198" s="361">
        <v>0</v>
      </c>
      <c r="I198" s="343">
        <f>H198+G198</f>
        <v>139.23</v>
      </c>
      <c r="J198" s="351">
        <f>I198*F198</f>
        <v>1461.915</v>
      </c>
    </row>
    <row r="199" spans="1:10" ht="38.25">
      <c r="A199" s="96"/>
      <c r="B199" s="49" t="s">
        <v>528</v>
      </c>
      <c r="C199" s="338" t="s">
        <v>355</v>
      </c>
      <c r="D199" s="363" t="s">
        <v>452</v>
      </c>
      <c r="E199" s="365" t="s">
        <v>11</v>
      </c>
      <c r="F199" s="437">
        <v>60</v>
      </c>
      <c r="G199" s="437">
        <v>11.25</v>
      </c>
      <c r="H199" s="316"/>
      <c r="I199" s="343">
        <f>H199+G199</f>
        <v>11.25</v>
      </c>
      <c r="J199" s="351">
        <f>I199*F199</f>
        <v>675</v>
      </c>
    </row>
    <row r="200" spans="1:10" ht="25.5">
      <c r="A200" s="96"/>
      <c r="B200" s="49" t="s">
        <v>529</v>
      </c>
      <c r="C200" s="338" t="s">
        <v>355</v>
      </c>
      <c r="D200" s="363" t="s">
        <v>453</v>
      </c>
      <c r="E200" s="365" t="s">
        <v>11</v>
      </c>
      <c r="F200" s="437">
        <v>44</v>
      </c>
      <c r="G200" s="437">
        <v>11.25</v>
      </c>
      <c r="H200" s="316"/>
      <c r="I200" s="343">
        <f>H200+G200</f>
        <v>11.25</v>
      </c>
      <c r="J200" s="351">
        <f>I200*F200</f>
        <v>495</v>
      </c>
    </row>
    <row r="201" spans="1:10" ht="25.5">
      <c r="A201" s="96"/>
      <c r="B201" s="49" t="s">
        <v>530</v>
      </c>
      <c r="C201" s="338" t="s">
        <v>355</v>
      </c>
      <c r="D201" s="363" t="s">
        <v>454</v>
      </c>
      <c r="E201" s="365" t="s">
        <v>11</v>
      </c>
      <c r="F201" s="437">
        <v>20</v>
      </c>
      <c r="G201" s="437">
        <v>11.25</v>
      </c>
      <c r="H201" s="316"/>
      <c r="I201" s="343">
        <f>H201+G201</f>
        <v>11.25</v>
      </c>
      <c r="J201" s="351">
        <f>I201*F201</f>
        <v>225</v>
      </c>
    </row>
    <row r="202" spans="1:10" ht="12.75">
      <c r="A202" s="96"/>
      <c r="B202" s="97"/>
      <c r="C202" s="97"/>
      <c r="D202" s="453"/>
      <c r="E202" s="338"/>
      <c r="F202" s="450"/>
      <c r="G202" s="451"/>
      <c r="H202" s="343"/>
      <c r="I202" s="343"/>
      <c r="J202" s="351"/>
    </row>
    <row r="203" spans="1:10" ht="12.75">
      <c r="A203" s="96"/>
      <c r="B203" s="49" t="s">
        <v>531</v>
      </c>
      <c r="C203" s="97"/>
      <c r="D203" s="454" t="s">
        <v>605</v>
      </c>
      <c r="E203" s="122"/>
      <c r="F203" s="455"/>
      <c r="G203" s="456"/>
      <c r="H203" s="122"/>
      <c r="I203" s="343">
        <f>SUM(G203:H203)</f>
        <v>0</v>
      </c>
      <c r="J203" s="351">
        <f>I203*F203</f>
        <v>0</v>
      </c>
    </row>
    <row r="204" spans="1:10" ht="12.75">
      <c r="A204" s="96"/>
      <c r="B204" s="338" t="s">
        <v>532</v>
      </c>
      <c r="C204" s="338" t="s">
        <v>355</v>
      </c>
      <c r="D204" s="363" t="s">
        <v>81</v>
      </c>
      <c r="E204" s="365" t="s">
        <v>76</v>
      </c>
      <c r="F204" s="476">
        <v>18</v>
      </c>
      <c r="G204" s="452"/>
      <c r="H204" s="343">
        <v>39.85</v>
      </c>
      <c r="I204" s="343">
        <f>SUM(G204:H204)</f>
        <v>39.85</v>
      </c>
      <c r="J204" s="351">
        <f>I204*F204</f>
        <v>717.3000000000001</v>
      </c>
    </row>
    <row r="205" spans="1:10" ht="12.75">
      <c r="A205" s="96"/>
      <c r="B205" s="338" t="s">
        <v>533</v>
      </c>
      <c r="C205" s="338" t="s">
        <v>355</v>
      </c>
      <c r="D205" s="363" t="s">
        <v>82</v>
      </c>
      <c r="E205" s="365" t="s">
        <v>76</v>
      </c>
      <c r="F205" s="476">
        <v>18</v>
      </c>
      <c r="G205" s="452"/>
      <c r="H205" s="343">
        <v>19.95</v>
      </c>
      <c r="I205" s="343">
        <f>SUM(G205:H205)</f>
        <v>19.95</v>
      </c>
      <c r="J205" s="351">
        <f>I205*F205</f>
        <v>359.09999999999997</v>
      </c>
    </row>
    <row r="206" spans="1:10" ht="13.5" thickBot="1">
      <c r="A206" s="96"/>
      <c r="B206" s="338"/>
      <c r="C206" s="338"/>
      <c r="D206" s="363"/>
      <c r="E206" s="365"/>
      <c r="F206" s="476"/>
      <c r="G206" s="452"/>
      <c r="H206" s="343"/>
      <c r="I206" s="343"/>
      <c r="J206" s="351"/>
    </row>
    <row r="207" spans="1:10" ht="13.5" thickBot="1">
      <c r="A207" s="96"/>
      <c r="B207" s="97"/>
      <c r="C207" s="97"/>
      <c r="D207" s="525" t="s">
        <v>534</v>
      </c>
      <c r="E207" s="443"/>
      <c r="F207" s="439"/>
      <c r="G207" s="444"/>
      <c r="H207" s="444"/>
      <c r="I207" s="444">
        <f>H207+G207</f>
        <v>0</v>
      </c>
      <c r="J207" s="67">
        <f>SUM(J198:J205)</f>
        <v>3933.315</v>
      </c>
    </row>
    <row r="208" spans="1:10" ht="10.5" customHeight="1">
      <c r="A208" s="96"/>
      <c r="B208" s="97"/>
      <c r="C208" s="97"/>
      <c r="D208" s="98"/>
      <c r="E208" s="338"/>
      <c r="F208" s="449"/>
      <c r="G208" s="343"/>
      <c r="H208" s="343"/>
      <c r="I208" s="343">
        <f>H208+G208</f>
        <v>0</v>
      </c>
      <c r="J208" s="351">
        <f aca="true" t="shared" si="15" ref="J208:J221">I208*F208</f>
        <v>0</v>
      </c>
    </row>
    <row r="209" spans="1:10" ht="13.5" customHeight="1">
      <c r="A209" s="48">
        <v>14</v>
      </c>
      <c r="B209" s="338"/>
      <c r="C209" s="338"/>
      <c r="D209" s="122" t="s">
        <v>380</v>
      </c>
      <c r="E209" s="338"/>
      <c r="F209" s="457"/>
      <c r="G209" s="454"/>
      <c r="H209" s="454"/>
      <c r="I209" s="343">
        <f>H209+G209</f>
        <v>0</v>
      </c>
      <c r="J209" s="351">
        <f t="shared" si="15"/>
        <v>0</v>
      </c>
    </row>
    <row r="210" spans="1:10" ht="13.5" customHeight="1">
      <c r="A210" s="48"/>
      <c r="B210" s="338"/>
      <c r="C210" s="338"/>
      <c r="D210" s="122"/>
      <c r="E210" s="338"/>
      <c r="F210" s="457"/>
      <c r="G210" s="454"/>
      <c r="H210" s="454"/>
      <c r="I210" s="343"/>
      <c r="J210" s="351"/>
    </row>
    <row r="211" spans="1:10" ht="13.5" customHeight="1">
      <c r="A211" s="48"/>
      <c r="B211" s="49" t="s">
        <v>535</v>
      </c>
      <c r="C211" s="338"/>
      <c r="D211" s="122" t="s">
        <v>91</v>
      </c>
      <c r="E211" s="338"/>
      <c r="F211" s="457"/>
      <c r="G211" s="454"/>
      <c r="H211" s="454"/>
      <c r="I211" s="343"/>
      <c r="J211" s="351"/>
    </row>
    <row r="212" spans="1:10" ht="13.5" customHeight="1">
      <c r="A212" s="48"/>
      <c r="B212" s="338" t="s">
        <v>536</v>
      </c>
      <c r="C212" s="338" t="s">
        <v>370</v>
      </c>
      <c r="D212" s="339" t="s">
        <v>118</v>
      </c>
      <c r="E212" s="338" t="s">
        <v>6</v>
      </c>
      <c r="F212" s="343">
        <v>61</v>
      </c>
      <c r="G212" s="343">
        <v>3.77</v>
      </c>
      <c r="H212" s="343">
        <v>9.16</v>
      </c>
      <c r="I212" s="343">
        <f aca="true" t="shared" si="16" ref="I212:I221">H212+G212</f>
        <v>12.93</v>
      </c>
      <c r="J212" s="351">
        <f t="shared" si="15"/>
        <v>788.73</v>
      </c>
    </row>
    <row r="213" spans="1:10" s="40" customFormat="1" ht="12.75">
      <c r="A213" s="48"/>
      <c r="B213" s="338" t="s">
        <v>537</v>
      </c>
      <c r="C213" s="438" t="s">
        <v>290</v>
      </c>
      <c r="D213" s="339" t="s">
        <v>119</v>
      </c>
      <c r="E213" s="338" t="s">
        <v>6</v>
      </c>
      <c r="F213" s="343">
        <v>61</v>
      </c>
      <c r="G213" s="526">
        <v>2.08</v>
      </c>
      <c r="H213" s="531">
        <v>5.6</v>
      </c>
      <c r="I213" s="343">
        <f t="shared" si="16"/>
        <v>7.68</v>
      </c>
      <c r="J213" s="351">
        <f t="shared" si="15"/>
        <v>468.47999999999996</v>
      </c>
    </row>
    <row r="214" spans="1:10" s="475" customFormat="1" ht="25.5" customHeight="1">
      <c r="A214" s="48"/>
      <c r="B214" s="338" t="s">
        <v>538</v>
      </c>
      <c r="C214" s="498" t="s">
        <v>291</v>
      </c>
      <c r="D214" s="339" t="s">
        <v>120</v>
      </c>
      <c r="E214" s="338" t="s">
        <v>6</v>
      </c>
      <c r="F214" s="343">
        <v>61</v>
      </c>
      <c r="G214" s="526">
        <v>4.71</v>
      </c>
      <c r="H214" s="526">
        <v>9.84</v>
      </c>
      <c r="I214" s="343">
        <f t="shared" si="16"/>
        <v>14.55</v>
      </c>
      <c r="J214" s="351">
        <f t="shared" si="15"/>
        <v>887.5500000000001</v>
      </c>
    </row>
    <row r="215" spans="1:10" s="475" customFormat="1" ht="16.5" customHeight="1">
      <c r="A215" s="48"/>
      <c r="B215" s="49" t="s">
        <v>539</v>
      </c>
      <c r="C215" s="441"/>
      <c r="D215" s="122" t="s">
        <v>381</v>
      </c>
      <c r="E215" s="338"/>
      <c r="F215" s="449"/>
      <c r="G215" s="361"/>
      <c r="H215" s="361"/>
      <c r="I215" s="343">
        <f t="shared" si="16"/>
        <v>0</v>
      </c>
      <c r="J215" s="351">
        <f>I215*F215</f>
        <v>0</v>
      </c>
    </row>
    <row r="216" spans="1:10" ht="38.25" customHeight="1">
      <c r="A216" s="48"/>
      <c r="B216" s="338" t="s">
        <v>540</v>
      </c>
      <c r="C216" s="441" t="s">
        <v>292</v>
      </c>
      <c r="D216" s="339" t="s">
        <v>382</v>
      </c>
      <c r="E216" s="338" t="s">
        <v>6</v>
      </c>
      <c r="F216" s="343">
        <v>85</v>
      </c>
      <c r="G216" s="526">
        <v>3.49</v>
      </c>
      <c r="H216" s="531">
        <v>7.2</v>
      </c>
      <c r="I216" s="343">
        <f t="shared" si="16"/>
        <v>10.690000000000001</v>
      </c>
      <c r="J216" s="351">
        <f>I216*F216</f>
        <v>908.6500000000001</v>
      </c>
    </row>
    <row r="217" spans="1:10" s="475" customFormat="1" ht="28.5" customHeight="1">
      <c r="A217" s="48"/>
      <c r="B217" s="338" t="s">
        <v>541</v>
      </c>
      <c r="C217" s="441" t="s">
        <v>383</v>
      </c>
      <c r="D217" s="339" t="s">
        <v>384</v>
      </c>
      <c r="E217" s="338" t="s">
        <v>6</v>
      </c>
      <c r="F217" s="343">
        <v>30</v>
      </c>
      <c r="G217" s="526">
        <v>2.86</v>
      </c>
      <c r="H217" s="526">
        <v>3.91</v>
      </c>
      <c r="I217" s="343">
        <f t="shared" si="16"/>
        <v>6.77</v>
      </c>
      <c r="J217" s="351">
        <f t="shared" si="15"/>
        <v>203.1</v>
      </c>
    </row>
    <row r="218" spans="1:10" s="475" customFormat="1" ht="41.25" customHeight="1">
      <c r="A218" s="48"/>
      <c r="B218" s="338" t="s">
        <v>542</v>
      </c>
      <c r="C218" s="441" t="s">
        <v>292</v>
      </c>
      <c r="D218" s="339" t="s">
        <v>385</v>
      </c>
      <c r="E218" s="338" t="s">
        <v>6</v>
      </c>
      <c r="F218" s="343">
        <v>20</v>
      </c>
      <c r="G218" s="526">
        <v>3.49</v>
      </c>
      <c r="H218" s="531">
        <v>7.2</v>
      </c>
      <c r="I218" s="343">
        <f t="shared" si="16"/>
        <v>10.690000000000001</v>
      </c>
      <c r="J218" s="351">
        <f t="shared" si="15"/>
        <v>213.8</v>
      </c>
    </row>
    <row r="219" spans="1:10" s="475" customFormat="1" ht="33" customHeight="1">
      <c r="A219" s="48"/>
      <c r="B219" s="338" t="s">
        <v>543</v>
      </c>
      <c r="C219" s="441" t="s">
        <v>292</v>
      </c>
      <c r="D219" s="339" t="s">
        <v>386</v>
      </c>
      <c r="E219" s="338" t="s">
        <v>6</v>
      </c>
      <c r="F219" s="343">
        <v>21</v>
      </c>
      <c r="G219" s="526">
        <v>3.49</v>
      </c>
      <c r="H219" s="531">
        <v>7.2</v>
      </c>
      <c r="I219" s="343">
        <f t="shared" si="16"/>
        <v>10.690000000000001</v>
      </c>
      <c r="J219" s="351">
        <f>I219*F219</f>
        <v>224.49000000000004</v>
      </c>
    </row>
    <row r="220" spans="1:10" s="475" customFormat="1" ht="28.5" customHeight="1">
      <c r="A220" s="48"/>
      <c r="B220" s="338" t="s">
        <v>544</v>
      </c>
      <c r="C220" s="441" t="s">
        <v>455</v>
      </c>
      <c r="D220" s="339" t="s">
        <v>456</v>
      </c>
      <c r="E220" s="338" t="s">
        <v>6</v>
      </c>
      <c r="F220" s="343">
        <v>40</v>
      </c>
      <c r="G220" s="526">
        <v>24.75</v>
      </c>
      <c r="H220" s="361">
        <v>0</v>
      </c>
      <c r="I220" s="343">
        <f t="shared" si="16"/>
        <v>24.75</v>
      </c>
      <c r="J220" s="351">
        <f t="shared" si="15"/>
        <v>990</v>
      </c>
    </row>
    <row r="221" spans="1:10" s="475" customFormat="1" ht="27.75" customHeight="1">
      <c r="A221" s="48"/>
      <c r="B221" s="338" t="s">
        <v>545</v>
      </c>
      <c r="C221" s="441" t="s">
        <v>292</v>
      </c>
      <c r="D221" s="339" t="s">
        <v>387</v>
      </c>
      <c r="E221" s="338" t="s">
        <v>6</v>
      </c>
      <c r="F221" s="343">
        <v>15</v>
      </c>
      <c r="G221" s="526">
        <v>3.49</v>
      </c>
      <c r="H221" s="531">
        <v>7.2</v>
      </c>
      <c r="I221" s="343">
        <f t="shared" si="16"/>
        <v>10.690000000000001</v>
      </c>
      <c r="J221" s="351">
        <f t="shared" si="15"/>
        <v>160.35000000000002</v>
      </c>
    </row>
    <row r="222" spans="1:10" s="475" customFormat="1" ht="43.5" customHeight="1">
      <c r="A222" s="48"/>
      <c r="B222" s="338" t="s">
        <v>546</v>
      </c>
      <c r="C222" s="441" t="s">
        <v>292</v>
      </c>
      <c r="D222" s="339" t="s">
        <v>388</v>
      </c>
      <c r="E222" s="338" t="s">
        <v>6</v>
      </c>
      <c r="F222" s="343">
        <v>56</v>
      </c>
      <c r="G222" s="526">
        <v>3.49</v>
      </c>
      <c r="H222" s="531">
        <v>7.2</v>
      </c>
      <c r="I222" s="343">
        <f>H222+G222</f>
        <v>10.690000000000001</v>
      </c>
      <c r="J222" s="351">
        <f>I222*F222</f>
        <v>598.6400000000001</v>
      </c>
    </row>
    <row r="223" spans="1:10" s="475" customFormat="1" ht="29.25" customHeight="1">
      <c r="A223" s="48"/>
      <c r="B223" s="49" t="s">
        <v>547</v>
      </c>
      <c r="C223" s="441"/>
      <c r="D223" s="122" t="s">
        <v>389</v>
      </c>
      <c r="E223" s="338"/>
      <c r="F223" s="449"/>
      <c r="G223" s="343"/>
      <c r="H223" s="343"/>
      <c r="I223" s="343">
        <f>H223+G223</f>
        <v>0</v>
      </c>
      <c r="J223" s="351">
        <f>I223*F223</f>
        <v>0</v>
      </c>
    </row>
    <row r="224" spans="1:10" s="475" customFormat="1" ht="27.75" customHeight="1">
      <c r="A224" s="48" t="s">
        <v>390</v>
      </c>
      <c r="B224" s="338" t="s">
        <v>548</v>
      </c>
      <c r="C224" s="441" t="s">
        <v>391</v>
      </c>
      <c r="D224" s="360" t="s">
        <v>457</v>
      </c>
      <c r="E224" s="338" t="s">
        <v>6</v>
      </c>
      <c r="F224" s="343">
        <v>83</v>
      </c>
      <c r="G224" s="526">
        <v>6.37</v>
      </c>
      <c r="H224" s="531">
        <v>7.2</v>
      </c>
      <c r="I224" s="343">
        <f>H224+G224</f>
        <v>13.57</v>
      </c>
      <c r="J224" s="351">
        <f>I224*F224</f>
        <v>1126.31</v>
      </c>
    </row>
    <row r="225" spans="1:10" s="475" customFormat="1" ht="37.5" customHeight="1">
      <c r="A225" s="48"/>
      <c r="B225" s="338" t="s">
        <v>549</v>
      </c>
      <c r="C225" s="441" t="s">
        <v>392</v>
      </c>
      <c r="D225" s="360" t="s">
        <v>458</v>
      </c>
      <c r="E225" s="338" t="s">
        <v>6</v>
      </c>
      <c r="F225" s="343">
        <v>60</v>
      </c>
      <c r="G225" s="361">
        <v>11.95</v>
      </c>
      <c r="H225" s="361">
        <v>6.7</v>
      </c>
      <c r="I225" s="343">
        <f>H225+G225</f>
        <v>18.65</v>
      </c>
      <c r="J225" s="351">
        <f>I225*F225</f>
        <v>1119</v>
      </c>
    </row>
    <row r="226" spans="1:10" s="475" customFormat="1" ht="27.75" customHeight="1">
      <c r="A226" s="48"/>
      <c r="B226" s="338" t="s">
        <v>550</v>
      </c>
      <c r="C226" s="441" t="s">
        <v>391</v>
      </c>
      <c r="D226" s="360" t="s">
        <v>459</v>
      </c>
      <c r="E226" s="338" t="s">
        <v>6</v>
      </c>
      <c r="F226" s="343">
        <v>122</v>
      </c>
      <c r="G226" s="526">
        <v>6.37</v>
      </c>
      <c r="H226" s="531">
        <v>7.2</v>
      </c>
      <c r="I226" s="343">
        <f>H226+G226</f>
        <v>13.57</v>
      </c>
      <c r="J226" s="351">
        <f>I226*F226</f>
        <v>1655.54</v>
      </c>
    </row>
    <row r="227" spans="1:10" s="475" customFormat="1" ht="10.5" customHeight="1" thickBot="1">
      <c r="A227" s="48"/>
      <c r="B227" s="338"/>
      <c r="C227" s="338"/>
      <c r="D227" s="339"/>
      <c r="E227" s="338"/>
      <c r="F227" s="449"/>
      <c r="G227" s="343"/>
      <c r="H227" s="343"/>
      <c r="I227" s="343"/>
      <c r="J227" s="351"/>
    </row>
    <row r="228" spans="1:10" s="475" customFormat="1" ht="13.5" customHeight="1" thickBot="1">
      <c r="A228" s="48"/>
      <c r="B228" s="458"/>
      <c r="C228" s="459"/>
      <c r="D228" s="525" t="s">
        <v>551</v>
      </c>
      <c r="E228" s="443"/>
      <c r="F228" s="488"/>
      <c r="G228" s="444"/>
      <c r="H228" s="444"/>
      <c r="I228" s="444">
        <f aca="true" t="shared" si="17" ref="I228:I241">H228+G228</f>
        <v>0</v>
      </c>
      <c r="J228" s="67">
        <f>SUM(J212:J226)</f>
        <v>9344.640000000003</v>
      </c>
    </row>
    <row r="229" spans="1:10" s="40" customFormat="1" ht="12.75">
      <c r="A229" s="48"/>
      <c r="B229" s="338"/>
      <c r="C229" s="338"/>
      <c r="D229" s="122"/>
      <c r="E229" s="49"/>
      <c r="F229" s="460"/>
      <c r="G229" s="55"/>
      <c r="H229" s="55"/>
      <c r="I229" s="343">
        <f t="shared" si="17"/>
        <v>0</v>
      </c>
      <c r="J229" s="63"/>
    </row>
    <row r="230" spans="1:10" ht="12.75">
      <c r="A230" s="48">
        <v>15</v>
      </c>
      <c r="B230" s="338"/>
      <c r="C230" s="338"/>
      <c r="D230" s="56" t="s">
        <v>20</v>
      </c>
      <c r="E230" s="338"/>
      <c r="F230" s="449"/>
      <c r="G230" s="343"/>
      <c r="H230" s="343"/>
      <c r="I230" s="343">
        <f t="shared" si="17"/>
        <v>0</v>
      </c>
      <c r="J230" s="351"/>
    </row>
    <row r="231" spans="1:10" ht="12.75">
      <c r="A231" s="48"/>
      <c r="B231" s="49" t="s">
        <v>552</v>
      </c>
      <c r="C231" s="441" t="s">
        <v>293</v>
      </c>
      <c r="D231" s="339" t="s">
        <v>92</v>
      </c>
      <c r="E231" s="338" t="s">
        <v>6</v>
      </c>
      <c r="F231" s="449">
        <v>98</v>
      </c>
      <c r="G231" s="454"/>
      <c r="H231" s="454">
        <v>4.37</v>
      </c>
      <c r="I231" s="343">
        <f t="shared" si="17"/>
        <v>4.37</v>
      </c>
      <c r="J231" s="351">
        <f>I231*F231</f>
        <v>428.26</v>
      </c>
    </row>
    <row r="232" spans="1:10" ht="12.75">
      <c r="A232" s="48"/>
      <c r="B232" s="49" t="s">
        <v>553</v>
      </c>
      <c r="C232" s="441" t="s">
        <v>294</v>
      </c>
      <c r="D232" s="339" t="s">
        <v>296</v>
      </c>
      <c r="E232" s="338" t="s">
        <v>6</v>
      </c>
      <c r="F232" s="449">
        <v>50</v>
      </c>
      <c r="G232" s="343">
        <v>0.26</v>
      </c>
      <c r="H232" s="321">
        <v>2.08</v>
      </c>
      <c r="I232" s="343">
        <f t="shared" si="17"/>
        <v>2.34</v>
      </c>
      <c r="J232" s="351">
        <f>I232*F232</f>
        <v>117</v>
      </c>
    </row>
    <row r="233" spans="1:10" ht="12.75">
      <c r="A233" s="48"/>
      <c r="B233" s="49" t="s">
        <v>554</v>
      </c>
      <c r="C233" s="441" t="s">
        <v>297</v>
      </c>
      <c r="D233" s="532" t="s">
        <v>295</v>
      </c>
      <c r="E233" s="365" t="s">
        <v>11</v>
      </c>
      <c r="F233" s="449">
        <v>3</v>
      </c>
      <c r="G233" s="361">
        <v>0</v>
      </c>
      <c r="H233" s="361">
        <v>8.33</v>
      </c>
      <c r="I233" s="343"/>
      <c r="J233" s="351"/>
    </row>
    <row r="234" spans="1:10" ht="12.75">
      <c r="A234" s="48"/>
      <c r="B234" s="49" t="s">
        <v>555</v>
      </c>
      <c r="C234" s="441" t="s">
        <v>298</v>
      </c>
      <c r="D234" s="339" t="s">
        <v>299</v>
      </c>
      <c r="E234" s="338" t="s">
        <v>6</v>
      </c>
      <c r="F234" s="449">
        <v>16.5</v>
      </c>
      <c r="G234" s="343"/>
      <c r="H234" s="343">
        <v>7.81</v>
      </c>
      <c r="I234" s="343">
        <f t="shared" si="17"/>
        <v>7.81</v>
      </c>
      <c r="J234" s="351">
        <f>I234*F234</f>
        <v>128.86499999999998</v>
      </c>
    </row>
    <row r="235" spans="1:10" ht="13.5" thickBot="1">
      <c r="A235" s="48"/>
      <c r="B235" s="338"/>
      <c r="C235" s="338"/>
      <c r="D235" s="339"/>
      <c r="E235" s="338"/>
      <c r="F235" s="457"/>
      <c r="G235" s="454"/>
      <c r="H235" s="454"/>
      <c r="I235" s="343"/>
      <c r="J235" s="351"/>
    </row>
    <row r="236" spans="1:10" ht="13.5" thickBot="1">
      <c r="A236" s="48"/>
      <c r="B236" s="454"/>
      <c r="C236" s="338"/>
      <c r="D236" s="64" t="s">
        <v>556</v>
      </c>
      <c r="E236" s="443"/>
      <c r="F236" s="461"/>
      <c r="G236" s="461"/>
      <c r="H236" s="461"/>
      <c r="I236" s="444">
        <f t="shared" si="17"/>
        <v>0</v>
      </c>
      <c r="J236" s="99">
        <f>SUM(J231:J235)</f>
        <v>674.125</v>
      </c>
    </row>
    <row r="237" spans="1:10" ht="12.75">
      <c r="A237" s="48"/>
      <c r="B237" s="338"/>
      <c r="C237" s="338"/>
      <c r="D237" s="339"/>
      <c r="E237" s="338"/>
      <c r="F237" s="454"/>
      <c r="G237" s="454"/>
      <c r="H237" s="454"/>
      <c r="I237" s="343">
        <f t="shared" si="17"/>
        <v>0</v>
      </c>
      <c r="J237" s="462"/>
    </row>
    <row r="238" spans="1:10" ht="13.5" thickBot="1">
      <c r="A238" s="48"/>
      <c r="B238" s="338"/>
      <c r="C238" s="338"/>
      <c r="D238" s="454"/>
      <c r="E238" s="338"/>
      <c r="F238" s="454"/>
      <c r="G238" s="454"/>
      <c r="H238" s="454"/>
      <c r="I238" s="343">
        <f t="shared" si="17"/>
        <v>0</v>
      </c>
      <c r="J238" s="462"/>
    </row>
    <row r="239" spans="1:10" ht="15.75">
      <c r="A239" s="48"/>
      <c r="B239" s="338"/>
      <c r="C239" s="338"/>
      <c r="D239" s="84" t="s">
        <v>31</v>
      </c>
      <c r="E239" s="463"/>
      <c r="F239" s="464"/>
      <c r="G239" s="464"/>
      <c r="H239" s="464"/>
      <c r="I239" s="464">
        <f t="shared" si="17"/>
        <v>0</v>
      </c>
      <c r="J239" s="129">
        <f>SUM(J9,J20,J33,J53,J66,J100,J106,J116,J153,J165,J173,J195,J207,J228,J236)</f>
        <v>72474.37040000001</v>
      </c>
    </row>
    <row r="240" spans="1:10" ht="15">
      <c r="A240" s="48"/>
      <c r="B240" s="338"/>
      <c r="C240" s="338"/>
      <c r="D240" s="86" t="s">
        <v>123</v>
      </c>
      <c r="E240" s="465"/>
      <c r="F240" s="466"/>
      <c r="G240" s="466"/>
      <c r="H240" s="466"/>
      <c r="I240" s="466">
        <f t="shared" si="17"/>
        <v>0</v>
      </c>
      <c r="J240" s="128">
        <f>J239*0.3</f>
        <v>21742.311120000002</v>
      </c>
    </row>
    <row r="241" spans="1:10" ht="18.75" thickBot="1">
      <c r="A241" s="48"/>
      <c r="B241" s="338"/>
      <c r="C241" s="338"/>
      <c r="D241" s="88" t="s">
        <v>40</v>
      </c>
      <c r="E241" s="467"/>
      <c r="F241" s="468"/>
      <c r="G241" s="468"/>
      <c r="H241" s="468"/>
      <c r="I241" s="468">
        <f t="shared" si="17"/>
        <v>0</v>
      </c>
      <c r="J241" s="127">
        <f>SUM(J239:J240)</f>
        <v>94216.68152000001</v>
      </c>
    </row>
    <row r="242" spans="2:10" ht="12.75">
      <c r="B242" s="469"/>
      <c r="F242" s="469"/>
      <c r="G242" s="469"/>
      <c r="H242" s="469"/>
      <c r="I242" s="343">
        <f aca="true" t="shared" si="18" ref="I242:I257">H242+G242</f>
        <v>0</v>
      </c>
      <c r="J242" s="469"/>
    </row>
    <row r="243" spans="2:10" ht="12.75">
      <c r="B243" s="469"/>
      <c r="F243" s="469"/>
      <c r="G243" s="469"/>
      <c r="H243" s="469"/>
      <c r="I243" s="343">
        <f t="shared" si="18"/>
        <v>0</v>
      </c>
      <c r="J243" s="469"/>
    </row>
    <row r="244" spans="2:10" ht="12.75">
      <c r="B244" s="469"/>
      <c r="F244" s="469"/>
      <c r="G244" s="469"/>
      <c r="H244" s="469"/>
      <c r="I244" s="343">
        <f t="shared" si="18"/>
        <v>0</v>
      </c>
      <c r="J244" s="469"/>
    </row>
    <row r="245" ht="12.75">
      <c r="I245" s="343">
        <f t="shared" si="18"/>
        <v>0</v>
      </c>
    </row>
    <row r="246" ht="12.75">
      <c r="I246" s="343">
        <f t="shared" si="18"/>
        <v>0</v>
      </c>
    </row>
    <row r="247" ht="12.75">
      <c r="I247" s="343">
        <f t="shared" si="18"/>
        <v>0</v>
      </c>
    </row>
    <row r="248" ht="12.75">
      <c r="I248" s="343">
        <f t="shared" si="18"/>
        <v>0</v>
      </c>
    </row>
    <row r="249" ht="12.75">
      <c r="I249" s="343">
        <f t="shared" si="18"/>
        <v>0</v>
      </c>
    </row>
    <row r="250" ht="12.75">
      <c r="I250" s="343">
        <f t="shared" si="18"/>
        <v>0</v>
      </c>
    </row>
    <row r="251" ht="12.75">
      <c r="I251" s="343">
        <f t="shared" si="18"/>
        <v>0</v>
      </c>
    </row>
    <row r="252" ht="12.75">
      <c r="I252" s="343">
        <f t="shared" si="18"/>
        <v>0</v>
      </c>
    </row>
    <row r="253" ht="12.75">
      <c r="I253" s="343">
        <f t="shared" si="18"/>
        <v>0</v>
      </c>
    </row>
    <row r="254" ht="12.75">
      <c r="I254" s="343">
        <f t="shared" si="18"/>
        <v>0</v>
      </c>
    </row>
    <row r="255" ht="12.75">
      <c r="I255" s="343">
        <f t="shared" si="18"/>
        <v>0</v>
      </c>
    </row>
    <row r="256" ht="12.75">
      <c r="I256" s="343">
        <f t="shared" si="18"/>
        <v>0</v>
      </c>
    </row>
    <row r="257" ht="12.75">
      <c r="I257" s="343">
        <f t="shared" si="18"/>
        <v>0</v>
      </c>
    </row>
  </sheetData>
  <sheetProtection/>
  <printOptions gridLines="1" horizontalCentered="1"/>
  <pageMargins left="0.4330708661417323" right="0.4330708661417323" top="1.2598425196850394" bottom="0.7086614173228347" header="0.5905511811023623" footer="0.3937007874015748"/>
  <pageSetup horizontalDpi="300" verticalDpi="300" orientation="landscape" paperSize="9" scale="85" r:id="rId1"/>
  <headerFooter alignWithMargins="0">
    <oddHeader>&amp;L&amp;11SECRETARIA DO MEIO AMBIENTE
FUNDAÇÃO FLORESTAL&amp;C&amp;11PROJETO EXECUTIVO PADRÃO
GUARITA&amp;R&amp;11Planilha Orçamentária
ARQUITETURA
CPOS 159 - Outubro/2012</oddHeader>
    <oddFooter>&amp;Rpágina &amp;P / &amp;N</oddFooter>
  </headerFooter>
  <rowBreaks count="3" manualBreakCount="3">
    <brk id="174" max="9" man="1"/>
    <brk id="189" max="9" man="1"/>
    <brk id="20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M42"/>
  <sheetViews>
    <sheetView showZeros="0" view="pageLayout" zoomScaleSheetLayoutView="100" workbookViewId="0" topLeftCell="A4">
      <selection activeCell="J3" sqref="J3"/>
    </sheetView>
  </sheetViews>
  <sheetFormatPr defaultColWidth="11.421875" defaultRowHeight="12.75"/>
  <cols>
    <col min="1" max="1" width="5.7109375" style="248" bestFit="1" customWidth="1"/>
    <col min="2" max="3" width="8.7109375" style="248" customWidth="1"/>
    <col min="4" max="4" width="63.7109375" style="100" customWidth="1"/>
    <col min="5" max="5" width="4.7109375" style="248" customWidth="1"/>
    <col min="6" max="6" width="10.7109375" style="250" customWidth="1"/>
    <col min="7" max="7" width="11.7109375" style="251" customWidth="1"/>
    <col min="8" max="9" width="11.7109375" style="252" customWidth="1"/>
    <col min="10" max="10" width="15.7109375" style="252" customWidth="1"/>
    <col min="11" max="11" width="11.421875" style="230" customWidth="1"/>
    <col min="12" max="16384" width="11.421875" style="83" customWidth="1"/>
  </cols>
  <sheetData>
    <row r="1" spans="1:11" s="35" customFormat="1" ht="26.25" thickBot="1">
      <c r="A1" s="115" t="s">
        <v>0</v>
      </c>
      <c r="B1" s="116" t="s">
        <v>1</v>
      </c>
      <c r="C1" s="44" t="s">
        <v>241</v>
      </c>
      <c r="D1" s="116" t="s">
        <v>99</v>
      </c>
      <c r="E1" s="116" t="s">
        <v>2</v>
      </c>
      <c r="F1" s="159" t="s">
        <v>3</v>
      </c>
      <c r="G1" s="117" t="s">
        <v>21</v>
      </c>
      <c r="H1" s="258" t="s">
        <v>22</v>
      </c>
      <c r="I1" s="258" t="s">
        <v>100</v>
      </c>
      <c r="J1" s="259" t="s">
        <v>23</v>
      </c>
      <c r="K1" s="120"/>
    </row>
    <row r="2" spans="1:11" s="227" customFormat="1" ht="6.75" customHeight="1">
      <c r="A2" s="368"/>
      <c r="B2" s="369"/>
      <c r="C2" s="369"/>
      <c r="D2" s="340"/>
      <c r="E2" s="369"/>
      <c r="F2" s="370"/>
      <c r="G2" s="371"/>
      <c r="H2" s="372"/>
      <c r="I2" s="372"/>
      <c r="J2" s="373"/>
      <c r="K2" s="226"/>
    </row>
    <row r="3" spans="1:11" s="227" customFormat="1" ht="25.5">
      <c r="A3" s="228">
        <v>1</v>
      </c>
      <c r="B3" s="369"/>
      <c r="C3" s="481"/>
      <c r="D3" s="229" t="s">
        <v>584</v>
      </c>
      <c r="E3" s="369"/>
      <c r="F3" s="370"/>
      <c r="G3" s="371"/>
      <c r="H3" s="372"/>
      <c r="I3" s="372"/>
      <c r="J3" s="373"/>
      <c r="K3" s="226"/>
    </row>
    <row r="4" spans="1:10" ht="12.75">
      <c r="A4" s="368"/>
      <c r="B4" s="369" t="s">
        <v>4</v>
      </c>
      <c r="C4" s="481">
        <v>460102</v>
      </c>
      <c r="D4" s="340" t="s">
        <v>559</v>
      </c>
      <c r="E4" s="369" t="s">
        <v>12</v>
      </c>
      <c r="F4" s="370">
        <v>24</v>
      </c>
      <c r="G4" s="374">
        <v>5.1</v>
      </c>
      <c r="H4" s="372">
        <v>12.8</v>
      </c>
      <c r="I4" s="375">
        <f aca="true" t="shared" si="0" ref="I4:I12">G4+H4</f>
        <v>17.9</v>
      </c>
      <c r="J4" s="376">
        <f>I4*F4</f>
        <v>429.59999999999997</v>
      </c>
    </row>
    <row r="5" spans="1:10" ht="12.75">
      <c r="A5" s="368"/>
      <c r="B5" s="369" t="s">
        <v>29</v>
      </c>
      <c r="C5" s="481">
        <v>460103</v>
      </c>
      <c r="D5" s="340" t="s">
        <v>560</v>
      </c>
      <c r="E5" s="369" t="s">
        <v>12</v>
      </c>
      <c r="F5" s="370">
        <v>18</v>
      </c>
      <c r="G5" s="371">
        <v>8.6</v>
      </c>
      <c r="H5" s="372">
        <v>12.8</v>
      </c>
      <c r="I5" s="375">
        <f t="shared" si="0"/>
        <v>21.4</v>
      </c>
      <c r="J5" s="376">
        <f aca="true" t="shared" si="1" ref="J5:J32">I5*F5</f>
        <v>385.2</v>
      </c>
    </row>
    <row r="6" spans="1:10" ht="12.75">
      <c r="A6" s="368"/>
      <c r="B6" s="369" t="s">
        <v>28</v>
      </c>
      <c r="C6" s="481">
        <v>460104</v>
      </c>
      <c r="D6" s="340" t="s">
        <v>606</v>
      </c>
      <c r="E6" s="369" t="s">
        <v>12</v>
      </c>
      <c r="F6" s="370">
        <v>12</v>
      </c>
      <c r="G6" s="371">
        <v>12.11</v>
      </c>
      <c r="H6" s="372">
        <v>11.58</v>
      </c>
      <c r="I6" s="375">
        <v>15.35</v>
      </c>
      <c r="J6" s="376">
        <f>I6*F6</f>
        <v>184.2</v>
      </c>
    </row>
    <row r="7" spans="1:11" ht="8.25" customHeight="1">
      <c r="A7" s="368"/>
      <c r="B7" s="369"/>
      <c r="C7" s="481"/>
      <c r="D7" s="340"/>
      <c r="E7" s="369"/>
      <c r="F7" s="232"/>
      <c r="G7" s="371"/>
      <c r="H7" s="372"/>
      <c r="I7" s="375">
        <f t="shared" si="0"/>
        <v>0</v>
      </c>
      <c r="J7" s="376">
        <f t="shared" si="1"/>
        <v>0</v>
      </c>
      <c r="K7" s="231"/>
    </row>
    <row r="8" spans="1:10" ht="12.75">
      <c r="A8" s="228">
        <v>2</v>
      </c>
      <c r="B8" s="233"/>
      <c r="C8" s="482"/>
      <c r="D8" s="229" t="s">
        <v>583</v>
      </c>
      <c r="E8" s="233"/>
      <c r="F8" s="234"/>
      <c r="G8" s="235"/>
      <c r="H8" s="236"/>
      <c r="I8" s="375">
        <f t="shared" si="0"/>
        <v>0</v>
      </c>
      <c r="J8" s="376">
        <f t="shared" si="1"/>
        <v>0</v>
      </c>
    </row>
    <row r="9" spans="1:11" s="238" customFormat="1" ht="12.75">
      <c r="A9" s="368"/>
      <c r="B9" s="369" t="s">
        <v>24</v>
      </c>
      <c r="C9" s="481">
        <v>470103</v>
      </c>
      <c r="D9" s="340" t="s">
        <v>201</v>
      </c>
      <c r="E9" s="369" t="s">
        <v>97</v>
      </c>
      <c r="F9" s="370">
        <v>1</v>
      </c>
      <c r="G9" s="371">
        <v>21.03</v>
      </c>
      <c r="H9" s="372">
        <v>15.35</v>
      </c>
      <c r="I9" s="375">
        <f t="shared" si="0"/>
        <v>36.38</v>
      </c>
      <c r="J9" s="376">
        <f>I9*F9</f>
        <v>36.38</v>
      </c>
      <c r="K9" s="237"/>
    </row>
    <row r="10" spans="1:11" s="238" customFormat="1" ht="12.75">
      <c r="A10" s="368"/>
      <c r="B10" s="369" t="s">
        <v>25</v>
      </c>
      <c r="C10" s="481">
        <v>470102</v>
      </c>
      <c r="D10" s="377" t="s">
        <v>200</v>
      </c>
      <c r="E10" s="369" t="s">
        <v>97</v>
      </c>
      <c r="F10" s="370">
        <v>1</v>
      </c>
      <c r="G10" s="371">
        <v>20.8</v>
      </c>
      <c r="H10" s="372">
        <v>14.28</v>
      </c>
      <c r="I10" s="375">
        <f>G10+H10</f>
        <v>35.08</v>
      </c>
      <c r="J10" s="376">
        <f>I10*F10</f>
        <v>35.08</v>
      </c>
      <c r="K10" s="237"/>
    </row>
    <row r="11" spans="1:10" ht="6.75" customHeight="1">
      <c r="A11" s="368"/>
      <c r="B11" s="369"/>
      <c r="C11" s="481"/>
      <c r="D11" s="377"/>
      <c r="E11" s="369"/>
      <c r="F11" s="232"/>
      <c r="G11" s="371"/>
      <c r="H11" s="372"/>
      <c r="I11" s="375">
        <f t="shared" si="0"/>
        <v>0</v>
      </c>
      <c r="J11" s="376">
        <f t="shared" si="1"/>
        <v>0</v>
      </c>
    </row>
    <row r="12" spans="1:10" ht="25.5">
      <c r="A12" s="228">
        <v>3</v>
      </c>
      <c r="B12" s="233"/>
      <c r="C12" s="482"/>
      <c r="D12" s="229" t="s">
        <v>585</v>
      </c>
      <c r="E12" s="233"/>
      <c r="F12" s="234"/>
      <c r="G12" s="235"/>
      <c r="H12" s="236"/>
      <c r="I12" s="375">
        <f t="shared" si="0"/>
        <v>0</v>
      </c>
      <c r="J12" s="376">
        <f t="shared" si="1"/>
        <v>0</v>
      </c>
    </row>
    <row r="13" spans="1:10" ht="12.75">
      <c r="A13" s="228"/>
      <c r="B13" s="369" t="s">
        <v>7</v>
      </c>
      <c r="C13" s="481">
        <v>470204</v>
      </c>
      <c r="D13" s="377" t="s">
        <v>608</v>
      </c>
      <c r="E13" s="369" t="s">
        <v>97</v>
      </c>
      <c r="F13" s="370">
        <v>1</v>
      </c>
      <c r="G13" s="371">
        <v>87.33</v>
      </c>
      <c r="H13" s="372">
        <v>11.51</v>
      </c>
      <c r="I13" s="375">
        <f>G13+H13</f>
        <v>98.84</v>
      </c>
      <c r="J13" s="376">
        <f>I13*F13</f>
        <v>98.84</v>
      </c>
    </row>
    <row r="14" spans="1:10" ht="7.5" customHeight="1">
      <c r="A14" s="368"/>
      <c r="B14" s="369"/>
      <c r="C14" s="481"/>
      <c r="D14" s="377"/>
      <c r="E14" s="369"/>
      <c r="F14" s="370"/>
      <c r="G14" s="371"/>
      <c r="H14" s="372"/>
      <c r="I14" s="375"/>
      <c r="J14" s="376"/>
    </row>
    <row r="15" spans="1:10" ht="25.5">
      <c r="A15" s="228">
        <v>4</v>
      </c>
      <c r="B15" s="233"/>
      <c r="C15" s="482"/>
      <c r="D15" s="229" t="s">
        <v>586</v>
      </c>
      <c r="E15" s="233"/>
      <c r="F15" s="234"/>
      <c r="G15" s="235"/>
      <c r="H15" s="236"/>
      <c r="I15" s="375">
        <f>G15+H15</f>
        <v>0</v>
      </c>
      <c r="J15" s="376">
        <f>I15*F15</f>
        <v>0</v>
      </c>
    </row>
    <row r="16" spans="1:10" ht="12.75">
      <c r="A16" s="368"/>
      <c r="B16" s="369" t="s">
        <v>39</v>
      </c>
      <c r="C16" s="481">
        <v>470403</v>
      </c>
      <c r="D16" s="377" t="s">
        <v>607</v>
      </c>
      <c r="E16" s="369" t="s">
        <v>97</v>
      </c>
      <c r="F16" s="370">
        <v>1</v>
      </c>
      <c r="G16" s="371">
        <v>137.46</v>
      </c>
      <c r="H16" s="372">
        <v>38.39</v>
      </c>
      <c r="I16" s="375">
        <f>G16+H16</f>
        <v>175.85000000000002</v>
      </c>
      <c r="J16" s="376">
        <f>I16*F16</f>
        <v>175.85000000000002</v>
      </c>
    </row>
    <row r="17" spans="1:11" s="238" customFormat="1" ht="8.25" customHeight="1">
      <c r="A17" s="368"/>
      <c r="B17" s="369"/>
      <c r="C17" s="481"/>
      <c r="D17" s="377"/>
      <c r="E17" s="369"/>
      <c r="F17" s="370"/>
      <c r="G17" s="371"/>
      <c r="H17" s="372"/>
      <c r="I17" s="375"/>
      <c r="J17" s="376"/>
      <c r="K17" s="237"/>
    </row>
    <row r="18" spans="1:10" ht="12.75">
      <c r="A18" s="228">
        <v>5</v>
      </c>
      <c r="B18" s="233"/>
      <c r="C18" s="482"/>
      <c r="D18" s="123" t="s">
        <v>158</v>
      </c>
      <c r="E18" s="233"/>
      <c r="F18" s="234"/>
      <c r="G18" s="235"/>
      <c r="H18" s="239"/>
      <c r="I18" s="375">
        <f>G18+H18</f>
        <v>0</v>
      </c>
      <c r="J18" s="376">
        <f t="shared" si="1"/>
        <v>0</v>
      </c>
    </row>
    <row r="19" spans="1:10" ht="12.75">
      <c r="A19" s="368"/>
      <c r="B19" s="369" t="s">
        <v>10</v>
      </c>
      <c r="C19" s="481" t="s">
        <v>355</v>
      </c>
      <c r="D19" s="340" t="s">
        <v>114</v>
      </c>
      <c r="E19" s="369" t="s">
        <v>97</v>
      </c>
      <c r="F19" s="370">
        <v>2</v>
      </c>
      <c r="G19" s="378">
        <v>3.5</v>
      </c>
      <c r="H19" s="379">
        <v>2.93</v>
      </c>
      <c r="I19" s="375">
        <f>G19+H19</f>
        <v>6.43</v>
      </c>
      <c r="J19" s="376">
        <f t="shared" si="1"/>
        <v>12.86</v>
      </c>
    </row>
    <row r="20" spans="1:10" ht="8.25" customHeight="1">
      <c r="A20" s="368"/>
      <c r="B20" s="369"/>
      <c r="C20" s="481"/>
      <c r="D20" s="377"/>
      <c r="E20" s="369"/>
      <c r="F20" s="232"/>
      <c r="G20" s="371"/>
      <c r="H20" s="379"/>
      <c r="I20" s="375">
        <f>G20+H20</f>
        <v>0</v>
      </c>
      <c r="J20" s="376">
        <f t="shared" si="1"/>
        <v>0</v>
      </c>
    </row>
    <row r="21" spans="1:10" ht="12.75">
      <c r="A21" s="228">
        <v>6</v>
      </c>
      <c r="B21" s="369"/>
      <c r="C21" s="481"/>
      <c r="D21" s="123" t="s">
        <v>156</v>
      </c>
      <c r="E21" s="369"/>
      <c r="F21" s="370"/>
      <c r="G21" s="371"/>
      <c r="H21" s="372"/>
      <c r="I21" s="375">
        <f>G21+H21</f>
        <v>0</v>
      </c>
      <c r="J21" s="376">
        <f t="shared" si="1"/>
        <v>0</v>
      </c>
    </row>
    <row r="22" spans="1:10" ht="12.75">
      <c r="A22" s="368"/>
      <c r="B22" s="369" t="s">
        <v>13</v>
      </c>
      <c r="C22" s="481">
        <v>490302</v>
      </c>
      <c r="D22" s="380" t="s">
        <v>157</v>
      </c>
      <c r="E22" s="369" t="s">
        <v>11</v>
      </c>
      <c r="F22" s="370">
        <v>1</v>
      </c>
      <c r="G22" s="371">
        <v>52.16</v>
      </c>
      <c r="H22" s="372">
        <v>115.43</v>
      </c>
      <c r="I22" s="375">
        <f>G22+H22</f>
        <v>167.59</v>
      </c>
      <c r="J22" s="376">
        <f t="shared" si="1"/>
        <v>167.59</v>
      </c>
    </row>
    <row r="23" spans="1:10" ht="9" customHeight="1">
      <c r="A23" s="368"/>
      <c r="B23" s="369"/>
      <c r="C23" s="481"/>
      <c r="D23" s="380"/>
      <c r="E23" s="369"/>
      <c r="F23" s="370"/>
      <c r="G23" s="371"/>
      <c r="H23" s="372"/>
      <c r="I23" s="375"/>
      <c r="J23" s="376"/>
    </row>
    <row r="24" spans="1:10" s="256" customFormat="1" ht="12.75">
      <c r="A24" s="255">
        <v>7</v>
      </c>
      <c r="B24" s="381"/>
      <c r="C24" s="483"/>
      <c r="D24" s="341" t="s">
        <v>159</v>
      </c>
      <c r="E24" s="382"/>
      <c r="F24" s="383"/>
      <c r="G24" s="384"/>
      <c r="H24" s="385"/>
      <c r="I24" s="386">
        <f aca="true" t="shared" si="2" ref="I24:I32">H24+G24</f>
        <v>0</v>
      </c>
      <c r="J24" s="387">
        <f t="shared" si="1"/>
        <v>0</v>
      </c>
    </row>
    <row r="25" spans="1:10" s="256" customFormat="1" ht="9" customHeight="1">
      <c r="A25" s="255"/>
      <c r="B25" s="366"/>
      <c r="C25" s="484"/>
      <c r="D25" s="367"/>
      <c r="E25" s="382"/>
      <c r="F25" s="383"/>
      <c r="G25" s="384"/>
      <c r="H25" s="385"/>
      <c r="I25" s="386">
        <f t="shared" si="2"/>
        <v>0</v>
      </c>
      <c r="J25" s="387">
        <f t="shared" si="1"/>
        <v>0</v>
      </c>
    </row>
    <row r="26" spans="1:10" s="256" customFormat="1" ht="12.75">
      <c r="A26" s="255"/>
      <c r="B26" s="366" t="s">
        <v>15</v>
      </c>
      <c r="C26" s="484" t="s">
        <v>355</v>
      </c>
      <c r="D26" s="367" t="s">
        <v>162</v>
      </c>
      <c r="E26" s="382" t="s">
        <v>161</v>
      </c>
      <c r="F26" s="383">
        <v>2</v>
      </c>
      <c r="G26" s="385">
        <v>1.08</v>
      </c>
      <c r="H26" s="385">
        <v>1.9</v>
      </c>
      <c r="I26" s="386">
        <f>H26+G26</f>
        <v>2.98</v>
      </c>
      <c r="J26" s="387">
        <f>I26*F26</f>
        <v>5.96</v>
      </c>
    </row>
    <row r="27" spans="1:10" s="256" customFormat="1" ht="12.75">
      <c r="A27" s="255"/>
      <c r="B27" s="366" t="s">
        <v>108</v>
      </c>
      <c r="C27" s="484" t="s">
        <v>355</v>
      </c>
      <c r="D27" s="367" t="s">
        <v>160</v>
      </c>
      <c r="E27" s="382" t="s">
        <v>161</v>
      </c>
      <c r="F27" s="383">
        <v>2</v>
      </c>
      <c r="G27" s="385">
        <v>1.45</v>
      </c>
      <c r="H27" s="385">
        <v>1.9</v>
      </c>
      <c r="I27" s="386">
        <f t="shared" si="2"/>
        <v>3.3499999999999996</v>
      </c>
      <c r="J27" s="387">
        <f t="shared" si="1"/>
        <v>6.699999999999999</v>
      </c>
    </row>
    <row r="28" spans="1:10" s="256" customFormat="1" ht="9.75" customHeight="1">
      <c r="A28" s="255"/>
      <c r="B28" s="366"/>
      <c r="C28" s="484"/>
      <c r="D28" s="367" t="s">
        <v>5</v>
      </c>
      <c r="E28" s="382"/>
      <c r="F28" s="383"/>
      <c r="G28" s="384"/>
      <c r="H28" s="384"/>
      <c r="I28" s="386">
        <f t="shared" si="2"/>
        <v>0</v>
      </c>
      <c r="J28" s="387">
        <f t="shared" si="1"/>
        <v>0</v>
      </c>
    </row>
    <row r="29" spans="1:10" s="256" customFormat="1" ht="12.75">
      <c r="A29" s="257">
        <v>8</v>
      </c>
      <c r="B29" s="366"/>
      <c r="C29" s="484">
        <v>480501</v>
      </c>
      <c r="D29" s="341" t="s">
        <v>202</v>
      </c>
      <c r="E29" s="382" t="s">
        <v>161</v>
      </c>
      <c r="F29" s="383">
        <v>1</v>
      </c>
      <c r="G29" s="384">
        <v>36.12</v>
      </c>
      <c r="H29" s="384">
        <v>7.68</v>
      </c>
      <c r="I29" s="386">
        <f t="shared" si="2"/>
        <v>43.8</v>
      </c>
      <c r="J29" s="387">
        <f t="shared" si="1"/>
        <v>43.8</v>
      </c>
    </row>
    <row r="30" spans="1:10" s="256" customFormat="1" ht="12.75">
      <c r="A30" s="255"/>
      <c r="B30" s="366"/>
      <c r="C30" s="484"/>
      <c r="D30" s="367" t="s">
        <v>5</v>
      </c>
      <c r="E30" s="382"/>
      <c r="F30" s="383"/>
      <c r="G30" s="384"/>
      <c r="H30" s="384"/>
      <c r="I30" s="386">
        <f t="shared" si="2"/>
        <v>0</v>
      </c>
      <c r="J30" s="387">
        <f t="shared" si="1"/>
        <v>0</v>
      </c>
    </row>
    <row r="31" spans="1:10" s="256" customFormat="1" ht="12.75">
      <c r="A31" s="257">
        <v>9</v>
      </c>
      <c r="B31" s="366"/>
      <c r="C31" s="484">
        <v>480203</v>
      </c>
      <c r="D31" s="341" t="s">
        <v>310</v>
      </c>
      <c r="E31" s="382" t="s">
        <v>11</v>
      </c>
      <c r="F31" s="383">
        <v>1</v>
      </c>
      <c r="G31" s="385">
        <v>154.08</v>
      </c>
      <c r="H31" s="384">
        <v>25.59</v>
      </c>
      <c r="I31" s="386">
        <f t="shared" si="2"/>
        <v>179.67000000000002</v>
      </c>
      <c r="J31" s="387">
        <f t="shared" si="1"/>
        <v>179.67000000000002</v>
      </c>
    </row>
    <row r="32" spans="1:10" s="256" customFormat="1" ht="9" customHeight="1">
      <c r="A32" s="257" t="s">
        <v>5</v>
      </c>
      <c r="B32" s="366"/>
      <c r="C32" s="484"/>
      <c r="D32" s="367"/>
      <c r="E32" s="388"/>
      <c r="F32" s="388"/>
      <c r="G32" s="388"/>
      <c r="H32" s="388"/>
      <c r="I32" s="386">
        <f t="shared" si="2"/>
        <v>0</v>
      </c>
      <c r="J32" s="387">
        <f t="shared" si="1"/>
        <v>0</v>
      </c>
    </row>
    <row r="33" spans="1:13" s="294" customFormat="1" ht="12.75">
      <c r="A33" s="169">
        <v>10</v>
      </c>
      <c r="B33" s="170"/>
      <c r="C33" s="49"/>
      <c r="D33" s="171" t="s">
        <v>590</v>
      </c>
      <c r="E33" s="170"/>
      <c r="F33" s="172"/>
      <c r="G33" s="173"/>
      <c r="H33" s="173"/>
      <c r="I33" s="421">
        <f>H33+G33</f>
        <v>0</v>
      </c>
      <c r="J33" s="422">
        <f>I33*F33</f>
        <v>0</v>
      </c>
      <c r="K33" s="302"/>
      <c r="L33" s="7"/>
      <c r="M33" s="7"/>
    </row>
    <row r="34" spans="1:13" s="294" customFormat="1" ht="12.75">
      <c r="A34" s="423"/>
      <c r="B34" s="353" t="s">
        <v>17</v>
      </c>
      <c r="C34" s="338">
        <v>461002</v>
      </c>
      <c r="D34" s="519" t="s">
        <v>591</v>
      </c>
      <c r="E34" s="353" t="s">
        <v>12</v>
      </c>
      <c r="F34" s="431">
        <v>7</v>
      </c>
      <c r="G34" s="419">
        <v>39.65</v>
      </c>
      <c r="H34" s="419">
        <v>9.22</v>
      </c>
      <c r="I34" s="421">
        <f>H34+G34</f>
        <v>48.87</v>
      </c>
      <c r="J34" s="422">
        <f>I34*F34</f>
        <v>342.09</v>
      </c>
      <c r="K34" s="302"/>
      <c r="L34" s="7"/>
      <c r="M34" s="7"/>
    </row>
    <row r="35" spans="1:13" s="294" customFormat="1" ht="12.75">
      <c r="A35" s="423"/>
      <c r="B35" s="353"/>
      <c r="C35" s="338"/>
      <c r="D35" s="519"/>
      <c r="E35" s="353"/>
      <c r="F35" s="431"/>
      <c r="G35" s="419"/>
      <c r="H35" s="419"/>
      <c r="I35" s="421"/>
      <c r="J35" s="422"/>
      <c r="K35" s="302"/>
      <c r="L35" s="7"/>
      <c r="M35" s="7"/>
    </row>
    <row r="36" spans="1:10" ht="18">
      <c r="A36" s="368"/>
      <c r="B36" s="369"/>
      <c r="C36" s="369"/>
      <c r="D36" s="240" t="s">
        <v>31</v>
      </c>
      <c r="E36" s="389"/>
      <c r="F36" s="390"/>
      <c r="G36" s="391"/>
      <c r="H36" s="392"/>
      <c r="I36" s="392"/>
      <c r="J36" s="241">
        <f>SUM(J4:J34)</f>
        <v>2103.82</v>
      </c>
    </row>
    <row r="37" spans="1:10" ht="15.75">
      <c r="A37" s="368"/>
      <c r="B37" s="369"/>
      <c r="C37" s="369"/>
      <c r="D37" s="242" t="s">
        <v>121</v>
      </c>
      <c r="E37" s="393"/>
      <c r="F37" s="394"/>
      <c r="G37" s="395"/>
      <c r="H37" s="396"/>
      <c r="I37" s="396"/>
      <c r="J37" s="243">
        <f>J36*0.3</f>
        <v>631.1460000000001</v>
      </c>
    </row>
    <row r="38" spans="1:10" ht="20.25">
      <c r="A38" s="368"/>
      <c r="B38" s="369"/>
      <c r="C38" s="369"/>
      <c r="D38" s="244" t="s">
        <v>40</v>
      </c>
      <c r="E38" s="397"/>
      <c r="F38" s="398"/>
      <c r="G38" s="399"/>
      <c r="H38" s="400"/>
      <c r="I38" s="400"/>
      <c r="J38" s="245">
        <f>SUM(J36:J37)</f>
        <v>2734.9660000000003</v>
      </c>
    </row>
    <row r="39" spans="1:10" ht="9" customHeight="1" thickBot="1">
      <c r="A39" s="401"/>
      <c r="B39" s="402"/>
      <c r="C39" s="402"/>
      <c r="D39" s="246"/>
      <c r="E39" s="402"/>
      <c r="F39" s="403"/>
      <c r="G39" s="404"/>
      <c r="H39" s="405"/>
      <c r="I39" s="405"/>
      <c r="J39" s="247"/>
    </row>
    <row r="40" spans="4:10" ht="12.75">
      <c r="D40" s="249"/>
      <c r="J40" s="253"/>
    </row>
    <row r="41" spans="4:10" ht="12" customHeight="1">
      <c r="D41" s="249"/>
      <c r="J41" s="253"/>
    </row>
    <row r="42" ht="12.75">
      <c r="D42" s="254"/>
    </row>
  </sheetData>
  <sheetProtection/>
  <printOptions gridLines="1" horizontalCentered="1"/>
  <pageMargins left="0.4330708661417323" right="0.4330708661417323" top="1.23" bottom="0.62" header="0.5905511811023623" footer="0.36"/>
  <pageSetup fitToHeight="0" horizontalDpi="300" verticalDpi="300" orientation="landscape" paperSize="9" scale="90" r:id="rId1"/>
  <headerFooter alignWithMargins="0">
    <oddHeader>&amp;L&amp;11SECRETARIA DO MEIO AMBIENTE
FUNDAÇÃO FLORESTAL&amp;C&amp;11PROJETO EXECUTIVO PADRÃO
Construção de Guarita&amp;R&amp;11Planilha Orçamentária
HIDRAÚLICA - ÁGUA FRIA
CPOS 159 - Outubro/2012
</oddHeader>
    <oddFooter>&amp;Rpágina &amp;P / &amp;N</oddFooter>
  </headerFooter>
  <ignoredErrors>
    <ignoredError sqref="J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M63"/>
  <sheetViews>
    <sheetView showZeros="0" view="pageLayout" zoomScaleSheetLayoutView="100" workbookViewId="0" topLeftCell="E4">
      <selection activeCell="J3" sqref="J3"/>
    </sheetView>
  </sheetViews>
  <sheetFormatPr defaultColWidth="11.421875" defaultRowHeight="12.75"/>
  <cols>
    <col min="1" max="1" width="5.7109375" style="135" customWidth="1"/>
    <col min="2" max="2" width="10.7109375" style="276" customWidth="1"/>
    <col min="3" max="3" width="10.57421875" style="276" customWidth="1"/>
    <col min="4" max="4" width="63.7109375" style="136" customWidth="1"/>
    <col min="5" max="5" width="4.7109375" style="135" customWidth="1"/>
    <col min="6" max="6" width="10.7109375" style="283" customWidth="1"/>
    <col min="7" max="7" width="11.7109375" style="283" customWidth="1"/>
    <col min="8" max="9" width="11.7109375" style="284" customWidth="1"/>
    <col min="10" max="10" width="15.7109375" style="284" customWidth="1"/>
    <col min="11" max="12" width="11.421875" style="5" customWidth="1"/>
    <col min="13" max="16384" width="11.421875" style="102" customWidth="1"/>
  </cols>
  <sheetData>
    <row r="1" spans="1:12" s="296" customFormat="1" ht="23.25" customHeight="1" thickBot="1">
      <c r="A1" s="406" t="s">
        <v>0</v>
      </c>
      <c r="B1" s="407" t="s">
        <v>1</v>
      </c>
      <c r="C1" s="44" t="s">
        <v>241</v>
      </c>
      <c r="D1" s="406" t="s">
        <v>99</v>
      </c>
      <c r="E1" s="406" t="s">
        <v>2</v>
      </c>
      <c r="F1" s="408" t="s">
        <v>3</v>
      </c>
      <c r="G1" s="408" t="s">
        <v>21</v>
      </c>
      <c r="H1" s="409" t="s">
        <v>22</v>
      </c>
      <c r="I1" s="409" t="s">
        <v>100</v>
      </c>
      <c r="J1" s="409" t="s">
        <v>23</v>
      </c>
      <c r="K1" s="295"/>
      <c r="L1" s="295"/>
    </row>
    <row r="2" spans="1:12" s="3" customFormat="1" ht="8.25" customHeight="1">
      <c r="A2" s="410"/>
      <c r="B2" s="261"/>
      <c r="C2" s="411"/>
      <c r="D2" s="412"/>
      <c r="E2" s="410"/>
      <c r="F2" s="413"/>
      <c r="G2" s="413"/>
      <c r="H2" s="414"/>
      <c r="I2" s="414"/>
      <c r="J2" s="414"/>
      <c r="K2" s="4"/>
      <c r="L2" s="4"/>
    </row>
    <row r="3" spans="1:13" s="293" customFormat="1" ht="25.5">
      <c r="A3" s="287">
        <v>1</v>
      </c>
      <c r="B3" s="288"/>
      <c r="C3" s="415"/>
      <c r="D3" s="289" t="s">
        <v>93</v>
      </c>
      <c r="E3" s="287"/>
      <c r="F3" s="290"/>
      <c r="G3" s="290"/>
      <c r="H3" s="291"/>
      <c r="I3" s="291"/>
      <c r="J3" s="291"/>
      <c r="K3" s="292"/>
      <c r="L3" s="266"/>
      <c r="M3" s="268"/>
    </row>
    <row r="4" spans="1:13" ht="12.75">
      <c r="A4" s="410"/>
      <c r="B4" s="261" t="s">
        <v>4</v>
      </c>
      <c r="C4" s="415">
        <v>460201</v>
      </c>
      <c r="D4" s="416" t="s">
        <v>94</v>
      </c>
      <c r="E4" s="410" t="s">
        <v>12</v>
      </c>
      <c r="F4" s="417">
        <v>6</v>
      </c>
      <c r="G4" s="417">
        <v>7.53</v>
      </c>
      <c r="H4" s="414">
        <v>20.48</v>
      </c>
      <c r="I4" s="418">
        <f>G4+H4</f>
        <v>28.01</v>
      </c>
      <c r="J4" s="418">
        <f>I4*F4</f>
        <v>168.06</v>
      </c>
      <c r="L4" s="262"/>
      <c r="M4" s="251"/>
    </row>
    <row r="5" spans="1:13" ht="12.75">
      <c r="A5" s="410"/>
      <c r="B5" s="261" t="s">
        <v>29</v>
      </c>
      <c r="C5" s="415">
        <v>460205</v>
      </c>
      <c r="D5" s="416" t="s">
        <v>95</v>
      </c>
      <c r="E5" s="410" t="s">
        <v>12</v>
      </c>
      <c r="F5" s="417">
        <v>15</v>
      </c>
      <c r="G5" s="413">
        <v>7.34</v>
      </c>
      <c r="H5" s="414">
        <v>20.48</v>
      </c>
      <c r="I5" s="418">
        <f aca="true" t="shared" si="0" ref="I5:I27">G5+H5</f>
        <v>27.82</v>
      </c>
      <c r="J5" s="418">
        <f aca="true" t="shared" si="1" ref="J5:J35">I5*F5</f>
        <v>417.3</v>
      </c>
      <c r="L5" s="262"/>
      <c r="M5" s="251"/>
    </row>
    <row r="6" spans="1:13" ht="12.75">
      <c r="A6" s="410"/>
      <c r="B6" s="261" t="s">
        <v>28</v>
      </c>
      <c r="C6" s="415">
        <v>460207</v>
      </c>
      <c r="D6" s="416" t="s">
        <v>96</v>
      </c>
      <c r="E6" s="410" t="s">
        <v>12</v>
      </c>
      <c r="F6" s="417">
        <v>7</v>
      </c>
      <c r="G6" s="413">
        <v>9.76</v>
      </c>
      <c r="H6" s="414">
        <v>25.59</v>
      </c>
      <c r="I6" s="418">
        <f t="shared" si="0"/>
        <v>35.35</v>
      </c>
      <c r="J6" s="418">
        <f t="shared" si="1"/>
        <v>247.45000000000002</v>
      </c>
      <c r="L6" s="262"/>
      <c r="M6" s="251"/>
    </row>
    <row r="7" spans="1:10" ht="6.75" customHeight="1">
      <c r="A7" s="410"/>
      <c r="B7" s="261"/>
      <c r="C7" s="415"/>
      <c r="D7" s="416"/>
      <c r="E7" s="410"/>
      <c r="F7" s="413"/>
      <c r="G7" s="413"/>
      <c r="H7" s="414"/>
      <c r="I7" s="418">
        <f t="shared" si="0"/>
        <v>0</v>
      </c>
      <c r="J7" s="418">
        <f t="shared" si="1"/>
        <v>0</v>
      </c>
    </row>
    <row r="8" spans="1:12" s="114" customFormat="1" ht="12.75">
      <c r="A8" s="260">
        <v>2</v>
      </c>
      <c r="B8" s="261"/>
      <c r="C8" s="415"/>
      <c r="D8" s="267" t="s">
        <v>163</v>
      </c>
      <c r="E8" s="260"/>
      <c r="F8" s="264"/>
      <c r="G8" s="264"/>
      <c r="H8" s="265"/>
      <c r="I8" s="418">
        <f t="shared" si="0"/>
        <v>0</v>
      </c>
      <c r="J8" s="418">
        <f t="shared" si="1"/>
        <v>0</v>
      </c>
      <c r="K8" s="113"/>
      <c r="L8" s="113"/>
    </row>
    <row r="9" spans="1:10" ht="12.75">
      <c r="A9" s="260" t="s">
        <v>5</v>
      </c>
      <c r="B9" s="261" t="s">
        <v>24</v>
      </c>
      <c r="C9" s="415">
        <v>442028</v>
      </c>
      <c r="D9" s="412" t="s">
        <v>561</v>
      </c>
      <c r="E9" s="410" t="s">
        <v>97</v>
      </c>
      <c r="F9" s="413">
        <v>1</v>
      </c>
      <c r="G9" s="417">
        <v>18.19</v>
      </c>
      <c r="H9" s="419">
        <v>1.51</v>
      </c>
      <c r="I9" s="418">
        <f t="shared" si="0"/>
        <v>19.700000000000003</v>
      </c>
      <c r="J9" s="418">
        <f t="shared" si="1"/>
        <v>19.700000000000003</v>
      </c>
    </row>
    <row r="10" spans="1:10" ht="6" customHeight="1">
      <c r="A10" s="260" t="s">
        <v>5</v>
      </c>
      <c r="B10" s="261"/>
      <c r="C10" s="415"/>
      <c r="D10" s="412"/>
      <c r="E10" s="410"/>
      <c r="F10" s="413"/>
      <c r="G10" s="413"/>
      <c r="H10" s="414"/>
      <c r="I10" s="418">
        <f t="shared" si="0"/>
        <v>0</v>
      </c>
      <c r="J10" s="418">
        <f t="shared" si="1"/>
        <v>0</v>
      </c>
    </row>
    <row r="11" spans="1:12" s="114" customFormat="1" ht="12.75">
      <c r="A11" s="260">
        <v>3</v>
      </c>
      <c r="B11" s="261"/>
      <c r="C11" s="415"/>
      <c r="D11" s="267" t="s">
        <v>164</v>
      </c>
      <c r="E11" s="260"/>
      <c r="F11" s="264"/>
      <c r="G11" s="264"/>
      <c r="H11" s="265"/>
      <c r="I11" s="418">
        <f t="shared" si="0"/>
        <v>0</v>
      </c>
      <c r="J11" s="418">
        <f t="shared" si="1"/>
        <v>0</v>
      </c>
      <c r="K11" s="113"/>
      <c r="L11" s="113"/>
    </row>
    <row r="12" spans="1:10" ht="25.5">
      <c r="A12" s="410"/>
      <c r="B12" s="261" t="s">
        <v>7</v>
      </c>
      <c r="C12" s="415">
        <v>490103</v>
      </c>
      <c r="D12" s="412" t="s">
        <v>165</v>
      </c>
      <c r="E12" s="410" t="s">
        <v>97</v>
      </c>
      <c r="F12" s="413">
        <v>1</v>
      </c>
      <c r="G12" s="413">
        <v>37.36</v>
      </c>
      <c r="H12" s="414">
        <v>25.59</v>
      </c>
      <c r="I12" s="418">
        <f t="shared" si="0"/>
        <v>62.95</v>
      </c>
      <c r="J12" s="418">
        <f t="shared" si="1"/>
        <v>62.95</v>
      </c>
    </row>
    <row r="13" spans="1:10" ht="6" customHeight="1">
      <c r="A13" s="410"/>
      <c r="B13" s="261"/>
      <c r="C13" s="415"/>
      <c r="D13" s="412"/>
      <c r="E13" s="410"/>
      <c r="F13" s="413"/>
      <c r="G13" s="413"/>
      <c r="H13" s="420"/>
      <c r="I13" s="418">
        <f t="shared" si="0"/>
        <v>0</v>
      </c>
      <c r="J13" s="418">
        <f t="shared" si="1"/>
        <v>0</v>
      </c>
    </row>
    <row r="14" spans="1:12" s="114" customFormat="1" ht="12.75">
      <c r="A14" s="260">
        <v>4</v>
      </c>
      <c r="B14" s="261"/>
      <c r="C14" s="415"/>
      <c r="D14" s="267" t="s">
        <v>166</v>
      </c>
      <c r="E14" s="260"/>
      <c r="F14" s="264"/>
      <c r="G14" s="264"/>
      <c r="H14" s="265"/>
      <c r="I14" s="418">
        <f t="shared" si="0"/>
        <v>0</v>
      </c>
      <c r="J14" s="418">
        <f t="shared" si="1"/>
        <v>0</v>
      </c>
      <c r="K14" s="113"/>
      <c r="L14" s="113"/>
    </row>
    <row r="15" spans="1:10" ht="12.75">
      <c r="A15" s="410"/>
      <c r="B15" s="288" t="s">
        <v>39</v>
      </c>
      <c r="C15" s="415">
        <v>442022</v>
      </c>
      <c r="D15" s="352" t="s">
        <v>562</v>
      </c>
      <c r="E15" s="410" t="s">
        <v>97</v>
      </c>
      <c r="F15" s="413">
        <v>1</v>
      </c>
      <c r="G15" s="413">
        <v>84.25</v>
      </c>
      <c r="H15" s="414">
        <v>12.8</v>
      </c>
      <c r="I15" s="418">
        <f t="shared" si="0"/>
        <v>97.05</v>
      </c>
      <c r="J15" s="418">
        <f t="shared" si="1"/>
        <v>97.05</v>
      </c>
    </row>
    <row r="16" spans="1:10" ht="12.75">
      <c r="A16" s="410"/>
      <c r="B16" s="261" t="s">
        <v>42</v>
      </c>
      <c r="C16" s="415">
        <v>442020</v>
      </c>
      <c r="D16" s="412" t="s">
        <v>563</v>
      </c>
      <c r="E16" s="410" t="s">
        <v>97</v>
      </c>
      <c r="F16" s="413">
        <v>1</v>
      </c>
      <c r="G16" s="413">
        <v>65.25</v>
      </c>
      <c r="H16" s="414">
        <v>12.8</v>
      </c>
      <c r="I16" s="418">
        <f t="shared" si="0"/>
        <v>78.05</v>
      </c>
      <c r="J16" s="418">
        <f t="shared" si="1"/>
        <v>78.05</v>
      </c>
    </row>
    <row r="17" spans="1:10" ht="8.25" customHeight="1">
      <c r="A17" s="410"/>
      <c r="B17" s="261"/>
      <c r="C17" s="415"/>
      <c r="D17" s="416"/>
      <c r="E17" s="410"/>
      <c r="F17" s="413"/>
      <c r="G17" s="413"/>
      <c r="H17" s="414"/>
      <c r="I17" s="418">
        <f t="shared" si="0"/>
        <v>0</v>
      </c>
      <c r="J17" s="418">
        <f t="shared" si="1"/>
        <v>0</v>
      </c>
    </row>
    <row r="18" spans="1:12" s="114" customFormat="1" ht="12.75">
      <c r="A18" s="260">
        <v>5</v>
      </c>
      <c r="B18" s="261"/>
      <c r="C18" s="415"/>
      <c r="D18" s="263" t="s">
        <v>167</v>
      </c>
      <c r="E18" s="260"/>
      <c r="F18" s="264"/>
      <c r="G18" s="264"/>
      <c r="H18" s="265"/>
      <c r="I18" s="418">
        <f t="shared" si="0"/>
        <v>0</v>
      </c>
      <c r="J18" s="418">
        <f t="shared" si="1"/>
        <v>0</v>
      </c>
      <c r="K18" s="113"/>
      <c r="L18" s="113"/>
    </row>
    <row r="19" spans="1:10" ht="12.75">
      <c r="A19" s="410"/>
      <c r="B19" s="261" t="s">
        <v>9</v>
      </c>
      <c r="C19" s="415">
        <v>442064</v>
      </c>
      <c r="D19" s="412" t="s">
        <v>564</v>
      </c>
      <c r="E19" s="410" t="s">
        <v>97</v>
      </c>
      <c r="F19" s="413">
        <v>1</v>
      </c>
      <c r="G19" s="417">
        <v>37.33</v>
      </c>
      <c r="H19" s="419">
        <v>5.11</v>
      </c>
      <c r="I19" s="418">
        <f t="shared" si="0"/>
        <v>42.44</v>
      </c>
      <c r="J19" s="418">
        <f t="shared" si="1"/>
        <v>42.44</v>
      </c>
    </row>
    <row r="20" spans="1:10" ht="12.75" customHeight="1">
      <c r="A20" s="410"/>
      <c r="B20" s="261" t="s">
        <v>10</v>
      </c>
      <c r="C20" s="415">
        <v>442064</v>
      </c>
      <c r="D20" s="412" t="s">
        <v>563</v>
      </c>
      <c r="E20" s="410" t="s">
        <v>97</v>
      </c>
      <c r="F20" s="413">
        <v>1</v>
      </c>
      <c r="G20" s="417">
        <v>37.33</v>
      </c>
      <c r="H20" s="419">
        <v>5.11</v>
      </c>
      <c r="I20" s="418">
        <f t="shared" si="0"/>
        <v>42.44</v>
      </c>
      <c r="J20" s="418">
        <f t="shared" si="1"/>
        <v>42.44</v>
      </c>
    </row>
    <row r="21" spans="1:10" ht="6" customHeight="1">
      <c r="A21" s="410"/>
      <c r="B21" s="261"/>
      <c r="C21" s="415"/>
      <c r="D21" s="412"/>
      <c r="E21" s="410"/>
      <c r="F21" s="413"/>
      <c r="G21" s="413"/>
      <c r="H21" s="419"/>
      <c r="I21" s="418">
        <f t="shared" si="0"/>
        <v>0</v>
      </c>
      <c r="J21" s="418">
        <f t="shared" si="1"/>
        <v>0</v>
      </c>
    </row>
    <row r="22" spans="1:12" s="114" customFormat="1" ht="12.75">
      <c r="A22" s="260">
        <v>6</v>
      </c>
      <c r="B22" s="261"/>
      <c r="C22" s="415"/>
      <c r="D22" s="267" t="s">
        <v>168</v>
      </c>
      <c r="E22" s="260"/>
      <c r="F22" s="264"/>
      <c r="G22" s="264"/>
      <c r="H22" s="269"/>
      <c r="I22" s="418">
        <f t="shared" si="0"/>
        <v>0</v>
      </c>
      <c r="J22" s="418">
        <f t="shared" si="1"/>
        <v>0</v>
      </c>
      <c r="K22" s="113"/>
      <c r="L22" s="113"/>
    </row>
    <row r="23" spans="1:10" ht="12.75">
      <c r="A23" s="410"/>
      <c r="B23" s="261" t="s">
        <v>13</v>
      </c>
      <c r="C23" s="481">
        <v>490302</v>
      </c>
      <c r="D23" s="412" t="s">
        <v>169</v>
      </c>
      <c r="E23" s="410" t="s">
        <v>11</v>
      </c>
      <c r="F23" s="413">
        <v>1</v>
      </c>
      <c r="G23" s="413">
        <v>52.16</v>
      </c>
      <c r="H23" s="414">
        <v>115.43</v>
      </c>
      <c r="I23" s="418">
        <f t="shared" si="0"/>
        <v>167.59</v>
      </c>
      <c r="J23" s="418">
        <f t="shared" si="1"/>
        <v>167.59</v>
      </c>
    </row>
    <row r="24" spans="1:10" ht="6" customHeight="1">
      <c r="A24" s="410"/>
      <c r="B24" s="261"/>
      <c r="C24" s="415"/>
      <c r="D24" s="412"/>
      <c r="E24" s="410"/>
      <c r="F24" s="413"/>
      <c r="G24" s="413"/>
      <c r="H24" s="414"/>
      <c r="I24" s="418">
        <f t="shared" si="0"/>
        <v>0</v>
      </c>
      <c r="J24" s="418">
        <f t="shared" si="1"/>
        <v>0</v>
      </c>
    </row>
    <row r="25" spans="1:12" s="114" customFormat="1" ht="12.75">
      <c r="A25" s="260">
        <v>7</v>
      </c>
      <c r="B25" s="261"/>
      <c r="C25" s="415"/>
      <c r="D25" s="267" t="s">
        <v>170</v>
      </c>
      <c r="E25" s="260"/>
      <c r="F25" s="264"/>
      <c r="G25" s="264"/>
      <c r="H25" s="265"/>
      <c r="I25" s="418">
        <f t="shared" si="0"/>
        <v>0</v>
      </c>
      <c r="J25" s="418">
        <f t="shared" si="1"/>
        <v>0</v>
      </c>
      <c r="K25" s="113"/>
      <c r="L25" s="113"/>
    </row>
    <row r="26" spans="1:10" ht="12.75">
      <c r="A26" s="410"/>
      <c r="B26" s="261" t="s">
        <v>15</v>
      </c>
      <c r="C26" s="481">
        <v>490302</v>
      </c>
      <c r="D26" s="412" t="s">
        <v>565</v>
      </c>
      <c r="E26" s="410" t="s">
        <v>11</v>
      </c>
      <c r="F26" s="413">
        <v>1</v>
      </c>
      <c r="G26" s="413">
        <v>52.16</v>
      </c>
      <c r="H26" s="414">
        <v>115.43</v>
      </c>
      <c r="I26" s="418">
        <f t="shared" si="0"/>
        <v>167.59</v>
      </c>
      <c r="J26" s="418">
        <f t="shared" si="1"/>
        <v>167.59</v>
      </c>
    </row>
    <row r="27" spans="1:10" ht="6.75" customHeight="1">
      <c r="A27" s="410"/>
      <c r="B27" s="261"/>
      <c r="C27" s="415"/>
      <c r="D27" s="412"/>
      <c r="E27" s="410"/>
      <c r="F27" s="413"/>
      <c r="G27" s="413"/>
      <c r="H27" s="414"/>
      <c r="I27" s="418">
        <f t="shared" si="0"/>
        <v>0</v>
      </c>
      <c r="J27" s="418">
        <f t="shared" si="1"/>
        <v>0</v>
      </c>
    </row>
    <row r="28" spans="1:12" s="272" customFormat="1" ht="12.75">
      <c r="A28" s="169">
        <v>8</v>
      </c>
      <c r="B28" s="170"/>
      <c r="C28" s="338"/>
      <c r="D28" s="190" t="s">
        <v>171</v>
      </c>
      <c r="E28" s="170"/>
      <c r="F28" s="270"/>
      <c r="G28" s="173"/>
      <c r="H28" s="173"/>
      <c r="I28" s="421">
        <f aca="true" t="shared" si="2" ref="I28:I33">SUM(G28:H28)</f>
        <v>0</v>
      </c>
      <c r="J28" s="422">
        <f t="shared" si="1"/>
        <v>0</v>
      </c>
      <c r="K28" s="271"/>
      <c r="L28" s="271"/>
    </row>
    <row r="29" spans="1:12" s="274" customFormat="1" ht="12.75" customHeight="1">
      <c r="A29" s="423"/>
      <c r="B29" s="353" t="s">
        <v>16</v>
      </c>
      <c r="C29" s="338" t="s">
        <v>460</v>
      </c>
      <c r="D29" s="424" t="s">
        <v>173</v>
      </c>
      <c r="E29" s="353" t="s">
        <v>11</v>
      </c>
      <c r="F29" s="425">
        <v>1</v>
      </c>
      <c r="G29" s="374">
        <v>912</v>
      </c>
      <c r="H29" s="374">
        <v>375</v>
      </c>
      <c r="I29" s="421">
        <f t="shared" si="2"/>
        <v>1287</v>
      </c>
      <c r="J29" s="422">
        <f t="shared" si="1"/>
        <v>1287</v>
      </c>
      <c r="K29" s="273"/>
      <c r="L29" s="273"/>
    </row>
    <row r="30" spans="1:12" s="274" customFormat="1" ht="6" customHeight="1">
      <c r="A30" s="423"/>
      <c r="B30" s="353"/>
      <c r="C30" s="338"/>
      <c r="D30" s="426"/>
      <c r="E30" s="353"/>
      <c r="F30" s="425"/>
      <c r="G30" s="374"/>
      <c r="H30" s="374"/>
      <c r="I30" s="421">
        <f t="shared" si="2"/>
        <v>0</v>
      </c>
      <c r="J30" s="422">
        <f t="shared" si="1"/>
        <v>0</v>
      </c>
      <c r="K30" s="273"/>
      <c r="L30" s="273"/>
    </row>
    <row r="31" spans="1:12" s="272" customFormat="1" ht="12.75">
      <c r="A31" s="169">
        <v>9</v>
      </c>
      <c r="B31" s="170"/>
      <c r="C31" s="338"/>
      <c r="D31" s="171" t="s">
        <v>172</v>
      </c>
      <c r="E31" s="170"/>
      <c r="F31" s="270"/>
      <c r="G31" s="173"/>
      <c r="H31" s="173"/>
      <c r="I31" s="421">
        <f t="shared" si="2"/>
        <v>0</v>
      </c>
      <c r="J31" s="422">
        <f t="shared" si="1"/>
        <v>0</v>
      </c>
      <c r="K31" s="271"/>
      <c r="L31" s="271"/>
    </row>
    <row r="32" spans="1:12" s="275" customFormat="1" ht="25.5">
      <c r="A32" s="427"/>
      <c r="B32" s="353" t="s">
        <v>88</v>
      </c>
      <c r="C32" s="338" t="s">
        <v>460</v>
      </c>
      <c r="D32" s="428" t="s">
        <v>573</v>
      </c>
      <c r="E32" s="353" t="s">
        <v>11</v>
      </c>
      <c r="F32" s="425">
        <v>1</v>
      </c>
      <c r="G32" s="505">
        <v>1265</v>
      </c>
      <c r="H32" s="505">
        <v>720</v>
      </c>
      <c r="I32" s="421">
        <f t="shared" si="2"/>
        <v>1985</v>
      </c>
      <c r="J32" s="422">
        <f t="shared" si="1"/>
        <v>1985</v>
      </c>
      <c r="K32" s="273"/>
      <c r="L32" s="273"/>
    </row>
    <row r="33" spans="1:12" s="274" customFormat="1" ht="6" customHeight="1">
      <c r="A33" s="423"/>
      <c r="B33" s="353"/>
      <c r="C33" s="338"/>
      <c r="D33" s="429"/>
      <c r="E33" s="353"/>
      <c r="F33" s="425"/>
      <c r="G33" s="374"/>
      <c r="H33" s="374"/>
      <c r="I33" s="421">
        <f t="shared" si="2"/>
        <v>0</v>
      </c>
      <c r="J33" s="422">
        <f t="shared" si="1"/>
        <v>0</v>
      </c>
      <c r="K33" s="273"/>
      <c r="L33" s="273"/>
    </row>
    <row r="34" spans="1:12" s="272" customFormat="1" ht="12.75">
      <c r="A34" s="169">
        <v>10</v>
      </c>
      <c r="B34" s="170"/>
      <c r="C34" s="338"/>
      <c r="D34" s="171" t="s">
        <v>174</v>
      </c>
      <c r="E34" s="170"/>
      <c r="F34" s="270"/>
      <c r="G34" s="173"/>
      <c r="H34" s="173"/>
      <c r="I34" s="421">
        <f>SUM(G34:H34)</f>
        <v>0</v>
      </c>
      <c r="J34" s="422">
        <f t="shared" si="1"/>
        <v>0</v>
      </c>
      <c r="K34" s="271"/>
      <c r="L34" s="271"/>
    </row>
    <row r="35" spans="1:13" s="294" customFormat="1" ht="25.5">
      <c r="A35" s="430"/>
      <c r="B35" s="430" t="s">
        <v>17</v>
      </c>
      <c r="C35" s="485" t="s">
        <v>460</v>
      </c>
      <c r="D35" s="514" t="s">
        <v>576</v>
      </c>
      <c r="E35" s="430" t="s">
        <v>11</v>
      </c>
      <c r="F35" s="515">
        <v>2</v>
      </c>
      <c r="G35" s="516">
        <v>850</v>
      </c>
      <c r="H35" s="517">
        <v>350</v>
      </c>
      <c r="I35" s="516">
        <f>H35+G35</f>
        <v>1200</v>
      </c>
      <c r="J35" s="422">
        <f t="shared" si="1"/>
        <v>2400</v>
      </c>
      <c r="K35" s="7"/>
      <c r="L35" s="7"/>
      <c r="M35" s="7"/>
    </row>
    <row r="36" spans="1:10" ht="5.25" customHeight="1">
      <c r="A36" s="410"/>
      <c r="B36" s="261"/>
      <c r="C36" s="261"/>
      <c r="D36" s="416"/>
      <c r="E36" s="410"/>
      <c r="F36" s="413"/>
      <c r="G36" s="413"/>
      <c r="H36" s="414"/>
      <c r="I36" s="414"/>
      <c r="J36" s="414"/>
    </row>
    <row r="37" spans="4:10" ht="15.75">
      <c r="D37" s="124" t="s">
        <v>31</v>
      </c>
      <c r="E37" s="103"/>
      <c r="F37" s="277"/>
      <c r="G37" s="277"/>
      <c r="H37" s="104"/>
      <c r="I37" s="105"/>
      <c r="J37" s="278">
        <f>SUM(J4:J36)</f>
        <v>7182.62</v>
      </c>
    </row>
    <row r="38" spans="4:10" ht="15">
      <c r="D38" s="125" t="s">
        <v>121</v>
      </c>
      <c r="E38" s="106"/>
      <c r="F38" s="279"/>
      <c r="G38" s="279"/>
      <c r="H38" s="107"/>
      <c r="I38" s="108"/>
      <c r="J38" s="280">
        <f>J37*0.3</f>
        <v>2154.786</v>
      </c>
    </row>
    <row r="39" spans="4:10" ht="18">
      <c r="D39" s="126" t="s">
        <v>40</v>
      </c>
      <c r="E39" s="109"/>
      <c r="F39" s="281"/>
      <c r="G39" s="281"/>
      <c r="H39" s="110"/>
      <c r="I39" s="111"/>
      <c r="J39" s="282">
        <f>SUM(J37:J38)</f>
        <v>9337.405999999999</v>
      </c>
    </row>
    <row r="40" spans="4:10" ht="6" customHeight="1">
      <c r="D40" s="112"/>
      <c r="J40" s="285"/>
    </row>
    <row r="41" spans="4:10" ht="12">
      <c r="D41" s="112"/>
      <c r="J41" s="285"/>
    </row>
    <row r="42" spans="4:10" ht="12">
      <c r="D42" s="112"/>
      <c r="J42" s="285"/>
    </row>
    <row r="43" ht="12">
      <c r="A43" s="135" t="s">
        <v>5</v>
      </c>
    </row>
    <row r="59" spans="4:6" ht="12">
      <c r="D59" s="286"/>
      <c r="F59" s="137"/>
    </row>
    <row r="60" spans="4:6" ht="12">
      <c r="D60" s="286"/>
      <c r="F60" s="137"/>
    </row>
    <row r="61" spans="4:6" ht="12">
      <c r="D61" s="286"/>
      <c r="F61" s="137"/>
    </row>
    <row r="62" spans="4:6" ht="12">
      <c r="D62" s="286"/>
      <c r="F62" s="137"/>
    </row>
    <row r="63" spans="4:6" ht="12">
      <c r="D63" s="286"/>
      <c r="F63" s="137"/>
    </row>
  </sheetData>
  <sheetProtection/>
  <printOptions gridLines="1" horizontalCentered="1"/>
  <pageMargins left="0.4330708661417323" right="0.4330708661417323" top="1.1811023622047245" bottom="0.984251968503937" header="0.5511811023622047" footer="0.5905511811023623"/>
  <pageSetup fitToHeight="0" fitToWidth="1" horizontalDpi="300" verticalDpi="300" orientation="landscape" paperSize="9" scale="89" r:id="rId1"/>
  <headerFooter alignWithMargins="0">
    <oddHeader>&amp;L&amp;11SECRETARIA DO MEIO AMBIENTE
FUNDAÇÃO FLORESTAL&amp;C&amp;11PROJETO EXECUTIVO PADRÃO
Construção de Guarita&amp;R&amp;11Planilha Orçamentária
HIDRAÚLICA - ESGOTO
CPOS 159 - Outubro/2012
</oddHeader>
    <oddFooter>&amp;Rpágina &amp;P / &amp;N</oddFooter>
  </headerFooter>
  <ignoredErrors>
    <ignoredError sqref="I32 I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56"/>
  <sheetViews>
    <sheetView showZeros="0" view="pageLayout" zoomScaleSheetLayoutView="95" workbookViewId="0" topLeftCell="A43">
      <selection activeCell="J4" sqref="J4"/>
    </sheetView>
  </sheetViews>
  <sheetFormatPr defaultColWidth="11.421875" defaultRowHeight="12.75"/>
  <cols>
    <col min="1" max="1" width="5.7109375" style="520" bestFit="1" customWidth="1"/>
    <col min="2" max="3" width="8.7109375" style="520" customWidth="1"/>
    <col min="4" max="4" width="63.7109375" style="521" customWidth="1"/>
    <col min="5" max="5" width="6.28125" style="520" customWidth="1"/>
    <col min="6" max="6" width="10.7109375" style="522" customWidth="1"/>
    <col min="7" max="9" width="11.7109375" style="523" customWidth="1"/>
    <col min="10" max="10" width="15.7109375" style="524" customWidth="1"/>
    <col min="11" max="11" width="16.421875" style="302" customWidth="1"/>
    <col min="12" max="13" width="11.421875" style="7" customWidth="1"/>
    <col min="14" max="16384" width="11.421875" style="294" customWidth="1"/>
  </cols>
  <sheetData>
    <row r="1" spans="1:13" s="35" customFormat="1" ht="26.25" thickBot="1">
      <c r="A1" s="115" t="s">
        <v>0</v>
      </c>
      <c r="B1" s="116" t="s">
        <v>1</v>
      </c>
      <c r="C1" s="44" t="s">
        <v>241</v>
      </c>
      <c r="D1" s="116" t="s">
        <v>99</v>
      </c>
      <c r="E1" s="116" t="s">
        <v>2</v>
      </c>
      <c r="F1" s="159" t="s">
        <v>3</v>
      </c>
      <c r="G1" s="117" t="s">
        <v>21</v>
      </c>
      <c r="H1" s="117" t="s">
        <v>22</v>
      </c>
      <c r="I1" s="117" t="s">
        <v>100</v>
      </c>
      <c r="J1" s="118" t="s">
        <v>23</v>
      </c>
      <c r="K1" s="119"/>
      <c r="L1" s="120"/>
      <c r="M1" s="120"/>
    </row>
    <row r="2" spans="1:13" s="9" customFormat="1" ht="9" customHeight="1">
      <c r="A2" s="423"/>
      <c r="B2" s="353"/>
      <c r="C2" s="353"/>
      <c r="D2" s="428"/>
      <c r="E2" s="353"/>
      <c r="F2" s="431"/>
      <c r="G2" s="374"/>
      <c r="H2" s="374"/>
      <c r="I2" s="374"/>
      <c r="J2" s="432"/>
      <c r="K2" s="302"/>
      <c r="L2" s="8"/>
      <c r="M2" s="8"/>
    </row>
    <row r="3" spans="1:13" s="296" customFormat="1" ht="12.75">
      <c r="A3" s="169">
        <v>1</v>
      </c>
      <c r="B3" s="170"/>
      <c r="C3" s="170"/>
      <c r="D3" s="171" t="s">
        <v>101</v>
      </c>
      <c r="E3" s="170"/>
      <c r="F3" s="172"/>
      <c r="G3" s="303"/>
      <c r="H3" s="303"/>
      <c r="I3" s="303"/>
      <c r="J3" s="304"/>
      <c r="K3" s="305"/>
      <c r="L3" s="295"/>
      <c r="M3" s="295"/>
    </row>
    <row r="4" spans="1:13" s="9" customFormat="1" ht="36" customHeight="1">
      <c r="A4" s="169"/>
      <c r="B4" s="353" t="s">
        <v>4</v>
      </c>
      <c r="C4" s="338">
        <v>370320</v>
      </c>
      <c r="D4" s="428" t="s">
        <v>609</v>
      </c>
      <c r="E4" s="353" t="s">
        <v>11</v>
      </c>
      <c r="F4" s="431">
        <v>1</v>
      </c>
      <c r="G4" s="374">
        <v>171.61</v>
      </c>
      <c r="H4" s="374">
        <v>49.16</v>
      </c>
      <c r="I4" s="421">
        <f aca="true" t="shared" si="0" ref="I4:I25">H4+G4</f>
        <v>220.77</v>
      </c>
      <c r="J4" s="422">
        <f aca="true" t="shared" si="1" ref="J4:J31">I4*F4</f>
        <v>220.77</v>
      </c>
      <c r="K4" s="302"/>
      <c r="L4" s="8"/>
      <c r="M4" s="8"/>
    </row>
    <row r="5" spans="1:13" s="9" customFormat="1" ht="8.25" customHeight="1">
      <c r="A5" s="423"/>
      <c r="B5" s="353"/>
      <c r="C5" s="338"/>
      <c r="D5" s="429"/>
      <c r="E5" s="353"/>
      <c r="F5" s="431"/>
      <c r="G5" s="374"/>
      <c r="H5" s="374"/>
      <c r="I5" s="421">
        <f t="shared" si="0"/>
        <v>0</v>
      </c>
      <c r="J5" s="422">
        <f t="shared" si="1"/>
        <v>0</v>
      </c>
      <c r="K5" s="302"/>
      <c r="L5" s="8"/>
      <c r="M5" s="8"/>
    </row>
    <row r="6" spans="1:13" s="307" customFormat="1" ht="25.5">
      <c r="A6" s="169">
        <v>2</v>
      </c>
      <c r="B6" s="170"/>
      <c r="C6" s="49"/>
      <c r="D6" s="171" t="s">
        <v>102</v>
      </c>
      <c r="E6" s="170"/>
      <c r="F6" s="172"/>
      <c r="G6" s="173"/>
      <c r="H6" s="173"/>
      <c r="I6" s="421">
        <f t="shared" si="0"/>
        <v>0</v>
      </c>
      <c r="J6" s="422">
        <f t="shared" si="1"/>
        <v>0</v>
      </c>
      <c r="K6" s="305"/>
      <c r="L6" s="306"/>
      <c r="M6" s="306"/>
    </row>
    <row r="7" spans="1:10" ht="12.75">
      <c r="A7" s="423"/>
      <c r="B7" s="353" t="s">
        <v>25</v>
      </c>
      <c r="C7" s="338">
        <v>380104</v>
      </c>
      <c r="D7" s="428" t="s">
        <v>114</v>
      </c>
      <c r="E7" s="353" t="s">
        <v>12</v>
      </c>
      <c r="F7" s="431">
        <v>92</v>
      </c>
      <c r="G7" s="374">
        <v>2.56</v>
      </c>
      <c r="H7" s="374">
        <v>12.19</v>
      </c>
      <c r="I7" s="421">
        <f t="shared" si="0"/>
        <v>14.75</v>
      </c>
      <c r="J7" s="422">
        <f t="shared" si="1"/>
        <v>1357</v>
      </c>
    </row>
    <row r="8" spans="1:10" ht="12.75">
      <c r="A8" s="423"/>
      <c r="B8" s="353" t="s">
        <v>26</v>
      </c>
      <c r="C8" s="338">
        <v>380106</v>
      </c>
      <c r="D8" s="428" t="s">
        <v>311</v>
      </c>
      <c r="E8" s="353" t="s">
        <v>12</v>
      </c>
      <c r="F8" s="431">
        <v>25</v>
      </c>
      <c r="G8" s="374">
        <v>3.41</v>
      </c>
      <c r="H8" s="374">
        <v>14.62</v>
      </c>
      <c r="I8" s="421">
        <f t="shared" si="0"/>
        <v>18.03</v>
      </c>
      <c r="J8" s="422">
        <f t="shared" si="1"/>
        <v>450.75</v>
      </c>
    </row>
    <row r="9" spans="1:13" s="307" customFormat="1" ht="12.75">
      <c r="A9" s="423"/>
      <c r="B9" s="353" t="s">
        <v>61</v>
      </c>
      <c r="C9" s="338">
        <v>380110</v>
      </c>
      <c r="D9" s="429" t="s">
        <v>312</v>
      </c>
      <c r="E9" s="353" t="s">
        <v>12</v>
      </c>
      <c r="F9" s="431">
        <v>12</v>
      </c>
      <c r="G9" s="374">
        <v>5.93</v>
      </c>
      <c r="H9" s="374">
        <v>19.5</v>
      </c>
      <c r="I9" s="421">
        <f t="shared" si="0"/>
        <v>25.43</v>
      </c>
      <c r="J9" s="422">
        <f t="shared" si="1"/>
        <v>305.15999999999997</v>
      </c>
      <c r="K9" s="305"/>
      <c r="L9" s="306"/>
      <c r="M9" s="306"/>
    </row>
    <row r="10" spans="1:10" ht="12.75">
      <c r="A10" s="423"/>
      <c r="B10" s="353"/>
      <c r="C10" s="338"/>
      <c r="D10" s="429"/>
      <c r="E10" s="353"/>
      <c r="F10" s="431"/>
      <c r="G10" s="374"/>
      <c r="H10" s="374"/>
      <c r="I10" s="421">
        <f t="shared" si="0"/>
        <v>0</v>
      </c>
      <c r="J10" s="422">
        <f t="shared" si="1"/>
        <v>0</v>
      </c>
    </row>
    <row r="11" spans="1:10" ht="12.75">
      <c r="A11" s="169">
        <v>3</v>
      </c>
      <c r="B11" s="170"/>
      <c r="C11" s="49"/>
      <c r="D11" s="171" t="s">
        <v>313</v>
      </c>
      <c r="E11" s="170"/>
      <c r="F11" s="172"/>
      <c r="G11" s="173"/>
      <c r="H11" s="173"/>
      <c r="I11" s="421">
        <f t="shared" si="0"/>
        <v>0</v>
      </c>
      <c r="J11" s="422">
        <f t="shared" si="1"/>
        <v>0</v>
      </c>
    </row>
    <row r="12" spans="1:13" s="307" customFormat="1" ht="12.75">
      <c r="A12" s="423"/>
      <c r="B12" s="353" t="s">
        <v>7</v>
      </c>
      <c r="C12" s="338">
        <v>400701</v>
      </c>
      <c r="D12" s="428" t="s">
        <v>314</v>
      </c>
      <c r="E12" s="353" t="s">
        <v>97</v>
      </c>
      <c r="F12" s="431">
        <v>22</v>
      </c>
      <c r="G12" s="374">
        <v>1.67</v>
      </c>
      <c r="H12" s="374">
        <v>6.1</v>
      </c>
      <c r="I12" s="421">
        <f t="shared" si="0"/>
        <v>7.77</v>
      </c>
      <c r="J12" s="422">
        <f t="shared" si="1"/>
        <v>170.94</v>
      </c>
      <c r="K12" s="305"/>
      <c r="L12" s="306"/>
      <c r="M12" s="306"/>
    </row>
    <row r="13" spans="1:10" ht="12.75">
      <c r="A13" s="423"/>
      <c r="B13" s="353"/>
      <c r="C13" s="338"/>
      <c r="D13" s="189"/>
      <c r="E13" s="353"/>
      <c r="F13" s="431"/>
      <c r="G13" s="374"/>
      <c r="H13" s="374"/>
      <c r="I13" s="421">
        <f t="shared" si="0"/>
        <v>0</v>
      </c>
      <c r="J13" s="422">
        <f t="shared" si="1"/>
        <v>0</v>
      </c>
    </row>
    <row r="14" spans="1:10" ht="12.75">
      <c r="A14" s="169">
        <v>4</v>
      </c>
      <c r="B14" s="170"/>
      <c r="C14" s="49"/>
      <c r="D14" s="171" t="s">
        <v>103</v>
      </c>
      <c r="E14" s="353" t="s">
        <v>5</v>
      </c>
      <c r="F14" s="431"/>
      <c r="G14" s="374"/>
      <c r="H14" s="374"/>
      <c r="I14" s="421">
        <f t="shared" si="0"/>
        <v>0</v>
      </c>
      <c r="J14" s="422">
        <f t="shared" si="1"/>
        <v>0</v>
      </c>
    </row>
    <row r="15" spans="1:10" ht="13.5" customHeight="1">
      <c r="A15" s="423"/>
      <c r="B15" s="353" t="s">
        <v>39</v>
      </c>
      <c r="C15" s="338">
        <v>400502</v>
      </c>
      <c r="D15" s="518" t="s">
        <v>315</v>
      </c>
      <c r="E15" s="353" t="s">
        <v>97</v>
      </c>
      <c r="F15" s="431">
        <v>3</v>
      </c>
      <c r="G15" s="374">
        <v>4.03</v>
      </c>
      <c r="H15" s="374">
        <v>8.28</v>
      </c>
      <c r="I15" s="421">
        <f t="shared" si="0"/>
        <v>12.309999999999999</v>
      </c>
      <c r="J15" s="422">
        <f t="shared" si="1"/>
        <v>36.92999999999999</v>
      </c>
    </row>
    <row r="16" spans="1:13" s="307" customFormat="1" ht="12" customHeight="1">
      <c r="A16" s="423"/>
      <c r="B16" s="353" t="s">
        <v>42</v>
      </c>
      <c r="C16" s="338">
        <v>400503</v>
      </c>
      <c r="D16" s="428" t="s">
        <v>316</v>
      </c>
      <c r="E16" s="353" t="s">
        <v>97</v>
      </c>
      <c r="F16" s="431">
        <v>2</v>
      </c>
      <c r="G16" s="374">
        <v>6.99</v>
      </c>
      <c r="H16" s="374">
        <v>8.53</v>
      </c>
      <c r="I16" s="421">
        <f t="shared" si="0"/>
        <v>15.52</v>
      </c>
      <c r="J16" s="422">
        <f t="shared" si="1"/>
        <v>31.04</v>
      </c>
      <c r="K16" s="305"/>
      <c r="L16" s="306"/>
      <c r="M16" s="306"/>
    </row>
    <row r="17" spans="1:10" ht="12.75">
      <c r="A17" s="423"/>
      <c r="B17" s="353"/>
      <c r="C17" s="338"/>
      <c r="D17" s="429"/>
      <c r="E17" s="353"/>
      <c r="F17" s="431"/>
      <c r="G17" s="374"/>
      <c r="H17" s="374"/>
      <c r="I17" s="421">
        <f t="shared" si="0"/>
        <v>0</v>
      </c>
      <c r="J17" s="422">
        <f t="shared" si="1"/>
        <v>0</v>
      </c>
    </row>
    <row r="18" spans="1:10" ht="25.5">
      <c r="A18" s="169">
        <v>5</v>
      </c>
      <c r="B18" s="170"/>
      <c r="C18" s="49"/>
      <c r="D18" s="308" t="s">
        <v>104</v>
      </c>
      <c r="E18" s="170"/>
      <c r="F18" s="172"/>
      <c r="G18" s="173"/>
      <c r="H18" s="173"/>
      <c r="I18" s="421">
        <f t="shared" si="0"/>
        <v>0</v>
      </c>
      <c r="J18" s="422">
        <f t="shared" si="1"/>
        <v>0</v>
      </c>
    </row>
    <row r="19" spans="1:13" s="307" customFormat="1" ht="12.75">
      <c r="A19" s="423"/>
      <c r="B19" s="353" t="s">
        <v>9</v>
      </c>
      <c r="C19" s="338">
        <v>400445</v>
      </c>
      <c r="D19" s="428" t="s">
        <v>317</v>
      </c>
      <c r="E19" s="353" t="s">
        <v>73</v>
      </c>
      <c r="F19" s="431">
        <v>11</v>
      </c>
      <c r="G19" s="374">
        <v>5.35</v>
      </c>
      <c r="H19" s="374">
        <v>7.31</v>
      </c>
      <c r="I19" s="421">
        <f t="shared" si="0"/>
        <v>12.66</v>
      </c>
      <c r="J19" s="422">
        <f t="shared" si="1"/>
        <v>139.26</v>
      </c>
      <c r="K19" s="305"/>
      <c r="L19" s="306"/>
      <c r="M19" s="306"/>
    </row>
    <row r="20" spans="1:10" ht="12.75">
      <c r="A20" s="423"/>
      <c r="B20" s="353"/>
      <c r="C20" s="338"/>
      <c r="D20" s="428"/>
      <c r="E20" s="353"/>
      <c r="F20" s="431"/>
      <c r="G20" s="374"/>
      <c r="H20" s="374"/>
      <c r="I20" s="421">
        <f t="shared" si="0"/>
        <v>0</v>
      </c>
      <c r="J20" s="422">
        <f t="shared" si="1"/>
        <v>0</v>
      </c>
    </row>
    <row r="21" spans="1:10" ht="12.75">
      <c r="A21" s="169">
        <v>6</v>
      </c>
      <c r="B21" s="170"/>
      <c r="C21" s="49"/>
      <c r="D21" s="171" t="s">
        <v>105</v>
      </c>
      <c r="E21" s="170"/>
      <c r="F21" s="172"/>
      <c r="G21" s="173"/>
      <c r="H21" s="173"/>
      <c r="I21" s="421">
        <f t="shared" si="0"/>
        <v>0</v>
      </c>
      <c r="J21" s="422">
        <f t="shared" si="1"/>
        <v>0</v>
      </c>
    </row>
    <row r="22" spans="1:13" s="307" customFormat="1" ht="12.75">
      <c r="A22" s="423"/>
      <c r="B22" s="353" t="s">
        <v>13</v>
      </c>
      <c r="C22" s="338">
        <v>362006</v>
      </c>
      <c r="D22" s="428" t="s">
        <v>106</v>
      </c>
      <c r="E22" s="353" t="s">
        <v>97</v>
      </c>
      <c r="F22" s="431">
        <v>5</v>
      </c>
      <c r="G22" s="374">
        <v>1.07</v>
      </c>
      <c r="H22" s="374">
        <v>3.66</v>
      </c>
      <c r="I22" s="421">
        <f t="shared" si="0"/>
        <v>4.73</v>
      </c>
      <c r="J22" s="422">
        <f t="shared" si="1"/>
        <v>23.650000000000002</v>
      </c>
      <c r="K22" s="305"/>
      <c r="L22" s="306"/>
      <c r="M22" s="306"/>
    </row>
    <row r="23" spans="1:10" ht="6.75" customHeight="1">
      <c r="A23" s="423"/>
      <c r="B23" s="353"/>
      <c r="C23" s="338"/>
      <c r="D23" s="428"/>
      <c r="E23" s="353"/>
      <c r="F23" s="431"/>
      <c r="G23" s="374"/>
      <c r="H23" s="374"/>
      <c r="I23" s="421">
        <f t="shared" si="0"/>
        <v>0</v>
      </c>
      <c r="J23" s="422">
        <f t="shared" si="1"/>
        <v>0</v>
      </c>
    </row>
    <row r="24" spans="1:13" ht="12.75">
      <c r="A24" s="169">
        <v>7</v>
      </c>
      <c r="B24" s="170"/>
      <c r="C24" s="49"/>
      <c r="D24" s="171" t="s">
        <v>107</v>
      </c>
      <c r="E24" s="170"/>
      <c r="F24" s="172"/>
      <c r="G24" s="173"/>
      <c r="H24" s="173"/>
      <c r="I24" s="421">
        <f t="shared" si="0"/>
        <v>0</v>
      </c>
      <c r="J24" s="422">
        <f t="shared" si="1"/>
        <v>0</v>
      </c>
      <c r="K24" s="7"/>
      <c r="M24" s="294"/>
    </row>
    <row r="25" spans="1:13" ht="25.5">
      <c r="A25" s="423"/>
      <c r="B25" s="353" t="s">
        <v>15</v>
      </c>
      <c r="C25" s="338">
        <v>411503</v>
      </c>
      <c r="D25" s="428" t="s">
        <v>318</v>
      </c>
      <c r="E25" s="353" t="s">
        <v>97</v>
      </c>
      <c r="F25" s="431">
        <v>2</v>
      </c>
      <c r="G25" s="374">
        <v>24.51</v>
      </c>
      <c r="H25" s="374">
        <v>7.31</v>
      </c>
      <c r="I25" s="421">
        <f t="shared" si="0"/>
        <v>31.82</v>
      </c>
      <c r="J25" s="422">
        <f t="shared" si="1"/>
        <v>63.64</v>
      </c>
      <c r="K25" s="7"/>
      <c r="M25" s="294"/>
    </row>
    <row r="26" spans="1:10" ht="38.25">
      <c r="A26" s="433"/>
      <c r="B26" s="353" t="s">
        <v>108</v>
      </c>
      <c r="C26" s="338">
        <v>411318</v>
      </c>
      <c r="D26" s="428" t="s">
        <v>175</v>
      </c>
      <c r="E26" s="433" t="s">
        <v>97</v>
      </c>
      <c r="F26" s="434">
        <v>4</v>
      </c>
      <c r="G26" s="362">
        <v>54.06</v>
      </c>
      <c r="H26" s="362">
        <v>9.75</v>
      </c>
      <c r="I26" s="435">
        <f>G26+H26</f>
        <v>63.81</v>
      </c>
      <c r="J26" s="435">
        <f t="shared" si="1"/>
        <v>255.24</v>
      </c>
    </row>
    <row r="27" spans="1:13" s="307" customFormat="1" ht="8.25" customHeight="1">
      <c r="A27" s="423"/>
      <c r="B27" s="353"/>
      <c r="C27" s="338"/>
      <c r="D27" s="428"/>
      <c r="E27" s="353"/>
      <c r="F27" s="431"/>
      <c r="G27" s="374"/>
      <c r="H27" s="374"/>
      <c r="I27" s="421">
        <f>H27+G27</f>
        <v>0</v>
      </c>
      <c r="J27" s="422">
        <f t="shared" si="1"/>
        <v>0</v>
      </c>
      <c r="K27" s="305"/>
      <c r="L27" s="306"/>
      <c r="M27" s="306"/>
    </row>
    <row r="28" spans="1:10" ht="12.75">
      <c r="A28" s="169">
        <v>8</v>
      </c>
      <c r="B28" s="170"/>
      <c r="C28" s="49"/>
      <c r="D28" s="171" t="s">
        <v>176</v>
      </c>
      <c r="E28" s="170"/>
      <c r="F28" s="172"/>
      <c r="G28" s="173"/>
      <c r="H28" s="173"/>
      <c r="I28" s="421">
        <f>H28+G28</f>
        <v>0</v>
      </c>
      <c r="J28" s="422">
        <f t="shared" si="1"/>
        <v>0</v>
      </c>
    </row>
    <row r="29" spans="1:12" s="102" customFormat="1" ht="25.5">
      <c r="A29" s="423"/>
      <c r="B29" s="353" t="s">
        <v>16</v>
      </c>
      <c r="C29" s="338">
        <v>410741</v>
      </c>
      <c r="D29" s="518" t="s">
        <v>575</v>
      </c>
      <c r="E29" s="353" t="s">
        <v>97</v>
      </c>
      <c r="F29" s="431">
        <v>5</v>
      </c>
      <c r="G29" s="374">
        <v>6.35</v>
      </c>
      <c r="H29" s="374">
        <v>2.01</v>
      </c>
      <c r="I29" s="421">
        <f>H29+G29</f>
        <v>8.36</v>
      </c>
      <c r="J29" s="422">
        <f t="shared" si="1"/>
        <v>41.8</v>
      </c>
      <c r="K29" s="5"/>
      <c r="L29" s="5"/>
    </row>
    <row r="30" spans="1:10" ht="12.75">
      <c r="A30" s="410"/>
      <c r="B30" s="353" t="s">
        <v>43</v>
      </c>
      <c r="C30" s="338">
        <v>410502</v>
      </c>
      <c r="D30" s="518" t="s">
        <v>587</v>
      </c>
      <c r="E30" s="410" t="s">
        <v>97</v>
      </c>
      <c r="F30" s="436">
        <v>4</v>
      </c>
      <c r="G30" s="414">
        <v>16.58</v>
      </c>
      <c r="H30" s="414">
        <v>2.01</v>
      </c>
      <c r="I30" s="418">
        <f>G30+H30</f>
        <v>18.589999999999996</v>
      </c>
      <c r="J30" s="418">
        <f t="shared" si="1"/>
        <v>74.35999999999999</v>
      </c>
    </row>
    <row r="31" spans="1:10" ht="25.5">
      <c r="A31" s="423"/>
      <c r="B31" s="353" t="s">
        <v>87</v>
      </c>
      <c r="C31" s="338">
        <v>410825</v>
      </c>
      <c r="D31" s="428" t="s">
        <v>319</v>
      </c>
      <c r="E31" s="353" t="s">
        <v>97</v>
      </c>
      <c r="F31" s="431">
        <v>4</v>
      </c>
      <c r="G31" s="374">
        <v>53.7</v>
      </c>
      <c r="H31" s="374">
        <v>4.87</v>
      </c>
      <c r="I31" s="421">
        <f>H31+G31</f>
        <v>58.57</v>
      </c>
      <c r="J31" s="422">
        <f t="shared" si="1"/>
        <v>234.28</v>
      </c>
    </row>
    <row r="32" spans="1:13" s="307" customFormat="1" ht="9" customHeight="1">
      <c r="A32" s="423"/>
      <c r="B32" s="353"/>
      <c r="C32" s="338"/>
      <c r="D32" s="428"/>
      <c r="E32" s="353"/>
      <c r="F32" s="431"/>
      <c r="G32" s="374"/>
      <c r="H32" s="374"/>
      <c r="I32" s="421"/>
      <c r="J32" s="422"/>
      <c r="K32" s="305"/>
      <c r="L32" s="306"/>
      <c r="M32" s="306"/>
    </row>
    <row r="33" spans="1:10" ht="12.75">
      <c r="A33" s="169">
        <v>9</v>
      </c>
      <c r="B33" s="170"/>
      <c r="C33" s="49"/>
      <c r="D33" s="171" t="s">
        <v>320</v>
      </c>
      <c r="E33" s="170"/>
      <c r="F33" s="172"/>
      <c r="G33" s="173"/>
      <c r="H33" s="173"/>
      <c r="I33" s="421">
        <f>H33+G33</f>
        <v>0</v>
      </c>
      <c r="J33" s="422">
        <f>I33*F33</f>
        <v>0</v>
      </c>
    </row>
    <row r="34" spans="1:10" ht="25.5">
      <c r="A34" s="423"/>
      <c r="B34" s="353" t="s">
        <v>88</v>
      </c>
      <c r="C34" s="338" t="s">
        <v>355</v>
      </c>
      <c r="D34" s="428" t="s">
        <v>588</v>
      </c>
      <c r="E34" s="353" t="s">
        <v>97</v>
      </c>
      <c r="F34" s="431">
        <v>1</v>
      </c>
      <c r="G34" s="374">
        <v>92</v>
      </c>
      <c r="H34" s="374">
        <v>8.15</v>
      </c>
      <c r="I34" s="421">
        <f>H34+G34</f>
        <v>100.15</v>
      </c>
      <c r="J34" s="422">
        <f>I34*F34</f>
        <v>100.15</v>
      </c>
    </row>
    <row r="35" spans="1:10" ht="12.75">
      <c r="A35" s="423"/>
      <c r="B35" s="353"/>
      <c r="C35" s="338"/>
      <c r="D35" s="428"/>
      <c r="E35" s="353"/>
      <c r="F35" s="431"/>
      <c r="G35" s="374"/>
      <c r="H35" s="374"/>
      <c r="I35" s="421"/>
      <c r="J35" s="422"/>
    </row>
    <row r="36" spans="1:10" ht="25.5">
      <c r="A36" s="169">
        <v>10</v>
      </c>
      <c r="B36" s="170"/>
      <c r="C36" s="49"/>
      <c r="D36" s="171" t="s">
        <v>109</v>
      </c>
      <c r="E36" s="170"/>
      <c r="F36" s="172"/>
      <c r="G36" s="173"/>
      <c r="H36" s="173"/>
      <c r="I36" s="421">
        <f aca="true" t="shared" si="2" ref="I36:I51">H36+G36</f>
        <v>0</v>
      </c>
      <c r="J36" s="422">
        <f aca="true" t="shared" si="3" ref="J36:J51">I36*F36</f>
        <v>0</v>
      </c>
    </row>
    <row r="37" spans="1:10" ht="12.75">
      <c r="A37" s="423"/>
      <c r="B37" s="353" t="s">
        <v>17</v>
      </c>
      <c r="C37" s="338">
        <v>390201</v>
      </c>
      <c r="D37" s="428" t="s">
        <v>110</v>
      </c>
      <c r="E37" s="353" t="s">
        <v>12</v>
      </c>
      <c r="F37" s="431">
        <v>200</v>
      </c>
      <c r="G37" s="419">
        <v>0.42</v>
      </c>
      <c r="H37" s="419">
        <v>0.49</v>
      </c>
      <c r="I37" s="421">
        <f t="shared" si="2"/>
        <v>0.9099999999999999</v>
      </c>
      <c r="J37" s="422">
        <f t="shared" si="3"/>
        <v>181.99999999999997</v>
      </c>
    </row>
    <row r="38" spans="1:13" s="307" customFormat="1" ht="12.75">
      <c r="A38" s="423"/>
      <c r="B38" s="353" t="s">
        <v>321</v>
      </c>
      <c r="C38" s="338">
        <v>390217</v>
      </c>
      <c r="D38" s="428" t="s">
        <v>589</v>
      </c>
      <c r="E38" s="353" t="s">
        <v>12</v>
      </c>
      <c r="F38" s="431">
        <v>80</v>
      </c>
      <c r="G38" s="419">
        <v>1.09</v>
      </c>
      <c r="H38" s="419">
        <v>0.49</v>
      </c>
      <c r="I38" s="421">
        <f t="shared" si="2"/>
        <v>1.58</v>
      </c>
      <c r="J38" s="422">
        <f t="shared" si="3"/>
        <v>126.4</v>
      </c>
      <c r="K38" s="305"/>
      <c r="L38" s="306"/>
      <c r="M38" s="306"/>
    </row>
    <row r="39" spans="1:10" ht="12.75">
      <c r="A39" s="423"/>
      <c r="B39" s="353"/>
      <c r="C39" s="338"/>
      <c r="D39" s="429"/>
      <c r="E39" s="353"/>
      <c r="F39" s="431"/>
      <c r="G39" s="374"/>
      <c r="H39" s="374"/>
      <c r="I39" s="421">
        <f t="shared" si="2"/>
        <v>0</v>
      </c>
      <c r="J39" s="422">
        <f t="shared" si="3"/>
        <v>0</v>
      </c>
    </row>
    <row r="40" spans="1:10" ht="12.75">
      <c r="A40" s="169">
        <v>11</v>
      </c>
      <c r="B40" s="353"/>
      <c r="C40" s="338"/>
      <c r="D40" s="171" t="s">
        <v>322</v>
      </c>
      <c r="E40" s="353"/>
      <c r="F40" s="431"/>
      <c r="G40" s="374"/>
      <c r="H40" s="374"/>
      <c r="I40" s="421">
        <f t="shared" si="2"/>
        <v>0</v>
      </c>
      <c r="J40" s="422">
        <f t="shared" si="3"/>
        <v>0</v>
      </c>
    </row>
    <row r="41" spans="1:13" s="307" customFormat="1" ht="12.75">
      <c r="A41" s="169"/>
      <c r="B41" s="353" t="s">
        <v>18</v>
      </c>
      <c r="C41" s="338">
        <v>390806</v>
      </c>
      <c r="D41" s="518" t="s">
        <v>323</v>
      </c>
      <c r="E41" s="353" t="s">
        <v>12</v>
      </c>
      <c r="F41" s="431">
        <v>10</v>
      </c>
      <c r="G41" s="374">
        <v>17.91</v>
      </c>
      <c r="H41" s="374">
        <v>2.44</v>
      </c>
      <c r="I41" s="421">
        <f t="shared" si="2"/>
        <v>20.35</v>
      </c>
      <c r="J41" s="422">
        <f t="shared" si="3"/>
        <v>203.5</v>
      </c>
      <c r="K41" s="305"/>
      <c r="L41" s="306"/>
      <c r="M41" s="306"/>
    </row>
    <row r="42" spans="1:10" ht="12.75">
      <c r="A42" s="423"/>
      <c r="B42" s="353"/>
      <c r="C42" s="338"/>
      <c r="D42" s="429"/>
      <c r="E42" s="353"/>
      <c r="F42" s="431"/>
      <c r="G42" s="374"/>
      <c r="H42" s="374"/>
      <c r="I42" s="421">
        <f t="shared" si="2"/>
        <v>0</v>
      </c>
      <c r="J42" s="422">
        <f t="shared" si="3"/>
        <v>0</v>
      </c>
    </row>
    <row r="43" spans="1:10" ht="12.75">
      <c r="A43" s="169">
        <v>12</v>
      </c>
      <c r="B43" s="170"/>
      <c r="C43" s="49"/>
      <c r="D43" s="171" t="s">
        <v>111</v>
      </c>
      <c r="E43" s="170"/>
      <c r="F43" s="172"/>
      <c r="G43" s="173"/>
      <c r="H43" s="173"/>
      <c r="I43" s="421">
        <f t="shared" si="2"/>
        <v>0</v>
      </c>
      <c r="J43" s="422">
        <f t="shared" si="3"/>
        <v>0</v>
      </c>
    </row>
    <row r="44" spans="1:10" ht="12.75">
      <c r="A44" s="423"/>
      <c r="B44" s="353" t="s">
        <v>19</v>
      </c>
      <c r="C44" s="338">
        <v>400408</v>
      </c>
      <c r="D44" s="428" t="s">
        <v>112</v>
      </c>
      <c r="E44" s="353" t="s">
        <v>73</v>
      </c>
      <c r="F44" s="431">
        <v>2</v>
      </c>
      <c r="G44" s="374">
        <v>7.67</v>
      </c>
      <c r="H44" s="374">
        <v>7.31</v>
      </c>
      <c r="I44" s="421">
        <f t="shared" si="2"/>
        <v>14.98</v>
      </c>
      <c r="J44" s="422">
        <f t="shared" si="3"/>
        <v>29.96</v>
      </c>
    </row>
    <row r="45" spans="1:10" ht="12.75">
      <c r="A45" s="423"/>
      <c r="B45" s="353"/>
      <c r="C45" s="338"/>
      <c r="D45" s="428"/>
      <c r="E45" s="353"/>
      <c r="F45" s="431"/>
      <c r="G45" s="374"/>
      <c r="H45" s="374"/>
      <c r="I45" s="421">
        <f t="shared" si="2"/>
        <v>0</v>
      </c>
      <c r="J45" s="422">
        <f t="shared" si="3"/>
        <v>0</v>
      </c>
    </row>
    <row r="46" spans="1:10" ht="12.75">
      <c r="A46" s="169">
        <v>13</v>
      </c>
      <c r="B46" s="170"/>
      <c r="C46" s="49"/>
      <c r="D46" s="308" t="s">
        <v>113</v>
      </c>
      <c r="E46" s="170"/>
      <c r="F46" s="172"/>
      <c r="G46" s="173"/>
      <c r="H46" s="173"/>
      <c r="I46" s="421">
        <f t="shared" si="2"/>
        <v>0</v>
      </c>
      <c r="J46" s="422">
        <f t="shared" si="3"/>
        <v>0</v>
      </c>
    </row>
    <row r="47" spans="1:10" ht="12.75">
      <c r="A47" s="423"/>
      <c r="B47" s="353" t="s">
        <v>324</v>
      </c>
      <c r="C47" s="338">
        <v>391109</v>
      </c>
      <c r="D47" s="518" t="s">
        <v>325</v>
      </c>
      <c r="E47" s="353" t="s">
        <v>12</v>
      </c>
      <c r="F47" s="431">
        <v>25</v>
      </c>
      <c r="G47" s="374">
        <v>0.29</v>
      </c>
      <c r="H47" s="374">
        <v>1.95</v>
      </c>
      <c r="I47" s="421">
        <f t="shared" si="2"/>
        <v>2.2399999999999998</v>
      </c>
      <c r="J47" s="422">
        <f t="shared" si="3"/>
        <v>55.99999999999999</v>
      </c>
    </row>
    <row r="48" spans="1:10" ht="12.75">
      <c r="A48" s="423"/>
      <c r="B48" s="353"/>
      <c r="C48" s="353"/>
      <c r="D48" s="428"/>
      <c r="E48" s="353"/>
      <c r="F48" s="431"/>
      <c r="G48" s="374"/>
      <c r="H48" s="374"/>
      <c r="I48" s="421">
        <f t="shared" si="2"/>
        <v>0</v>
      </c>
      <c r="J48" s="422">
        <f t="shared" si="3"/>
        <v>0</v>
      </c>
    </row>
    <row r="49" spans="1:10" ht="12.75">
      <c r="A49" s="169">
        <v>14</v>
      </c>
      <c r="B49" s="170"/>
      <c r="C49" s="49"/>
      <c r="D49" s="171" t="s">
        <v>569</v>
      </c>
      <c r="E49" s="170"/>
      <c r="F49" s="172"/>
      <c r="G49" s="173"/>
      <c r="H49" s="173"/>
      <c r="I49" s="421">
        <f t="shared" si="2"/>
        <v>0</v>
      </c>
      <c r="J49" s="422">
        <f t="shared" si="3"/>
        <v>0</v>
      </c>
    </row>
    <row r="50" spans="1:10" ht="12.75">
      <c r="A50" s="423"/>
      <c r="B50" s="353" t="s">
        <v>535</v>
      </c>
      <c r="C50" s="338">
        <v>501008</v>
      </c>
      <c r="D50" s="428" t="s">
        <v>592</v>
      </c>
      <c r="E50" s="353" t="s">
        <v>11</v>
      </c>
      <c r="F50" s="431">
        <v>1</v>
      </c>
      <c r="G50" s="419">
        <v>127.18</v>
      </c>
      <c r="H50" s="419">
        <v>10.86</v>
      </c>
      <c r="I50" s="421">
        <f t="shared" si="2"/>
        <v>138.04000000000002</v>
      </c>
      <c r="J50" s="422">
        <f t="shared" si="3"/>
        <v>138.04000000000002</v>
      </c>
    </row>
    <row r="51" spans="1:10" ht="12.75">
      <c r="A51" s="423"/>
      <c r="B51" s="353" t="s">
        <v>539</v>
      </c>
      <c r="C51" s="338">
        <v>501002</v>
      </c>
      <c r="D51" s="428" t="s">
        <v>570</v>
      </c>
      <c r="E51" s="353" t="s">
        <v>11</v>
      </c>
      <c r="F51" s="431">
        <v>1</v>
      </c>
      <c r="G51" s="419">
        <v>293.27</v>
      </c>
      <c r="H51" s="419">
        <v>10.86</v>
      </c>
      <c r="I51" s="421">
        <f t="shared" si="2"/>
        <v>304.13</v>
      </c>
      <c r="J51" s="422">
        <f t="shared" si="3"/>
        <v>304.13</v>
      </c>
    </row>
    <row r="52" spans="1:10" ht="12.75">
      <c r="A52" s="423"/>
      <c r="B52" s="353"/>
      <c r="C52" s="338"/>
      <c r="D52" s="428"/>
      <c r="E52" s="353"/>
      <c r="F52" s="431"/>
      <c r="G52" s="419"/>
      <c r="H52" s="419"/>
      <c r="I52" s="421"/>
      <c r="J52" s="422"/>
    </row>
    <row r="53" spans="1:10" ht="12.75">
      <c r="A53" s="423"/>
      <c r="B53" s="353"/>
      <c r="C53" s="338"/>
      <c r="D53" s="428"/>
      <c r="E53" s="353"/>
      <c r="F53" s="431"/>
      <c r="G53" s="419"/>
      <c r="H53" s="419"/>
      <c r="I53" s="421"/>
      <c r="J53" s="422"/>
    </row>
    <row r="54" spans="1:10" ht="15.75">
      <c r="A54" s="197"/>
      <c r="B54" s="132"/>
      <c r="C54" s="132"/>
      <c r="D54" s="309" t="s">
        <v>31</v>
      </c>
      <c r="E54" s="199"/>
      <c r="F54" s="200"/>
      <c r="G54" s="201"/>
      <c r="H54" s="201"/>
      <c r="I54" s="202"/>
      <c r="J54" s="310">
        <f>SUM(J3:J53)</f>
        <v>4545</v>
      </c>
    </row>
    <row r="55" spans="1:10" ht="15">
      <c r="A55" s="197"/>
      <c r="B55" s="132"/>
      <c r="C55" s="132"/>
      <c r="D55" s="311" t="s">
        <v>121</v>
      </c>
      <c r="E55" s="205"/>
      <c r="F55" s="206"/>
      <c r="G55" s="207"/>
      <c r="H55" s="207"/>
      <c r="I55" s="208"/>
      <c r="J55" s="128">
        <f>J54*0.3</f>
        <v>1363.5</v>
      </c>
    </row>
    <row r="56" spans="1:10" ht="18">
      <c r="A56" s="197"/>
      <c r="B56" s="132"/>
      <c r="C56" s="132"/>
      <c r="D56" s="312" t="s">
        <v>40</v>
      </c>
      <c r="E56" s="210"/>
      <c r="F56" s="211"/>
      <c r="G56" s="212"/>
      <c r="H56" s="212"/>
      <c r="I56" s="213"/>
      <c r="J56" s="214">
        <f>SUM(J54:J55)</f>
        <v>5908.5</v>
      </c>
    </row>
  </sheetData>
  <sheetProtection/>
  <printOptions gridLines="1" horizontalCentered="1"/>
  <pageMargins left="0.4330708661417323" right="0.4330708661417323" top="1.2598425196850394" bottom="0.8267716535433072" header="0.5905511811023623" footer="0.4724409448818898"/>
  <pageSetup fitToHeight="0" fitToWidth="1" horizontalDpi="300" verticalDpi="300" orientation="landscape" paperSize="9" scale="91" r:id="rId1"/>
  <headerFooter alignWithMargins="0">
    <oddHeader>&amp;L&amp;11SECRETARIA DO MEIO AMBIENTE
FUNDAÇÃO FLORESTAL&amp;C&amp;11PROJETO EXECUTIVO PADRÃO 
Construção de Guarita&amp;R&amp;11Planilha Orçamentária 
ELÉTRICA/ INCÊNDIO
CPOS 159 - Outubro/2012</oddHeader>
    <oddFooter>&amp;Rpágina &amp;P / &amp;N</oddFooter>
  </headerFooter>
  <rowBreaks count="1" manualBreakCount="1">
    <brk id="2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Zeros="0" view="pageLayout" zoomScaleSheetLayoutView="95" workbookViewId="0" topLeftCell="A4">
      <selection activeCell="F16" sqref="F15:F19"/>
    </sheetView>
  </sheetViews>
  <sheetFormatPr defaultColWidth="9.140625" defaultRowHeight="12.75"/>
  <cols>
    <col min="1" max="1" width="5.7109375" style="22" customWidth="1"/>
    <col min="2" max="3" width="8.7109375" style="58" customWidth="1"/>
    <col min="4" max="4" width="63.7109375" style="91" customWidth="1"/>
    <col min="5" max="5" width="6.7109375" style="58" customWidth="1"/>
    <col min="6" max="6" width="10.7109375" style="61" customWidth="1"/>
    <col min="7" max="9" width="11.7109375" style="61" customWidth="1"/>
    <col min="10" max="10" width="15.7109375" style="61" customWidth="1"/>
    <col min="11" max="11" width="9.140625" style="39" customWidth="1"/>
    <col min="12" max="12" width="10.00390625" style="39" customWidth="1"/>
    <col min="13" max="16384" width="9.140625" style="3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241</v>
      </c>
      <c r="D1" s="45" t="s">
        <v>55</v>
      </c>
      <c r="E1" s="44" t="s">
        <v>2</v>
      </c>
      <c r="F1" s="332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9" customHeight="1">
      <c r="A2" s="48"/>
      <c r="B2" s="50"/>
      <c r="C2" s="50"/>
      <c r="D2" s="101"/>
      <c r="E2" s="50"/>
      <c r="F2" s="51"/>
      <c r="G2" s="51"/>
      <c r="H2" s="51"/>
      <c r="I2" s="51">
        <f>H2+G2</f>
        <v>0</v>
      </c>
      <c r="J2" s="52"/>
    </row>
    <row r="3" spans="1:10" s="131" customFormat="1" ht="12.75">
      <c r="A3" s="48">
        <v>1</v>
      </c>
      <c r="B3" s="325"/>
      <c r="C3" s="325"/>
      <c r="D3" s="326" t="s">
        <v>124</v>
      </c>
      <c r="E3" s="50"/>
      <c r="F3" s="51"/>
      <c r="G3" s="51"/>
      <c r="H3" s="51"/>
      <c r="I3" s="51"/>
      <c r="J3" s="52"/>
    </row>
    <row r="4" spans="1:10" s="131" customFormat="1" ht="7.5" customHeight="1">
      <c r="A4" s="48"/>
      <c r="B4" s="325"/>
      <c r="C4" s="325"/>
      <c r="D4" s="326"/>
      <c r="E4" s="50"/>
      <c r="F4" s="51"/>
      <c r="G4" s="51"/>
      <c r="H4" s="51"/>
      <c r="I4" s="51"/>
      <c r="J4" s="52"/>
    </row>
    <row r="5" spans="1:10" s="131" customFormat="1" ht="25.5">
      <c r="A5" s="48"/>
      <c r="B5" s="327" t="s">
        <v>4</v>
      </c>
      <c r="C5" s="327"/>
      <c r="D5" s="328" t="s">
        <v>190</v>
      </c>
      <c r="E5" s="164" t="s">
        <v>151</v>
      </c>
      <c r="F5" s="178">
        <v>280</v>
      </c>
      <c r="G5" s="331">
        <v>4.34</v>
      </c>
      <c r="H5" s="331">
        <v>1.56</v>
      </c>
      <c r="I5" s="51">
        <f>G5+H5</f>
        <v>5.9</v>
      </c>
      <c r="J5" s="179">
        <f>F5*I5</f>
        <v>1652</v>
      </c>
    </row>
    <row r="6" spans="1:10" s="131" customFormat="1" ht="8.25" customHeight="1">
      <c r="A6" s="48"/>
      <c r="B6" s="327"/>
      <c r="C6" s="327"/>
      <c r="D6" s="328"/>
      <c r="E6" s="164"/>
      <c r="F6" s="178"/>
      <c r="G6" s="331"/>
      <c r="H6" s="331"/>
      <c r="I6" s="51"/>
      <c r="J6" s="179"/>
    </row>
    <row r="7" spans="1:10" s="133" customFormat="1" ht="27" customHeight="1">
      <c r="A7" s="48"/>
      <c r="B7" s="327" t="s">
        <v>29</v>
      </c>
      <c r="C7" s="327"/>
      <c r="D7" s="92" t="s">
        <v>612</v>
      </c>
      <c r="E7" s="50" t="s">
        <v>6</v>
      </c>
      <c r="F7" s="51">
        <v>170</v>
      </c>
      <c r="G7" s="331">
        <v>48.48</v>
      </c>
      <c r="H7" s="331">
        <v>4.57</v>
      </c>
      <c r="I7" s="51">
        <f>H7+G7</f>
        <v>53.05</v>
      </c>
      <c r="J7" s="52">
        <f>I7*F7</f>
        <v>9018.5</v>
      </c>
    </row>
    <row r="8" spans="1:10" s="131" customFormat="1" ht="8.25" customHeight="1">
      <c r="A8" s="48"/>
      <c r="B8" s="327"/>
      <c r="C8" s="327"/>
      <c r="D8" s="328"/>
      <c r="E8" s="164"/>
      <c r="F8" s="178"/>
      <c r="G8" s="178"/>
      <c r="H8" s="178"/>
      <c r="I8" s="51"/>
      <c r="J8" s="179"/>
    </row>
    <row r="9" spans="1:10" s="133" customFormat="1" ht="12.75" customHeight="1">
      <c r="A9" s="48"/>
      <c r="B9" s="327" t="s">
        <v>28</v>
      </c>
      <c r="C9" s="327"/>
      <c r="D9" s="92" t="s">
        <v>192</v>
      </c>
      <c r="E9" s="50" t="s">
        <v>12</v>
      </c>
      <c r="F9" s="51">
        <v>180</v>
      </c>
      <c r="G9" s="134">
        <v>26.23</v>
      </c>
      <c r="H9" s="134">
        <v>5.83</v>
      </c>
      <c r="I9" s="51">
        <f>H9+G9</f>
        <v>32.06</v>
      </c>
      <c r="J9" s="52">
        <f>I9*F9</f>
        <v>5770.8</v>
      </c>
    </row>
    <row r="10" spans="1:10" s="133" customFormat="1" ht="10.5" customHeight="1">
      <c r="A10" s="48"/>
      <c r="B10" s="327"/>
      <c r="C10" s="327"/>
      <c r="D10" s="92"/>
      <c r="E10" s="50"/>
      <c r="F10" s="51"/>
      <c r="G10" s="51"/>
      <c r="H10" s="51"/>
      <c r="I10" s="51"/>
      <c r="J10" s="52"/>
    </row>
    <row r="11" spans="1:10" ht="12.75">
      <c r="A11" s="48"/>
      <c r="B11" s="327" t="s">
        <v>53</v>
      </c>
      <c r="C11" s="327"/>
      <c r="D11" s="101" t="s">
        <v>115</v>
      </c>
      <c r="E11" s="50" t="s">
        <v>6</v>
      </c>
      <c r="F11" s="51">
        <v>160</v>
      </c>
      <c r="G11" s="134">
        <v>1.33</v>
      </c>
      <c r="H11" s="345">
        <v>0.2</v>
      </c>
      <c r="I11" s="51">
        <f>H11+G11</f>
        <v>1.53</v>
      </c>
      <c r="J11" s="52">
        <f>I11*F11</f>
        <v>244.8</v>
      </c>
    </row>
    <row r="12" spans="1:10" ht="9" customHeight="1">
      <c r="A12" s="48"/>
      <c r="B12" s="327"/>
      <c r="C12" s="327"/>
      <c r="D12" s="101"/>
      <c r="E12" s="50"/>
      <c r="F12" s="51"/>
      <c r="G12" s="51"/>
      <c r="H12" s="51"/>
      <c r="I12" s="51"/>
      <c r="J12" s="52"/>
    </row>
    <row r="13" spans="1:10" ht="25.5">
      <c r="A13" s="48"/>
      <c r="B13" s="327" t="s">
        <v>62</v>
      </c>
      <c r="C13" s="327"/>
      <c r="D13" s="101" t="s">
        <v>116</v>
      </c>
      <c r="E13" s="50" t="s">
        <v>6</v>
      </c>
      <c r="F13" s="51">
        <v>400</v>
      </c>
      <c r="G13" s="134">
        <v>9.91</v>
      </c>
      <c r="H13" s="134">
        <v>0.35</v>
      </c>
      <c r="I13" s="51">
        <f>H13+G13</f>
        <v>10.26</v>
      </c>
      <c r="J13" s="52">
        <f>I13*F13</f>
        <v>4104</v>
      </c>
    </row>
    <row r="14" spans="1:10" ht="8.25" customHeight="1">
      <c r="A14" s="48"/>
      <c r="B14" s="327"/>
      <c r="C14" s="327"/>
      <c r="D14" s="101"/>
      <c r="E14" s="50"/>
      <c r="F14" s="51"/>
      <c r="G14" s="51"/>
      <c r="H14" s="51"/>
      <c r="I14" s="51"/>
      <c r="J14" s="52"/>
    </row>
    <row r="15" spans="1:10" ht="26.25" customHeight="1">
      <c r="A15" s="48"/>
      <c r="B15" s="327" t="s">
        <v>54</v>
      </c>
      <c r="C15" s="327"/>
      <c r="D15" s="101" t="s">
        <v>117</v>
      </c>
      <c r="E15" s="50" t="s">
        <v>6</v>
      </c>
      <c r="F15" s="51">
        <v>220</v>
      </c>
      <c r="G15" s="335">
        <v>49.84</v>
      </c>
      <c r="H15" s="134">
        <v>12.37</v>
      </c>
      <c r="I15" s="51">
        <f>H15+G15</f>
        <v>62.21</v>
      </c>
      <c r="J15" s="52">
        <f>I15*F15</f>
        <v>13686.2</v>
      </c>
    </row>
    <row r="16" spans="1:10" s="131" customFormat="1" ht="9.75" customHeight="1">
      <c r="A16" s="48"/>
      <c r="B16" s="327"/>
      <c r="C16" s="327"/>
      <c r="D16" s="328"/>
      <c r="E16" s="164"/>
      <c r="F16" s="178"/>
      <c r="G16" s="178"/>
      <c r="H16" s="178"/>
      <c r="I16" s="51"/>
      <c r="J16" s="179"/>
    </row>
    <row r="17" spans="1:13" s="131" customFormat="1" ht="38.25">
      <c r="A17" s="48">
        <v>2</v>
      </c>
      <c r="B17" s="325"/>
      <c r="C17" s="325"/>
      <c r="D17" s="329" t="s">
        <v>193</v>
      </c>
      <c r="E17" s="50" t="s">
        <v>11</v>
      </c>
      <c r="F17" s="51">
        <v>9</v>
      </c>
      <c r="G17" s="51">
        <v>37.5</v>
      </c>
      <c r="H17" s="51">
        <v>2.5</v>
      </c>
      <c r="I17" s="51">
        <f>H17+G17</f>
        <v>40</v>
      </c>
      <c r="J17" s="52">
        <f>I17*F17</f>
        <v>360</v>
      </c>
      <c r="L17" s="134"/>
      <c r="M17" s="134"/>
    </row>
    <row r="18" spans="1:13" s="131" customFormat="1" ht="9.75" customHeight="1">
      <c r="A18" s="48"/>
      <c r="B18" s="325"/>
      <c r="C18" s="325"/>
      <c r="D18" s="53"/>
      <c r="E18" s="50"/>
      <c r="F18" s="51"/>
      <c r="G18" s="51"/>
      <c r="H18" s="51"/>
      <c r="I18" s="51"/>
      <c r="J18" s="52"/>
      <c r="L18" s="134"/>
      <c r="M18" s="134"/>
    </row>
    <row r="19" spans="1:10" s="138" customFormat="1" ht="12.75">
      <c r="A19" s="48">
        <v>3</v>
      </c>
      <c r="B19" s="325"/>
      <c r="C19" s="325"/>
      <c r="D19" s="329" t="s">
        <v>125</v>
      </c>
      <c r="E19" s="50"/>
      <c r="F19" s="51"/>
      <c r="G19" s="51"/>
      <c r="H19" s="51"/>
      <c r="I19" s="51"/>
      <c r="J19" s="63"/>
    </row>
    <row r="20" spans="1:10" s="138" customFormat="1" ht="10.5" customHeight="1">
      <c r="A20" s="48"/>
      <c r="B20" s="325"/>
      <c r="C20" s="325"/>
      <c r="D20" s="329"/>
      <c r="E20" s="50"/>
      <c r="F20" s="51"/>
      <c r="G20" s="51"/>
      <c r="H20" s="51"/>
      <c r="I20" s="51"/>
      <c r="J20" s="63"/>
    </row>
    <row r="21" spans="1:10" s="133" customFormat="1" ht="51">
      <c r="A21" s="48"/>
      <c r="B21" s="49" t="s">
        <v>7</v>
      </c>
      <c r="C21" s="49"/>
      <c r="D21" s="329" t="s">
        <v>191</v>
      </c>
      <c r="E21" s="50" t="s">
        <v>97</v>
      </c>
      <c r="F21" s="51">
        <v>200</v>
      </c>
      <c r="G21" s="51">
        <v>15</v>
      </c>
      <c r="H21" s="51">
        <v>1.8</v>
      </c>
      <c r="I21" s="51">
        <f>H21+G21</f>
        <v>16.8</v>
      </c>
      <c r="J21" s="52">
        <f>I21*F21</f>
        <v>3360</v>
      </c>
    </row>
    <row r="22" spans="1:10" s="131" customFormat="1" ht="8.25" customHeight="1">
      <c r="A22" s="48"/>
      <c r="B22" s="325"/>
      <c r="C22" s="325"/>
      <c r="D22" s="329"/>
      <c r="E22" s="50"/>
      <c r="F22" s="334" t="s">
        <v>194</v>
      </c>
      <c r="G22" s="51"/>
      <c r="H22" s="51"/>
      <c r="I22" s="51"/>
      <c r="J22" s="330"/>
    </row>
    <row r="23" spans="1:10" ht="8.25" customHeight="1" thickBot="1">
      <c r="A23" s="48"/>
      <c r="B23" s="50"/>
      <c r="C23" s="50"/>
      <c r="D23" s="39"/>
      <c r="E23" s="39"/>
      <c r="F23" s="333"/>
      <c r="G23" s="39"/>
      <c r="H23" s="39"/>
      <c r="I23" s="51"/>
      <c r="J23" s="39"/>
    </row>
    <row r="24" spans="1:10" ht="15.75">
      <c r="A24" s="48"/>
      <c r="B24" s="50"/>
      <c r="C24" s="50"/>
      <c r="D24" s="84" t="s">
        <v>31</v>
      </c>
      <c r="E24" s="69"/>
      <c r="F24" s="70"/>
      <c r="G24" s="70"/>
      <c r="H24" s="70"/>
      <c r="I24" s="70">
        <f>H24+G24</f>
        <v>0</v>
      </c>
      <c r="J24" s="129">
        <f>SUM(J3:J23)</f>
        <v>38196.3</v>
      </c>
    </row>
    <row r="25" spans="1:10" ht="15">
      <c r="A25" s="48"/>
      <c r="B25" s="50"/>
      <c r="C25" s="50"/>
      <c r="D25" s="86" t="s">
        <v>123</v>
      </c>
      <c r="E25" s="59"/>
      <c r="F25" s="60"/>
      <c r="G25" s="60"/>
      <c r="H25" s="60"/>
      <c r="I25" s="60">
        <f>H25+G25</f>
        <v>0</v>
      </c>
      <c r="J25" s="128">
        <f>J24*0.3</f>
        <v>11458.890000000001</v>
      </c>
    </row>
    <row r="26" spans="1:10" ht="18.75" thickBot="1">
      <c r="A26" s="48"/>
      <c r="B26" s="50"/>
      <c r="C26" s="50"/>
      <c r="D26" s="88" t="s">
        <v>40</v>
      </c>
      <c r="E26" s="73"/>
      <c r="F26" s="74"/>
      <c r="G26" s="74"/>
      <c r="H26" s="74"/>
      <c r="I26" s="74">
        <f>H26+G26</f>
        <v>0</v>
      </c>
      <c r="J26" s="127">
        <f>SUM(J24:J25)</f>
        <v>49655.19</v>
      </c>
    </row>
    <row r="27" spans="1:10" ht="12.75">
      <c r="A27" s="48"/>
      <c r="B27" s="50"/>
      <c r="C27" s="50"/>
      <c r="D27" s="39"/>
      <c r="E27" s="39"/>
      <c r="F27" s="333"/>
      <c r="G27" s="39"/>
      <c r="H27" s="39"/>
      <c r="I27" s="51"/>
      <c r="J27" s="39"/>
    </row>
    <row r="28" spans="1:10" ht="12.75">
      <c r="A28" s="48"/>
      <c r="B28" s="50"/>
      <c r="C28" s="50"/>
      <c r="D28" s="39"/>
      <c r="E28" s="39"/>
      <c r="F28" s="333"/>
      <c r="G28" s="39"/>
      <c r="H28" s="39"/>
      <c r="I28" s="51"/>
      <c r="J28" s="39"/>
    </row>
    <row r="29" spans="1:10" ht="12.75">
      <c r="A29" s="48"/>
      <c r="B29" s="50"/>
      <c r="C29" s="50"/>
      <c r="E29" s="39"/>
      <c r="F29" s="333"/>
      <c r="G29" s="39"/>
      <c r="H29" s="39"/>
      <c r="I29" s="51"/>
      <c r="J29" s="39"/>
    </row>
    <row r="30" spans="1:10" ht="12.75">
      <c r="A30" s="40"/>
      <c r="B30" s="39"/>
      <c r="C30" s="39"/>
      <c r="E30" s="39"/>
      <c r="F30" s="333"/>
      <c r="G30" s="39"/>
      <c r="H30" s="39"/>
      <c r="I30" s="51"/>
      <c r="J30" s="39"/>
    </row>
    <row r="31" spans="1:10" ht="12.75">
      <c r="A31" s="40"/>
      <c r="B31" s="39"/>
      <c r="C31" s="39"/>
      <c r="E31" s="39"/>
      <c r="F31" s="333"/>
      <c r="G31" s="39"/>
      <c r="H31" s="39"/>
      <c r="I31" s="51"/>
      <c r="J31" s="39"/>
    </row>
    <row r="32" spans="1:10" ht="12.75">
      <c r="A32" s="40"/>
      <c r="B32" s="39"/>
      <c r="C32" s="39"/>
      <c r="E32" s="39"/>
      <c r="F32" s="333"/>
      <c r="G32" s="39"/>
      <c r="H32" s="39"/>
      <c r="I32" s="51"/>
      <c r="J32" s="39"/>
    </row>
    <row r="33" ht="12.75">
      <c r="I33" s="51"/>
    </row>
    <row r="34" ht="12.75">
      <c r="I34" s="51"/>
    </row>
    <row r="35" ht="12.75">
      <c r="I35" s="51"/>
    </row>
    <row r="36" ht="12.75">
      <c r="I36" s="51"/>
    </row>
    <row r="37" ht="12.75">
      <c r="I37" s="51"/>
    </row>
    <row r="38" ht="12.75">
      <c r="I38" s="51"/>
    </row>
    <row r="39" ht="12.75">
      <c r="I39" s="51"/>
    </row>
    <row r="40" ht="12.75">
      <c r="I40" s="51"/>
    </row>
    <row r="41" ht="12.75">
      <c r="I41" s="51"/>
    </row>
    <row r="42" ht="12.75">
      <c r="I42" s="51"/>
    </row>
    <row r="43" ht="12.75">
      <c r="I43" s="51"/>
    </row>
    <row r="44" ht="12.75">
      <c r="I44" s="51"/>
    </row>
    <row r="45" ht="12.75">
      <c r="I45" s="51"/>
    </row>
  </sheetData>
  <sheetProtection/>
  <printOptions gridLines="1" horizontalCentered="1"/>
  <pageMargins left="0.4330708661417323" right="0.4330708661417323" top="1.4566929133858268" bottom="0.9055118110236221" header="0.7874015748031497" footer="0.5905511811023623"/>
  <pageSetup fitToHeight="0" fitToWidth="1" horizontalDpi="300" verticalDpi="300" orientation="landscape" paperSize="9" scale="91" r:id="rId1"/>
  <headerFooter alignWithMargins="0">
    <oddHeader>&amp;L&amp;11SECRETARIA DO MEIO AMBIENTE
FUNDAÇÃO FLORESTAL
&amp;C&amp;11PROJETO EXECUTIVO PADRÃO
Construção da Guarita&amp;R&amp;11Planilha  Orçamentária
PAISAGISMO 
CPOS 159 - Outubro/2012</oddHeader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2013-03-14T17:12:30Z</cp:lastPrinted>
  <dcterms:created xsi:type="dcterms:W3CDTF">1998-09-28T13:48:05Z</dcterms:created>
  <dcterms:modified xsi:type="dcterms:W3CDTF">2013-05-24T18:58:54Z</dcterms:modified>
  <cp:category/>
  <cp:version/>
  <cp:contentType/>
  <cp:contentStatus/>
</cp:coreProperties>
</file>