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3466" yWindow="65371" windowWidth="15840" windowHeight="11760" tabRatio="746" activeTab="8"/>
  </bookViews>
  <sheets>
    <sheet name="cronog" sheetId="1" r:id="rId1"/>
    <sheet name="implant" sheetId="2" r:id="rId2"/>
    <sheet name="est. concreto" sheetId="3" r:id="rId3"/>
    <sheet name="est. madeira " sheetId="4" r:id="rId4"/>
    <sheet name="arquit" sheetId="5" r:id="rId5"/>
    <sheet name="agua fria" sheetId="6" r:id="rId6"/>
    <sheet name="esgoto" sheetId="7" r:id="rId7"/>
    <sheet name="eletrica" sheetId="8" r:id="rId8"/>
    <sheet name="Paisagismo" sheetId="9" r:id="rId9"/>
  </sheets>
  <definedNames>
    <definedName name="_xlnm.Print_Area" localSheetId="5">'agua fria'!$A$1:$J$39</definedName>
    <definedName name="_xlnm.Print_Area" localSheetId="4">'arquit'!$A$1:$J$242</definedName>
    <definedName name="_xlnm.Print_Area" localSheetId="0">'cronog'!$A$1:$AM$33</definedName>
    <definedName name="_xlnm.Print_Area" localSheetId="7">'eletrica'!$A$1:$J$55</definedName>
    <definedName name="_xlnm.Print_Area" localSheetId="6">'esgoto'!$A$1:$J$41</definedName>
    <definedName name="_xlnm.Print_Area" localSheetId="2">'est. concreto'!$A$1:$J$30</definedName>
    <definedName name="_xlnm.Print_Area" localSheetId="3">'est. madeira '!$A$1:$J$30</definedName>
    <definedName name="_xlnm.Print_Area" localSheetId="1">'implant'!$A$1:$J$37</definedName>
    <definedName name="_xlnm.Print_Area" localSheetId="8">'Paisagismo'!$A$1:$J$27</definedName>
    <definedName name="_xlnm.Print_Titles" localSheetId="5">'agua fria'!$1:$1</definedName>
    <definedName name="_xlnm.Print_Titles" localSheetId="4">'arquit'!$1:$2</definedName>
    <definedName name="_xlnm.Print_Titles" localSheetId="0">'cronog'!$1:$2</definedName>
    <definedName name="_xlnm.Print_Titles" localSheetId="7">'eletrica'!$1:$2</definedName>
    <definedName name="_xlnm.Print_Titles" localSheetId="6">'esgoto'!$1:$3</definedName>
    <definedName name="_xlnm.Print_Titles" localSheetId="2">'est. concreto'!$1:$1</definedName>
    <definedName name="_xlnm.Print_Titles" localSheetId="3">'est. madeira '!$1:$1</definedName>
    <definedName name="_xlnm.Print_Titles" localSheetId="1">'implant'!$1:$1</definedName>
    <definedName name="_xlnm.Print_Titles" localSheetId="8">'Paisagismo'!$1:$1</definedName>
  </definedNames>
  <calcPr fullCalcOnLoad="1" iterate="1" iterateCount="2" iterateDelta="0.001"/>
</workbook>
</file>

<file path=xl/sharedStrings.xml><?xml version="1.0" encoding="utf-8"?>
<sst xmlns="http://schemas.openxmlformats.org/spreadsheetml/2006/main" count="1136" uniqueCount="647">
  <si>
    <t>ITEM</t>
  </si>
  <si>
    <t>SUB-ITEM</t>
  </si>
  <si>
    <t>UN.</t>
  </si>
  <si>
    <t>QUANT.</t>
  </si>
  <si>
    <t>1.1</t>
  </si>
  <si>
    <t xml:space="preserve"> </t>
  </si>
  <si>
    <t>m²</t>
  </si>
  <si>
    <t>3.1</t>
  </si>
  <si>
    <t>m³</t>
  </si>
  <si>
    <t>5.1</t>
  </si>
  <si>
    <t>5.2</t>
  </si>
  <si>
    <t>un</t>
  </si>
  <si>
    <t>m</t>
  </si>
  <si>
    <t>6.1</t>
  </si>
  <si>
    <t>7.1</t>
  </si>
  <si>
    <t>8.1</t>
  </si>
  <si>
    <t>10.1</t>
  </si>
  <si>
    <t>11.1</t>
  </si>
  <si>
    <t>12.1</t>
  </si>
  <si>
    <t>LIMPEZA FINAL DA OBRA</t>
  </si>
  <si>
    <t>P.U.MAT.</t>
  </si>
  <si>
    <t>P.U.M.O.</t>
  </si>
  <si>
    <t>P. TOTAL</t>
  </si>
  <si>
    <t>2.1</t>
  </si>
  <si>
    <t>2.2</t>
  </si>
  <si>
    <t>2.3</t>
  </si>
  <si>
    <t>kg</t>
  </si>
  <si>
    <t>1.3</t>
  </si>
  <si>
    <t>1.2</t>
  </si>
  <si>
    <t>TOTAL</t>
  </si>
  <si>
    <t>mês 1</t>
  </si>
  <si>
    <t>mês 2</t>
  </si>
  <si>
    <t>mês 3</t>
  </si>
  <si>
    <t>mês 4</t>
  </si>
  <si>
    <t>Custo por etapa</t>
  </si>
  <si>
    <t>P.TOTAL</t>
  </si>
  <si>
    <t xml:space="preserve">m² </t>
  </si>
  <si>
    <t>4.1</t>
  </si>
  <si>
    <t>TOTAL + BDI</t>
  </si>
  <si>
    <t>3.2</t>
  </si>
  <si>
    <t>4.2</t>
  </si>
  <si>
    <t>8.2</t>
  </si>
  <si>
    <t>Alvenaria de embasamento em bloco de concreto com 19 cm</t>
  </si>
  <si>
    <t>3.3</t>
  </si>
  <si>
    <t>3.4</t>
  </si>
  <si>
    <t>sub- total: 2</t>
  </si>
  <si>
    <t>sub- total: 1</t>
  </si>
  <si>
    <t>sub- total: 3</t>
  </si>
  <si>
    <t>sub- total: 10</t>
  </si>
  <si>
    <t>TOTAL COM BDI</t>
  </si>
  <si>
    <t>Início de obra</t>
  </si>
  <si>
    <t>1.4</t>
  </si>
  <si>
    <t>1.6</t>
  </si>
  <si>
    <t>DISCRIMINAÇÃO</t>
  </si>
  <si>
    <t>sub-total: 1</t>
  </si>
  <si>
    <t>P.SERV.</t>
  </si>
  <si>
    <t>1.7</t>
  </si>
  <si>
    <t xml:space="preserve">Limpeza manual do terreno, inclusive troncos até 5cm de diâmetro, com caminhão a disposição, dentro da obra,até o raio de 1,0km </t>
  </si>
  <si>
    <t>1.8</t>
  </si>
  <si>
    <t>2.4</t>
  </si>
  <si>
    <t>1.5</t>
  </si>
  <si>
    <t>1.9</t>
  </si>
  <si>
    <t>1.10</t>
  </si>
  <si>
    <t>sub- total: 4</t>
  </si>
  <si>
    <t>sub-total: 2</t>
  </si>
  <si>
    <t>sub-total: 3</t>
  </si>
  <si>
    <t>cj</t>
  </si>
  <si>
    <t>unid</t>
  </si>
  <si>
    <t>Remoção de entulho com caçamba metálica, independente da distância do local de despejo, inclusive carga e descarga</t>
  </si>
  <si>
    <t>hora</t>
  </si>
  <si>
    <t>Entrada de Energia Elétrica</t>
  </si>
  <si>
    <t>Vidros</t>
  </si>
  <si>
    <t>Entrada de Água</t>
  </si>
  <si>
    <r>
      <t>m</t>
    </r>
    <r>
      <rPr>
        <vertAlign val="superscript"/>
        <sz val="10"/>
        <rFont val="Arial"/>
        <family val="2"/>
      </rPr>
      <t>3</t>
    </r>
  </si>
  <si>
    <t>Mão-de-Obra de carpintaria - carpinteiros</t>
  </si>
  <si>
    <t>Mão-de-Obra de carpintaria - ajudantes</t>
  </si>
  <si>
    <t>1.1.1</t>
  </si>
  <si>
    <t>2.5</t>
  </si>
  <si>
    <t>2.6</t>
  </si>
  <si>
    <t>2.7</t>
  </si>
  <si>
    <t>8.3</t>
  </si>
  <si>
    <t>9.1</t>
  </si>
  <si>
    <t>9.2</t>
  </si>
  <si>
    <t>9.3</t>
  </si>
  <si>
    <t>Pintura em paredes</t>
  </si>
  <si>
    <t>Limpeza Final da obra</t>
  </si>
  <si>
    <t>Tubo de PVC branco soldável, ponta e bolsa conforme NBR 5688 da ABNT ref. Tigre inclusive conexões</t>
  </si>
  <si>
    <t>diâmetro 40 mm</t>
  </si>
  <si>
    <t>diâmetro 50 mm</t>
  </si>
  <si>
    <t>diâmetro 100 mm</t>
  </si>
  <si>
    <t>pç</t>
  </si>
  <si>
    <t>4.3</t>
  </si>
  <si>
    <t>DISCRIMINAÇÃ0</t>
  </si>
  <si>
    <t>P.U.SERV.</t>
  </si>
  <si>
    <t xml:space="preserve">Quadro de distribuição geral </t>
  </si>
  <si>
    <t>Eletroduto em PVC rígido, fornecido em barras de 3 m com uma luva em uma das extremidades, inclusive conexões</t>
  </si>
  <si>
    <t>Interruptor com placa fornecido com parafuso de fixação</t>
  </si>
  <si>
    <t>Tomada universal redonda com placa fornecido com parafuso de fixação</t>
  </si>
  <si>
    <t>Braçadeira tipo d ou similar</t>
  </si>
  <si>
    <t>metálica com parafuso auto-atarrachante</t>
  </si>
  <si>
    <t xml:space="preserve">Luminárias </t>
  </si>
  <si>
    <t>7.2</t>
  </si>
  <si>
    <t>Condutores  elétricos -  fio com isolamento 750V e isolação em PVC 70°C em cores variadas e neutro azul claro e terra verde claro</t>
  </si>
  <si>
    <t>seção nominal 2,5 mm²</t>
  </si>
  <si>
    <t xml:space="preserve">Tomada telefone </t>
  </si>
  <si>
    <t>padrão Telebras</t>
  </si>
  <si>
    <t xml:space="preserve">Fio p/ para telefone </t>
  </si>
  <si>
    <t>diâmetro 3/4"</t>
  </si>
  <si>
    <t xml:space="preserve">Acerto de base, compactação e contrapiso da pista, acessos e entorno </t>
  </si>
  <si>
    <t>Regularização de base, com areia média em caixa de 10cmde altura e bica corrida (variável)</t>
  </si>
  <si>
    <t>Piso em bloco intertravado de 8cm espessura na cor cinza medindo 22x11cm para tráfego pesado</t>
  </si>
  <si>
    <t>Líquido base para preparo da superfície em tinta latéx</t>
  </si>
  <si>
    <t>Massa corrida a base de resina acrílica</t>
  </si>
  <si>
    <t>Pintura, duas demãos com tinta latex acrílica, anti-mofo, para parede interna, em duas demãos, cor branca</t>
  </si>
  <si>
    <t>BDI=30%</t>
  </si>
  <si>
    <t>BDI 30%</t>
  </si>
  <si>
    <t>BDI = 30%</t>
  </si>
  <si>
    <t xml:space="preserve">Pisos </t>
  </si>
  <si>
    <t>Peças de eucalipto citriodora tratado em autoclave</t>
  </si>
  <si>
    <t>Meses</t>
  </si>
  <si>
    <t>Etapas</t>
  </si>
  <si>
    <t>2.Mov.Terra/Fundações/Embasamento</t>
  </si>
  <si>
    <t>Estruturas de Concreto</t>
  </si>
  <si>
    <t>4. Revestimentos de Parede/Pisos</t>
  </si>
  <si>
    <t>Rodapés e Soleiras</t>
  </si>
  <si>
    <t>6. Rede de Esgoto e Tratamento</t>
  </si>
  <si>
    <t>de Esgoto</t>
  </si>
  <si>
    <t>7. Instalações Elétricas</t>
  </si>
  <si>
    <t>8. Estruturas de Madeira</t>
  </si>
  <si>
    <t>TOTAL R$</t>
  </si>
  <si>
    <t>TOTAL R$ + BDI</t>
  </si>
  <si>
    <t>3. Alvenaria de Elevação</t>
  </si>
  <si>
    <t>5. Instalação Água Fria Predial</t>
  </si>
  <si>
    <t>MOVIMENTO DE TERRA</t>
  </si>
  <si>
    <t>Escavação de vala manual com profundidade máx. 1,5m</t>
  </si>
  <si>
    <t>ARMADURAS DE AÇO</t>
  </si>
  <si>
    <t>diâmetro 12,5 mm - CA 50</t>
  </si>
  <si>
    <t xml:space="preserve">CONCRETO ESTRUTURAL </t>
  </si>
  <si>
    <t>Concreto Estrutural preparado em betoneira fck = 20 MPa  executado no local com controle fck-fornecimento do material</t>
  </si>
  <si>
    <t>ALVENARIA DE EMBASAMENTO</t>
  </si>
  <si>
    <r>
      <t>m</t>
    </r>
    <r>
      <rPr>
        <vertAlign val="superscript"/>
        <sz val="10"/>
        <rFont val="Arial"/>
        <family val="2"/>
      </rPr>
      <t>2</t>
    </r>
  </si>
  <si>
    <t>IMPERMEABILIZAÇÃO</t>
  </si>
  <si>
    <t>Revestimento com argamassa impermeabilizante e pintura com tinta betuminosa</t>
  </si>
  <si>
    <t>FORMA</t>
  </si>
  <si>
    <t>Forma em madeira para fundação</t>
  </si>
  <si>
    <t>Caixa de entrada em alvenaria</t>
  </si>
  <si>
    <t>60 x 60cm com fundo drenante e tampa</t>
  </si>
  <si>
    <t>Tubo de ligação flexível para lavatório/bacia/pia em metal</t>
  </si>
  <si>
    <t>Adaptador soldavel longo com flanges livres para caixa d'agua</t>
  </si>
  <si>
    <t>Diametro 32 mm x 1"</t>
  </si>
  <si>
    <t xml:space="preserve"> pç</t>
  </si>
  <si>
    <t>Diametro 25 mm x 3/4"</t>
  </si>
  <si>
    <t>Ligação para saída</t>
  </si>
  <si>
    <t>Caixa sifonada</t>
  </si>
  <si>
    <t>Caixa sifonada com 7 entradas 40 mm e 1 saída 50 mm com grelha de metal cromado tamanho 150 x 150 x 50 mm</t>
  </si>
  <si>
    <t>Sifão regulável</t>
  </si>
  <si>
    <t xml:space="preserve">Válvula </t>
  </si>
  <si>
    <t>Caixa de inspeção / passagem / distribuição</t>
  </si>
  <si>
    <t>60 x 60 cm (med internas) com tampa</t>
  </si>
  <si>
    <t xml:space="preserve">Caixa de Gordura </t>
  </si>
  <si>
    <t>Fossa séptica</t>
  </si>
  <si>
    <t xml:space="preserve">Filtro anaeróbio </t>
  </si>
  <si>
    <t>Câmara única em anéis de concreto ou alvenaria ø=1,20 m  x  h util=2,00m</t>
  </si>
  <si>
    <t>Luminária blindada oval de sobrepor fixação em caixa 4'x2' em alumínio fundido, a prova de tempo p/ lâmpada de até 100W que permita instal. compacta fluor. de 25W</t>
  </si>
  <si>
    <t>Lâmpadas /reatores</t>
  </si>
  <si>
    <t>Escavação e carga mecanizada  em solo  em campo aberto - 1ª categoria</t>
  </si>
  <si>
    <t>Espalhamento de solo em bota-fora com compactação sem controle (serviço auxiliar)</t>
  </si>
  <si>
    <t>Mão-de-Obra para estruturas e peças de madeira</t>
  </si>
  <si>
    <t>5.1.2</t>
  </si>
  <si>
    <t>5.1.1</t>
  </si>
  <si>
    <t>5.2.1</t>
  </si>
  <si>
    <t>5.2.2</t>
  </si>
  <si>
    <t>5.2.3</t>
  </si>
  <si>
    <t>5.2.4</t>
  </si>
  <si>
    <t>sub- total: 7</t>
  </si>
  <si>
    <t>sub- total: 6</t>
  </si>
  <si>
    <t/>
  </si>
  <si>
    <t>diâmetro 6,3 mm - CA 50</t>
  </si>
  <si>
    <t>diâmetro 5,0 mm - CA 25</t>
  </si>
  <si>
    <t>Apoio de caibro de madeira diâmetro 12cm comprimento 2,50m</t>
  </si>
  <si>
    <t>diâmetro  3/4" (DN 25 mm)</t>
  </si>
  <si>
    <t>diâmetro  1" (DN 32 mm)</t>
  </si>
  <si>
    <t>Torneira boia 3/4"</t>
  </si>
  <si>
    <t>1.1.2</t>
  </si>
  <si>
    <t>3.5</t>
  </si>
  <si>
    <t>3.6</t>
  </si>
  <si>
    <t>4.4</t>
  </si>
  <si>
    <t>5.2.5</t>
  </si>
  <si>
    <t>1.1.3</t>
  </si>
  <si>
    <t>ALVENARIA</t>
  </si>
  <si>
    <t>REVESTIMENTOS</t>
  </si>
  <si>
    <t>PISOS, RODAPÉS, PEITORIL E SOLEIRAS</t>
  </si>
  <si>
    <t>3.7</t>
  </si>
  <si>
    <r>
      <rPr>
        <b/>
        <sz val="10"/>
        <rFont val="Arial"/>
        <family val="2"/>
      </rPr>
      <t xml:space="preserve">Barrado em pedra miracema </t>
    </r>
    <r>
      <rPr>
        <sz val="10"/>
        <rFont val="Arial"/>
        <family val="2"/>
      </rPr>
      <t xml:space="preserve">, tamanho da peça 11,5 x 23 cm com 1,5 cm de espessura, ao redor de toda edificação (área externa) </t>
    </r>
    <r>
      <rPr>
        <b/>
        <sz val="10"/>
        <rFont val="Arial"/>
        <family val="2"/>
      </rPr>
      <t xml:space="preserve">altura de 3 fiadas, </t>
    </r>
    <r>
      <rPr>
        <sz val="10"/>
        <rFont val="Arial"/>
        <family val="2"/>
      </rPr>
      <t>assentados com argamassa de cimento e areia e rejuntamento de nata de cimento.</t>
    </r>
  </si>
  <si>
    <t>COBERTURA</t>
  </si>
  <si>
    <r>
      <rPr>
        <b/>
        <sz val="10"/>
        <rFont val="Arial"/>
        <family val="2"/>
      </rPr>
      <t xml:space="preserve">Papeleira </t>
    </r>
    <r>
      <rPr>
        <sz val="10"/>
        <rFont val="Arial"/>
        <family val="2"/>
      </rPr>
      <t>de embutir (papel higiênico) em louça de 1° qualidade, na cor branca</t>
    </r>
  </si>
  <si>
    <r>
      <rPr>
        <b/>
        <sz val="10"/>
        <rFont val="Arial"/>
        <family val="2"/>
      </rPr>
      <t>Meia Saboneteira de embutir</t>
    </r>
    <r>
      <rPr>
        <sz val="10"/>
        <rFont val="Arial"/>
        <family val="2"/>
      </rPr>
      <t xml:space="preserve"> em louça de 1 ° qualidade,  na cor branca.</t>
    </r>
  </si>
  <si>
    <r>
      <rPr>
        <b/>
        <sz val="10"/>
        <rFont val="Arial"/>
        <family val="2"/>
      </rPr>
      <t xml:space="preserve">Torneira de mesa para lavatório </t>
    </r>
    <r>
      <rPr>
        <sz val="10"/>
        <rFont val="Arial"/>
        <family val="2"/>
      </rPr>
      <t>fechamento automático / acionamento hidromecânico de 1 ° qualidade  acabamento cromado, bitola de 1/2´</t>
    </r>
  </si>
  <si>
    <r>
      <rPr>
        <b/>
        <sz val="10"/>
        <rFont val="Arial"/>
        <family val="2"/>
      </rPr>
      <t xml:space="preserve">Torneira  angular de jardim </t>
    </r>
    <r>
      <rPr>
        <sz val="10"/>
        <rFont val="Arial"/>
        <family val="2"/>
      </rPr>
      <t>/ limpeza multiuso, em latão fundido cromado, bitola de  3/4´ com rosca</t>
    </r>
  </si>
  <si>
    <t>EQUIPAMENTOS, ACESSÓRIOS E METAIS</t>
  </si>
  <si>
    <r>
      <rPr>
        <b/>
        <sz val="10"/>
        <rFont val="Arial"/>
        <family val="2"/>
      </rPr>
      <t xml:space="preserve">Dispenser para toalhas </t>
    </r>
    <r>
      <rPr>
        <sz val="10"/>
        <rFont val="Arial"/>
        <family val="2"/>
      </rPr>
      <t>interfolhas</t>
    </r>
    <r>
      <rPr>
        <b/>
        <sz val="10"/>
        <rFont val="Arial"/>
        <family val="2"/>
      </rPr>
      <t xml:space="preserve"> de papel</t>
    </r>
    <r>
      <rPr>
        <sz val="10"/>
        <rFont val="Arial"/>
        <family val="2"/>
      </rPr>
      <t>, produzido em plástico ABS de 1 ° qualidade, alta resistência dimensões próximas de 25 cm de largura, 8,5 cm de profundidade e 35 cm de altura</t>
    </r>
  </si>
  <si>
    <t>Louça Branca</t>
  </si>
  <si>
    <t>Equipamentos  linha comercial / industrial</t>
  </si>
  <si>
    <t>Metais</t>
  </si>
  <si>
    <t>ARMÁRIOS (Tampos, Prateleiras e Portas)</t>
  </si>
  <si>
    <t>Código CPOS</t>
  </si>
  <si>
    <t> 141010</t>
  </si>
  <si>
    <t> 140207</t>
  </si>
  <si>
    <t> 170202</t>
  </si>
  <si>
    <t> 170212</t>
  </si>
  <si>
    <t> 170222</t>
  </si>
  <si>
    <t> 181110</t>
  </si>
  <si>
    <t> 181121</t>
  </si>
  <si>
    <r>
      <t xml:space="preserve">Rejuntamento de azulejo 10 cm x 10 cm,  </t>
    </r>
    <r>
      <rPr>
        <sz val="10"/>
        <rFont val="Arial"/>
        <family val="2"/>
      </rPr>
      <t xml:space="preserve">placa de cerâmica com argamassa industrializada para rejunte, juntas de até 3 mm,  na cor cinza claro </t>
    </r>
  </si>
  <si>
    <t> 170104</t>
  </si>
  <si>
    <t> 190326</t>
  </si>
  <si>
    <t> 190327</t>
  </si>
  <si>
    <r>
      <rPr>
        <b/>
        <sz val="10"/>
        <rFont val="Arial"/>
        <family val="2"/>
      </rPr>
      <t>Soleiras em Pedra de Ardósia</t>
    </r>
    <r>
      <rPr>
        <sz val="10"/>
        <rFont val="Arial"/>
        <family val="2"/>
      </rPr>
      <t xml:space="preserve">, cor  cinza, bruta, </t>
    </r>
    <r>
      <rPr>
        <b/>
        <sz val="10"/>
        <rFont val="Arial"/>
        <family val="2"/>
      </rPr>
      <t xml:space="preserve">esp. 2 cm, </t>
    </r>
    <r>
      <rPr>
        <sz val="10"/>
        <rFont val="Arial"/>
        <family val="2"/>
      </rPr>
      <t>assentados com argamassa de cimento e areia e rejuntamento de nata de cimento:</t>
    </r>
  </si>
  <si>
    <t> 190329</t>
  </si>
  <si>
    <t> 190309</t>
  </si>
  <si>
    <t> 160201</t>
  </si>
  <si>
    <t> 160223</t>
  </si>
  <si>
    <t> 160212</t>
  </si>
  <si>
    <t> 230205</t>
  </si>
  <si>
    <t> 260104</t>
  </si>
  <si>
    <t> 260206</t>
  </si>
  <si>
    <t> 440105</t>
  </si>
  <si>
    <t> 440127</t>
  </si>
  <si>
    <r>
      <rPr>
        <b/>
        <sz val="10"/>
        <rFont val="Arial"/>
        <family val="2"/>
      </rPr>
      <t>Cuba de louça de embutir oval</t>
    </r>
    <r>
      <rPr>
        <sz val="10"/>
        <rFont val="Arial"/>
        <family val="2"/>
      </rPr>
      <t>, tamanho grande (medindo 37.5 cm x 48,5 cm), de 1º qualidade, na cor branca</t>
    </r>
  </si>
  <si>
    <t> 440304</t>
  </si>
  <si>
    <t> 440308</t>
  </si>
  <si>
    <r>
      <rPr>
        <b/>
        <sz val="10"/>
        <rFont val="Arial"/>
        <family val="2"/>
      </rPr>
      <t>Cuba de aço inoxidável</t>
    </r>
    <r>
      <rPr>
        <sz val="10"/>
        <rFont val="Arial"/>
        <family val="2"/>
      </rPr>
      <t>, linha comercial, (medindo 465x300x140 mm) com pertences</t>
    </r>
  </si>
  <si>
    <t> 442052</t>
  </si>
  <si>
    <t> 440309</t>
  </si>
  <si>
    <t> 260401</t>
  </si>
  <si>
    <t> 442028</t>
  </si>
  <si>
    <r>
      <t xml:space="preserve">Assento (tampa) para bacia sanitária </t>
    </r>
    <r>
      <rPr>
        <sz val="10"/>
        <rFont val="Arial"/>
        <family val="2"/>
      </rPr>
      <t>simples de 1 ° qualidade em poliester 100% resina na cor branca</t>
    </r>
  </si>
  <si>
    <t> 440313</t>
  </si>
  <si>
    <t> 440318</t>
  </si>
  <si>
    <t> 440372</t>
  </si>
  <si>
    <t> 440340</t>
  </si>
  <si>
    <t> 440359</t>
  </si>
  <si>
    <t> 440221</t>
  </si>
  <si>
    <t> 143004</t>
  </si>
  <si>
    <t> 330208</t>
  </si>
  <si>
    <t> 331003</t>
  </si>
  <si>
    <t> 330501</t>
  </si>
  <si>
    <t> 550102</t>
  </si>
  <si>
    <t> 550107</t>
  </si>
  <si>
    <t>Limpeza complementar e especial de peças e aparelhos sanitários</t>
  </si>
  <si>
    <t>Limpeza complementar e especial de pisos, com produtos químicos</t>
  </si>
  <si>
    <t> 550108</t>
  </si>
  <si>
    <t> 550110</t>
  </si>
  <si>
    <t>Limpeza de especial de  vidros</t>
  </si>
  <si>
    <t>11.2</t>
  </si>
  <si>
    <t>11.3</t>
  </si>
  <si>
    <t> 163304</t>
  </si>
  <si>
    <t>Locação da obra de edificação</t>
  </si>
  <si>
    <t>Tubulação de PVC rígido marrom inclusive conexões diâm. 25mm</t>
  </si>
  <si>
    <t>Reaterro manual apiloado sem controle de compactação</t>
  </si>
  <si>
    <t>2..2</t>
  </si>
  <si>
    <t>Vigas de madeira serrada cx d'água/forro 6x16x320 cm</t>
  </si>
  <si>
    <t>diâmetro 1"</t>
  </si>
  <si>
    <t>diâmetro 1 1/2"</t>
  </si>
  <si>
    <t xml:space="preserve">Caixa de passagem </t>
  </si>
  <si>
    <t>em PVC, tamanho 4x2"</t>
  </si>
  <si>
    <t>Interruptor com 1 tecla simples e placa</t>
  </si>
  <si>
    <t>Interruptor com 2 teclas simples e placa</t>
  </si>
  <si>
    <t xml:space="preserve">2P +T 10A-250V </t>
  </si>
  <si>
    <t>Luminária tipo plafonier retangular em alumínio - com capacidade para duas lâmpadas até 100W</t>
  </si>
  <si>
    <t>Reator eletromagnético de alto fator de potência para lâmpada de vapor metálico 250W/220V</t>
  </si>
  <si>
    <t>10.2</t>
  </si>
  <si>
    <t xml:space="preserve">Cabo tripolar </t>
  </si>
  <si>
    <t>Cabo de cobre de 3x16 mm², isolamento 0,6/1 kV - isolação EPR 90°C</t>
  </si>
  <si>
    <t>13.1</t>
  </si>
  <si>
    <t>Fio telefônico tipo FI-60, para ligação de aparelhos telefônicos</t>
  </si>
  <si>
    <r>
      <t xml:space="preserve">As </t>
    </r>
    <r>
      <rPr>
        <b/>
        <sz val="10"/>
        <rFont val="Arial"/>
        <family val="2"/>
      </rPr>
      <t>alvenarias de elevação</t>
    </r>
    <r>
      <rPr>
        <sz val="10"/>
        <rFont val="Arial"/>
        <family val="2"/>
      </rPr>
      <t xml:space="preserve"> deverão ser executadas com blocos de concreto de boa qualidade - 2,5MPa, assentes com argamassa mista traço 1:4/12. Deverão ser respeitadas as espessuras das paredes indicadas em planta.</t>
    </r>
  </si>
  <si>
    <r>
      <t>Chapisco</t>
    </r>
    <r>
      <rPr>
        <sz val="10"/>
        <rFont val="Arial"/>
        <family val="2"/>
      </rPr>
      <t xml:space="preserve"> com argamassa de cimento e areia (paredes externas e internas / superfícies de concreto armado)  no  traço 1:3 </t>
    </r>
  </si>
  <si>
    <r>
      <t>Emboço</t>
    </r>
    <r>
      <rPr>
        <sz val="10"/>
        <rFont val="Arial"/>
        <family val="2"/>
      </rPr>
      <t xml:space="preserve"> com argamassa mista, traço 1:4/12 para paredes internas </t>
    </r>
  </si>
  <si>
    <r>
      <t>Reboco</t>
    </r>
    <r>
      <rPr>
        <sz val="10"/>
        <rFont val="Arial"/>
        <family val="2"/>
      </rPr>
      <t xml:space="preserve"> para revestimento interno industrializado / pré- fabricado.</t>
    </r>
    <r>
      <rPr>
        <sz val="10"/>
        <color indexed="10"/>
        <rFont val="Arial"/>
        <family val="2"/>
      </rPr>
      <t xml:space="preserve"> </t>
    </r>
  </si>
  <si>
    <t> 290102</t>
  </si>
  <si>
    <r>
      <t xml:space="preserve">Cantoneira em alumínio </t>
    </r>
    <r>
      <rPr>
        <sz val="10"/>
        <rFont val="Arial"/>
        <family val="2"/>
      </rPr>
      <t>perfil sextavado</t>
    </r>
  </si>
  <si>
    <r>
      <rPr>
        <b/>
        <sz val="10"/>
        <rFont val="Arial"/>
        <family val="2"/>
      </rPr>
      <t>Piso em pedra ardósia</t>
    </r>
    <r>
      <rPr>
        <sz val="10"/>
        <rFont val="Arial"/>
        <family val="2"/>
      </rPr>
      <t xml:space="preserve"> cor cinza com espessura de 1,5  cm (pedra grossa), assentado com argamassa de cimento e areia e rejuntamento de nata de cimento, </t>
    </r>
    <r>
      <rPr>
        <b/>
        <sz val="10"/>
        <rFont val="Arial"/>
        <family val="2"/>
      </rPr>
      <t>colocado a prumo</t>
    </r>
    <r>
      <rPr>
        <sz val="10"/>
        <rFont val="Arial"/>
        <family val="2"/>
      </rPr>
      <t xml:space="preserve"> (sanitário, copa, guarita e hall do armário externo)</t>
    </r>
    <r>
      <rPr>
        <b/>
        <sz val="10"/>
        <rFont val="Arial"/>
        <family val="2"/>
      </rPr>
      <t>: tamanho 40 x 40 cm</t>
    </r>
  </si>
  <si>
    <r>
      <rPr>
        <b/>
        <sz val="10"/>
        <rFont val="Arial"/>
        <family val="2"/>
      </rPr>
      <t>Rodapé em pedra ardósia</t>
    </r>
    <r>
      <rPr>
        <sz val="10"/>
        <rFont val="Arial"/>
        <family val="2"/>
      </rPr>
      <t xml:space="preserve"> na cor cinza,</t>
    </r>
    <r>
      <rPr>
        <b/>
        <sz val="10"/>
        <rFont val="Arial"/>
        <family val="2"/>
      </rPr>
      <t xml:space="preserve"> tamanho 7 x 40 cm</t>
    </r>
    <r>
      <rPr>
        <sz val="10"/>
        <rFont val="Arial"/>
        <family val="2"/>
      </rPr>
      <t xml:space="preserve"> com 1,5 cm de espessura (pedra grossa), para  ambientes internos (sanitário, copa e guarita e ambientes externos varandas e armários c/ pedra ardósia, inclusive armários e paredes de apoio, assentados com argamassa de cimento e areia e rejuntamento de nata de cimento</t>
    </r>
  </si>
  <si>
    <t>3.4.1</t>
  </si>
  <si>
    <t>3.4.2</t>
  </si>
  <si>
    <r>
      <t>Telha</t>
    </r>
    <r>
      <rPr>
        <sz val="10"/>
        <rFont val="Arial"/>
        <family val="2"/>
      </rPr>
      <t xml:space="preserve"> cerâmica, tipo Portuguesa na cor branca mesclada</t>
    </r>
  </si>
  <si>
    <r>
      <t>Cumeeira</t>
    </r>
    <r>
      <rPr>
        <sz val="10"/>
        <rFont val="Arial"/>
        <family val="2"/>
      </rPr>
      <t xml:space="preserve"> para telha cerâmica Portuguesa cor branca mesclada, emboçada com argamassa mista traço 1:2:12</t>
    </r>
  </si>
  <si>
    <r>
      <t>Emboçamento de beiral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lateral</t>
    </r>
    <r>
      <rPr>
        <sz val="10"/>
        <rFont val="Arial"/>
        <family val="2"/>
      </rPr>
      <t>, telha tipo capa</t>
    </r>
  </si>
  <si>
    <t> 220102</t>
  </si>
  <si>
    <t> 201012</t>
  </si>
  <si>
    <r>
      <t xml:space="preserve">Cordão de madeira, tipo meia-cana </t>
    </r>
    <r>
      <rPr>
        <sz val="10"/>
        <rFont val="Arial"/>
        <family val="2"/>
      </rPr>
      <t>para acabamento das frestas do forro junto a parede</t>
    </r>
  </si>
  <si>
    <t>4.5</t>
  </si>
  <si>
    <r>
      <rPr>
        <b/>
        <sz val="10"/>
        <rFont val="Arial"/>
        <family val="2"/>
      </rPr>
      <t>Rufo</t>
    </r>
    <r>
      <rPr>
        <sz val="10"/>
        <rFont val="Arial"/>
        <family val="2"/>
      </rPr>
      <t xml:space="preserve"> em chapa galvanizada nº 24 (corte 0,50 m) pintada com zarcão e tinta esmalte</t>
    </r>
    <r>
      <rPr>
        <b/>
        <sz val="10"/>
        <rFont val="Arial"/>
        <family val="2"/>
      </rPr>
      <t xml:space="preserve"> fosca </t>
    </r>
    <r>
      <rPr>
        <sz val="10"/>
        <rFont val="Arial"/>
        <family val="2"/>
      </rPr>
      <t>na cor da telha,  bege claro.</t>
    </r>
  </si>
  <si>
    <r>
      <rPr>
        <b/>
        <sz val="10"/>
        <rFont val="Arial"/>
        <family val="2"/>
      </rPr>
      <t xml:space="preserve">Portas montadas com batentes com largura da parede acabada e guarnições em madeira maciça </t>
    </r>
    <r>
      <rPr>
        <sz val="10"/>
        <rFont val="Arial"/>
        <family val="2"/>
      </rPr>
      <t xml:space="preserve">(tipo cedro, angelim ou similar), conforme detalhe de projeto e </t>
    </r>
    <r>
      <rPr>
        <b/>
        <sz val="10"/>
        <rFont val="Arial"/>
        <family val="2"/>
      </rPr>
      <t>ferragens completas em latão OU INOX, inclusive fechaduras, batedores junto a parede (externos e internos).</t>
    </r>
  </si>
  <si>
    <t xml:space="preserve">Janelas, batentes largura da parede acabada, guarnições e cordões em madeira maciça (tipo cedro, angelim ou similar), conforme projeto e ferragens completas  (dobradiças, fechos, cremonas, etc. </t>
  </si>
  <si>
    <t>FERRAGENS / ACESSÓRIOS</t>
  </si>
  <si>
    <t>s / cod</t>
  </si>
  <si>
    <r>
      <rPr>
        <b/>
        <sz val="10"/>
        <rFont val="Arial"/>
        <family val="2"/>
      </rPr>
      <t xml:space="preserve">Fixador para portas (trava porta de parede) </t>
    </r>
    <r>
      <rPr>
        <sz val="10"/>
        <rFont val="Arial"/>
        <family val="2"/>
      </rPr>
      <t>em alumínio com blister peças e parafusos, 42mm x 49,5mm, acabamento cromado</t>
    </r>
  </si>
  <si>
    <t>s/cod</t>
  </si>
  <si>
    <r>
      <rPr>
        <b/>
        <sz val="10"/>
        <rFont val="Arial"/>
        <family val="2"/>
      </rPr>
      <t xml:space="preserve">Vidro liso </t>
    </r>
    <r>
      <rPr>
        <sz val="10"/>
        <rFont val="Arial"/>
        <family val="2"/>
      </rPr>
      <t xml:space="preserve">transparente incolor </t>
    </r>
    <r>
      <rPr>
        <b/>
        <sz val="10"/>
        <rFont val="Arial"/>
        <family val="2"/>
      </rPr>
      <t>4 mm</t>
    </r>
  </si>
  <si>
    <t>6.1.1</t>
  </si>
  <si>
    <r>
      <rPr>
        <b/>
        <sz val="10"/>
        <rFont val="Arial"/>
        <family val="2"/>
      </rPr>
      <t>Bacia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sanitária</t>
    </r>
    <r>
      <rPr>
        <sz val="10"/>
        <rFont val="Arial"/>
        <family val="2"/>
      </rPr>
      <t xml:space="preserve">  em louça de 1º qualidade, na cor branca</t>
    </r>
  </si>
  <si>
    <r>
      <rPr>
        <b/>
        <sz val="10"/>
        <rFont val="Arial"/>
        <family val="2"/>
      </rPr>
      <t xml:space="preserve">Espelho cristal de 1° qualidade,  espessura 4mm </t>
    </r>
    <r>
      <rPr>
        <sz val="10"/>
        <rFont val="Arial"/>
        <family val="2"/>
      </rPr>
      <t>medindo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0,80 x 1,00 m moldura em aluminio anodizado alto brilho fixação com parafusos (pré-furação) e suportes em nylon</t>
    </r>
  </si>
  <si>
    <t>s/cod.</t>
  </si>
  <si>
    <t>GUARDA CORPO E CORRIMÃO EM MADEIRA MACIÇA TRATADA EM AUTOCLAVE COM CCA (vide detalhes PA-008)</t>
  </si>
  <si>
    <t>10.3</t>
  </si>
  <si>
    <t>PINTURA</t>
  </si>
  <si>
    <t>Pintura em peças de madeira</t>
  </si>
  <si>
    <r>
      <rPr>
        <b/>
        <sz val="10"/>
        <rFont val="Arial"/>
        <family val="2"/>
      </rPr>
      <t>Pintura  p/ estruturas de madeira aparente</t>
    </r>
    <r>
      <rPr>
        <sz val="10"/>
        <rFont val="Arial"/>
        <family val="2"/>
      </rPr>
      <t xml:space="preserve">, ripas, caibros, terças, vigas, pilares, etc. em  "Stain" (polistein) impregnante tingido, </t>
    </r>
    <r>
      <rPr>
        <b/>
        <sz val="10"/>
        <rFont val="Arial"/>
        <family val="2"/>
      </rPr>
      <t xml:space="preserve"> cor castanheira, três demãos a pincel.</t>
    </r>
  </si>
  <si>
    <t> 330106</t>
  </si>
  <si>
    <r>
      <rPr>
        <b/>
        <sz val="10"/>
        <rFont val="Arial"/>
        <family val="2"/>
      </rPr>
      <t>Duas demãos de cupinicida</t>
    </r>
    <r>
      <rPr>
        <sz val="10"/>
        <rFont val="Arial"/>
        <family val="2"/>
      </rPr>
      <t xml:space="preserve"> nas peças de madeiras não tratadas e nos entalhes das peças tratadas com CCA</t>
    </r>
  </si>
  <si>
    <r>
      <rPr>
        <b/>
        <sz val="10"/>
        <rFont val="Arial"/>
        <family val="2"/>
      </rPr>
      <t xml:space="preserve">Pintura em Janelas, portas, batentes e guarnições </t>
    </r>
    <r>
      <rPr>
        <sz val="10"/>
        <rFont val="Arial"/>
        <family val="2"/>
      </rPr>
      <t>com aplicação de "Stain" (polistein) impregnante tingido,  cor castanheira, três demãos a pincel.</t>
    </r>
  </si>
  <si>
    <r>
      <rPr>
        <b/>
        <sz val="10"/>
        <rFont val="Arial"/>
        <family val="2"/>
      </rPr>
      <t xml:space="preserve">Pintura  para os forros e roda tetos  </t>
    </r>
    <r>
      <rPr>
        <sz val="10"/>
        <rFont val="Arial"/>
        <family val="2"/>
      </rPr>
      <t>com aplicação de "Stain" (polistein) impregnante tingido,  cor castanheira, três demãos a pincel.</t>
    </r>
  </si>
  <si>
    <r>
      <rPr>
        <b/>
        <sz val="10"/>
        <rFont val="Arial"/>
        <family val="2"/>
      </rPr>
      <t xml:space="preserve">Pintura para os armários internos e externos </t>
    </r>
    <r>
      <rPr>
        <sz val="10"/>
        <rFont val="Arial"/>
        <family val="2"/>
      </rPr>
      <t>(montantes e portas venezianas)  com aplicação de "Stain" (polistein) impregnante tingido,  cor castanheira, três demãos a pincel.</t>
    </r>
  </si>
  <si>
    <t xml:space="preserve">                                      </t>
  </si>
  <si>
    <t> 330376</t>
  </si>
  <si>
    <t> 330377</t>
  </si>
  <si>
    <t>12.2</t>
  </si>
  <si>
    <t>12.3</t>
  </si>
  <si>
    <t>12.4</t>
  </si>
  <si>
    <r>
      <rPr>
        <b/>
        <sz val="10"/>
        <rFont val="Arial"/>
        <family val="2"/>
      </rPr>
      <t>Piso em  pedra miracema</t>
    </r>
    <r>
      <rPr>
        <sz val="10"/>
        <rFont val="Arial"/>
        <family val="2"/>
      </rPr>
      <t xml:space="preserve">  , tamanho da peça 11,5 x 23 cm, espessura de 1,5 cm para revestimento da calçada e acabamento superior e lateral da  vala de drenagem, assentados com argamassa de cimento e areia e rejuntamento de nata de cimento</t>
    </r>
  </si>
  <si>
    <r>
      <t>Piso para deck em assoalho em tábua de madeira</t>
    </r>
    <r>
      <rPr>
        <sz val="10"/>
        <rFont val="Arial"/>
        <family val="2"/>
      </rPr>
      <t xml:space="preserve"> maciça  aparelhada em pinus elliotii tratado em Autoclave com CCA (não serão permitidas peças com nós, abauladas, trincadas e resinas da madeira aparentes), com bordas arredondadas,  espaçados 1 cm entre tábuas, medindo 3,5 cm (espessura) x 11,5 cm (largura da tábua) e réguas de 3,00 m de comprimento. Fixados parafuso galvanizados e cobertura em cavilha de madeira.</t>
    </r>
  </si>
  <si>
    <r>
      <t xml:space="preserve">Assoalho Caixa D' água </t>
    </r>
    <r>
      <rPr>
        <sz val="10"/>
        <rFont val="Arial"/>
        <family val="2"/>
      </rPr>
      <t>em tábua de madeira maciça  aparelhada em pinus elliotii tratado em Autoclave com CCA (não serão permitidas peças com nós, abauladas, trincadas e resinas da madeira aparentes),  espaçados 1 cm entre tábuas, medindo 3,5 cm (espessura) x 11,5 cm (largura da tábua) e réguas de 3,00 m de comprimento. Fixados parafuso galvanizados e cobertura em cavilha de madeira.</t>
    </r>
  </si>
  <si>
    <t>4.6</t>
  </si>
  <si>
    <r>
      <rPr>
        <b/>
        <sz val="10"/>
        <rFont val="Arial"/>
        <family val="2"/>
      </rPr>
      <t xml:space="preserve">Alçapão / tampa em chapa de madeira </t>
    </r>
    <r>
      <rPr>
        <sz val="10"/>
        <rFont val="Arial"/>
        <family val="2"/>
      </rPr>
      <t>(lambri de forro) com porta (dobradiças e cadeado)</t>
    </r>
  </si>
  <si>
    <t>Portas</t>
  </si>
  <si>
    <t> 230804 (somente portas)</t>
  </si>
  <si>
    <t> 202020</t>
  </si>
  <si>
    <r>
      <rPr>
        <b/>
        <sz val="10"/>
        <rFont val="Arial"/>
        <family val="2"/>
      </rPr>
      <t>Pintura para pisos em deck</t>
    </r>
    <r>
      <rPr>
        <sz val="10"/>
        <rFont val="Arial"/>
        <family val="2"/>
      </rPr>
      <t xml:space="preserve"> (inclusive raspagem)  com aplicação de verniz sinteco </t>
    </r>
  </si>
  <si>
    <r>
      <t xml:space="preserve">Pintura com Hidrorrepelente </t>
    </r>
    <r>
      <rPr>
        <sz val="10"/>
        <rFont val="Arial"/>
        <family val="2"/>
      </rPr>
      <t xml:space="preserve"> incolor fosco a base de água, para superficie de</t>
    </r>
    <r>
      <rPr>
        <b/>
        <sz val="10"/>
        <rFont val="Arial"/>
        <family val="2"/>
      </rPr>
      <t xml:space="preserve"> tijolo de barro aparente</t>
    </r>
    <r>
      <rPr>
        <sz val="10"/>
        <rFont val="Arial"/>
        <family val="2"/>
      </rPr>
      <t xml:space="preserve"> duas demãos.</t>
    </r>
  </si>
  <si>
    <r>
      <t xml:space="preserve">Pintura com Hidrorrepelente </t>
    </r>
    <r>
      <rPr>
        <sz val="10"/>
        <rFont val="Arial"/>
        <family val="2"/>
      </rPr>
      <t xml:space="preserve"> incolor fosco a base solvente / resina a base de acrílica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 xml:space="preserve"> para superficie de pedra -</t>
    </r>
    <r>
      <rPr>
        <b/>
        <sz val="10"/>
        <rFont val="Arial"/>
        <family val="2"/>
      </rPr>
      <t xml:space="preserve"> piso ardósia e miracema rodapés e barrado</t>
    </r>
  </si>
  <si>
    <r>
      <t xml:space="preserve">Pintura com Hidrorrepelente </t>
    </r>
    <r>
      <rPr>
        <sz val="10"/>
        <rFont val="Arial"/>
        <family val="2"/>
      </rPr>
      <t xml:space="preserve"> incolor fosco a base de água, para superficie de </t>
    </r>
    <r>
      <rPr>
        <b/>
        <sz val="10"/>
        <rFont val="Arial"/>
        <family val="2"/>
      </rPr>
      <t>telhas cerâmicas</t>
    </r>
    <r>
      <rPr>
        <sz val="10"/>
        <rFont val="Arial"/>
        <family val="2"/>
      </rPr>
      <t xml:space="preserve"> aplicação sob </t>
    </r>
    <r>
      <rPr>
        <b/>
        <sz val="10"/>
        <rFont val="Arial"/>
        <family val="2"/>
      </rPr>
      <t>imersão tota</t>
    </r>
    <r>
      <rPr>
        <sz val="10"/>
        <rFont val="Arial"/>
        <family val="2"/>
      </rPr>
      <t>l</t>
    </r>
  </si>
  <si>
    <t>s/cód</t>
  </si>
  <si>
    <t>Barrote de madeira B1 diâmetro 12cm comprimento 4,00m</t>
  </si>
  <si>
    <t> 230204</t>
  </si>
  <si>
    <t>sub- total: 12</t>
  </si>
  <si>
    <t>R$</t>
  </si>
  <si>
    <t>%</t>
  </si>
  <si>
    <t xml:space="preserve">1.Mobilização/Implantação/Locação </t>
  </si>
  <si>
    <t>sub- total: 5</t>
  </si>
  <si>
    <t>11.4</t>
  </si>
  <si>
    <t>13.2</t>
  </si>
  <si>
    <t>13.3</t>
  </si>
  <si>
    <t>sub- total: 13</t>
  </si>
  <si>
    <t>14.1</t>
  </si>
  <si>
    <t>14.2</t>
  </si>
  <si>
    <t>14.3</t>
  </si>
  <si>
    <t>Execução de padrão de luz para medição poste de concreto e caixa de medição em fibra de vidro padrões da concessionária embutida em alvenaria (detalhes vide prancha PA-010)</t>
  </si>
  <si>
    <t>Execução de rede em baixa tensão enterrada em vala com eletroduto em PVC 1 1/2", com extensão de até 40m em 240/127V 2F+N para alimentar o quadro de luz a partir do padrão da concessionária. Solicitar ligação bifásica para a concessionária local.</t>
  </si>
  <si>
    <t>diâmetro 25 mm  - inclusive conexões (tês, joelhos, luvas)</t>
  </si>
  <si>
    <t>diâmetro 32 mm  - inclusive conexões (tês, joelhos, luvas)</t>
  </si>
  <si>
    <t>Ligação para saída de bacia sanitária</t>
  </si>
  <si>
    <t>Para lavatório em metal</t>
  </si>
  <si>
    <t>Para pia em metal</t>
  </si>
  <si>
    <t>Para lavatório com ladrão em metal</t>
  </si>
  <si>
    <t xml:space="preserve"> 50 x 50  cm (med internas) com tampa</t>
  </si>
  <si>
    <t>Sistema de Incêndio</t>
  </si>
  <si>
    <t>Extintor manual CO2 6 litros com suporte e identificação</t>
  </si>
  <si>
    <t>Placa de identificação para obra (4,80x2,40m + 1,60x2,40m)</t>
  </si>
  <si>
    <t>Captação de água e canalização com mangueira de polietileno diâmetro 2"</t>
  </si>
  <si>
    <t>Fluxo ascendente em anéis de concreto ou alvenaria ø =1,50 m  com camada de 1,20m de brita n°4 - h util 1,80m</t>
  </si>
  <si>
    <t>Cabo de cobre isolamento 750V isolação PVC 70°C bitola 16mm²</t>
  </si>
  <si>
    <t>Lâmpada fluorescente compacta eletrônica ´2U´, base E27 de 25 W - branca 110 V</t>
  </si>
  <si>
    <t>021002</t>
  </si>
  <si>
    <t>020903</t>
  </si>
  <si>
    <t>050703</t>
  </si>
  <si>
    <t>070102</t>
  </si>
  <si>
    <t>071002</t>
  </si>
  <si>
    <t>020802</t>
  </si>
  <si>
    <t>Registro de gaveta, acabamento bruto com adaptadores p/ PVC</t>
  </si>
  <si>
    <t>Tubo de PVC rígido, marrom, junta-soldável, conforme NBR 5648 da ABNT (incluso mão de obra de conexões)</t>
  </si>
  <si>
    <t>Registro de gaveta, acabamento cromado com canopla, adaptadores p/ PVC</t>
  </si>
  <si>
    <t>Válvula de Descarga, com registro próprio, acabamento cromado e adaptadores p/ PVC</t>
  </si>
  <si>
    <t>Lâmpada mista, base E27, 250 W</t>
  </si>
  <si>
    <t>seção nominal 4,0 mm²</t>
  </si>
  <si>
    <t>Instalação de Gás</t>
  </si>
  <si>
    <t>Tubo de cobre classe A, DN= 22mm (3/4´), inclusive conexões</t>
  </si>
  <si>
    <t>Extintor manual Espuma 10 litros com suporte e identificação</t>
  </si>
  <si>
    <t xml:space="preserve"> BATENTES, PORTAS, JANELAS E BANCOS EM MADEIRA MACIÇA (PAU-ROXO, OUTRA MADEIRA DE USO SUSTENTÁVEL) (EMPRESA TERÁ QUE FORNECER A PROCEDÊNCIA DA   MADEIRA CERTIFICADA (FSC -SELO VERDE)  PELO IBAMA CONFORME DECRETOS 49673-06/06/2005 E 49674-06/06/2005. PROVENIENTE DE MANEJO SUSTENTÁVEL)</t>
  </si>
  <si>
    <t>MÃO DE OBRA PARA GUARDA CORPO</t>
  </si>
  <si>
    <t>diâmetro 40 mm  - inclusive conexões (tês, joelhos, luvas)</t>
  </si>
  <si>
    <t>diâmetro  1 1/4" (DN 40 mm)</t>
  </si>
  <si>
    <t>diâmetro 1 1/4" (DN 40 mm)</t>
  </si>
  <si>
    <t>Indentificado por QL em chapa de 1mm de espessura para embutir tensão nominal 110/220V bifásico,  16 disjuntores, montado e interligando os equipamentos  conforme desenhos PE-301</t>
  </si>
  <si>
    <r>
      <t>Azulejo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tamanho 10  X 10 cm</t>
    </r>
    <r>
      <rPr>
        <sz val="10"/>
        <rFont val="Arial"/>
        <family val="2"/>
      </rPr>
      <t xml:space="preserve"> , em placa cerâmica esmaltada (tipologia comercial - mosaico) na cor branca ou neve, acabamento acetinado espessura de 5 mm, junta a prumo de 3 mm assentado com separadores plásticos e argamassa de cimento colante industrializado, com cantoneira em alumínio para acabamento das quinas</t>
    </r>
    <r>
      <rPr>
        <b/>
        <sz val="10"/>
        <rFont val="Arial"/>
        <family val="2"/>
      </rPr>
      <t>.</t>
    </r>
  </si>
  <si>
    <r>
      <rPr>
        <b/>
        <sz val="10"/>
        <rFont val="Arial"/>
        <family val="2"/>
      </rPr>
      <t>Peças com 8 cm de diâmetro, medindo 1,10  m</t>
    </r>
    <r>
      <rPr>
        <sz val="10"/>
        <rFont val="Arial"/>
        <family val="2"/>
      </rPr>
      <t xml:space="preserve"> comprimento (</t>
    </r>
    <r>
      <rPr>
        <b/>
        <sz val="10"/>
        <rFont val="Arial"/>
        <family val="2"/>
      </rPr>
      <t>diagonais - 2 peças</t>
    </r>
    <r>
      <rPr>
        <sz val="10"/>
        <rFont val="Arial"/>
        <family val="2"/>
      </rPr>
      <t xml:space="preserve">  / Xis) em madeira de Eucalipto Citriodora roliço tratado em autoclave com CCA</t>
    </r>
  </si>
  <si>
    <t>Sondagem de Terreno</t>
  </si>
  <si>
    <t xml:space="preserve">Contratação de equipe de sondagem para execução de três pontos de profundidade mínima de 15 metros para determinação do tipo de fundação </t>
  </si>
  <si>
    <t>vb</t>
  </si>
  <si>
    <t xml:space="preserve">Projeto de Fundação </t>
  </si>
  <si>
    <t>Execução de um projeto de fundação de acordo com a sondagem realizada</t>
  </si>
  <si>
    <t>sub-total: 4</t>
  </si>
  <si>
    <t>sub-total: 5</t>
  </si>
  <si>
    <t>390203</t>
  </si>
  <si>
    <t>460102</t>
  </si>
  <si>
    <t>diâmetro 10,0 mm - CA 50</t>
  </si>
  <si>
    <t>2..3</t>
  </si>
  <si>
    <t>diâmetro 8,0 mm - CA 50</t>
  </si>
  <si>
    <t>060202</t>
  </si>
  <si>
    <t>061104</t>
  </si>
  <si>
    <t>090102</t>
  </si>
  <si>
    <r>
      <t xml:space="preserve">Estrutura de madeira - deck - </t>
    </r>
    <r>
      <rPr>
        <sz val="10"/>
        <rFont val="Arial"/>
        <family val="2"/>
      </rPr>
      <t>Projeto de estrutura de madeira conforme NBR 7190/1997 da ABNT. Espécie: Eucalipto Citriodora (Eucalyptus Citriodora) - retenção de CCA-C (base óxida) mínima de 14kg/m³ de madeira tratada, que deve ser comprovada pelo fornecedor. As ligações metálicas devem ser obrigatoriamente galvanizadas.</t>
    </r>
  </si>
  <si>
    <r>
      <t xml:space="preserve">Estrutura de madeira - cobertura - </t>
    </r>
    <r>
      <rPr>
        <sz val="10"/>
        <rFont val="Arial"/>
        <family val="2"/>
      </rPr>
      <t>Projeto de estrutura de madeira conforme NBR 7190/1997 da ABNT. Espécie: Eucalipto Citriodora (Eucalyptus Citriodora) - retenção de CCA-C (base óxida) mínima de 14kg/m³ de madeira tratada, que deve ser comprovada pelo fornecedor. As ligações metálicas devem ser obrigatoriamente galvanizadas.</t>
    </r>
  </si>
  <si>
    <t>Pilar de madeira PM diâmetro 25cm comprimento 3,50m</t>
  </si>
  <si>
    <t>Pilar de madeira PM2 diâmetro 25cm comprimento 5,00m</t>
  </si>
  <si>
    <t>Viga de madeira V3 diâmetro 20cm comprimento 4,50m</t>
  </si>
  <si>
    <t>Viga de madeira V2 diâmetro 20cm comprimento 4,00m</t>
  </si>
  <si>
    <t>Viga de madeira V1 diâmetro 20cm comprimento 2,30m</t>
  </si>
  <si>
    <t>Barrote de madeira B2 diâmetro 12cm comprimento 3,00m</t>
  </si>
  <si>
    <t>Terça de madeira TES diâmetro 20cm comprimento 4,50m</t>
  </si>
  <si>
    <t>Terça de madeira VM diâmetro 20cm comprimento 5,50m</t>
  </si>
  <si>
    <t>Terça de madeira VM diâmetro 20cm comprimento 4,00m</t>
  </si>
  <si>
    <t>Terça de madeira VM diâmetro 20cm comprimento 4,50m</t>
  </si>
  <si>
    <t>Caibro de madeira C diâmetro 20cm comprimento 5,50 m</t>
  </si>
  <si>
    <t>Apoio de caibro de madeira diâmetro 12cm comprimento 4,50m</t>
  </si>
  <si>
    <t>Caixa d'agua  de Fibra de Vidro volume 2000 litros</t>
  </si>
  <si>
    <t>diâmetro 75 mm</t>
  </si>
  <si>
    <t>Vala de Infiltração</t>
  </si>
  <si>
    <t>Canos de drenagem  DN 40 mm e comprimento de 10,00m</t>
  </si>
  <si>
    <t>Interruptor com 3 teclas simples e placa</t>
  </si>
  <si>
    <t>seção nominal 6,0 mm²</t>
  </si>
  <si>
    <r>
      <rPr>
        <b/>
        <sz val="10"/>
        <rFont val="Arial"/>
        <family val="2"/>
      </rPr>
      <t xml:space="preserve">Alvenaria de Bloco de concreto </t>
    </r>
    <r>
      <rPr>
        <sz val="10"/>
        <rFont val="Arial"/>
        <family val="2"/>
      </rPr>
      <t>de vedação, uso revestido,  espessura de</t>
    </r>
    <r>
      <rPr>
        <b/>
        <sz val="10"/>
        <rFont val="Arial"/>
        <family val="2"/>
      </rPr>
      <t xml:space="preserve"> 9  cm</t>
    </r>
    <r>
      <rPr>
        <sz val="10"/>
        <rFont val="Arial"/>
        <family val="2"/>
      </rPr>
      <t xml:space="preserve"> x 19 cm  x 39 cm (para paredes internas e externas). </t>
    </r>
  </si>
  <si>
    <t> 140204</t>
  </si>
  <si>
    <r>
      <rPr>
        <b/>
        <sz val="10"/>
        <rFont val="Arial"/>
        <family val="2"/>
      </rPr>
      <t xml:space="preserve">Alvenaria de elevação de Tijolo maciço aparente </t>
    </r>
    <r>
      <rPr>
        <sz val="10"/>
        <rFont val="Arial"/>
        <family val="2"/>
      </rPr>
      <t xml:space="preserve">na tonalidade clara mesclado medindo </t>
    </r>
    <r>
      <rPr>
        <b/>
        <sz val="10"/>
        <rFont val="Arial"/>
        <family val="2"/>
      </rPr>
      <t xml:space="preserve">5 x 10,5 x 22,5 cm </t>
    </r>
    <r>
      <rPr>
        <sz val="10"/>
        <rFont val="Arial"/>
        <family val="2"/>
      </rPr>
      <t>assentes com argamassa mista e frisado de 1 cm.</t>
    </r>
  </si>
  <si>
    <r>
      <rPr>
        <b/>
        <sz val="10"/>
        <rFont val="Arial"/>
        <family val="2"/>
      </rPr>
      <t xml:space="preserve">Alvenaria de Bloco de concreto </t>
    </r>
    <r>
      <rPr>
        <sz val="10"/>
        <rFont val="Arial"/>
        <family val="2"/>
      </rPr>
      <t xml:space="preserve">de vedação, uso revestido,  espessura de </t>
    </r>
    <r>
      <rPr>
        <b/>
        <sz val="10"/>
        <rFont val="Arial"/>
        <family val="2"/>
      </rPr>
      <t xml:space="preserve">9  cm </t>
    </r>
    <r>
      <rPr>
        <sz val="10"/>
        <rFont val="Arial"/>
        <family val="2"/>
      </rPr>
      <t>x 19 cm  x 39 cm (</t>
    </r>
    <r>
      <rPr>
        <b/>
        <sz val="10"/>
        <rFont val="Arial"/>
        <family val="2"/>
      </rPr>
      <t>para paredes internas</t>
    </r>
    <r>
      <rPr>
        <sz val="10"/>
        <rFont val="Arial"/>
        <family val="2"/>
      </rPr>
      <t>), apoio das prateleiras / tampo dos  armários e para apoio das bancadas.</t>
    </r>
  </si>
  <si>
    <r>
      <t xml:space="preserve">Revestimento externo com Alvenaria de 1/2 Tijolo maciço aparente </t>
    </r>
    <r>
      <rPr>
        <sz val="10"/>
        <rFont val="Arial"/>
        <family val="2"/>
      </rPr>
      <t xml:space="preserve"> na tonalidade clara mesclado medindo </t>
    </r>
    <r>
      <rPr>
        <b/>
        <sz val="10"/>
        <rFont val="Arial"/>
        <family val="2"/>
      </rPr>
      <t>5 x 5 x 22,5 cm</t>
    </r>
    <r>
      <rPr>
        <sz val="10"/>
        <rFont val="Arial"/>
        <family val="2"/>
      </rPr>
      <t>, assentes com argamassa mista e frisado de 1cm.</t>
    </r>
  </si>
  <si>
    <r>
      <t>Regularização de base</t>
    </r>
    <r>
      <rPr>
        <sz val="10"/>
        <rFont val="Arial"/>
        <family val="2"/>
      </rPr>
      <t xml:space="preserve"> para piso (com apiloamento prévio do terreno) e nivelamento da superficie, empregando argamassa de cimento e areia média ou grossa sem peneirar no traço 1:5, com aditivo impermeabilizante</t>
    </r>
  </si>
  <si>
    <t>Soleira S1 - 1,63 comprimento x 0,20 largura (para portas P1)</t>
  </si>
  <si>
    <t>Soleira S2 - 0,90 comprimento x 0,15 largura (para portas P2)</t>
  </si>
  <si>
    <t>3.4.3</t>
  </si>
  <si>
    <t>Soleira S2 - 0,90 comprimento x 0,20 largura (para portas P2)</t>
  </si>
  <si>
    <t>3.4.4</t>
  </si>
  <si>
    <t>Soleira S3 - 1,00 comprimento x 0,15 largura (para portas P3)</t>
  </si>
  <si>
    <t>3.4.5</t>
  </si>
  <si>
    <t>Manta</t>
  </si>
  <si>
    <r>
      <t xml:space="preserve">Lambri (forro) </t>
    </r>
    <r>
      <rPr>
        <sz val="10"/>
        <rFont val="Arial"/>
        <family val="2"/>
      </rPr>
      <t xml:space="preserve"> em tábuas aparelhadas macho/femea, incluindo tarugamento ( madeira 5 x 5 cm). Largura 100 mm e espessura 12 mm, em madeira de pinus tratado em autoclave com CCA, os pregos deverão ser sem cabeça e galvanizados</t>
    </r>
  </si>
  <si>
    <t>4.5.1</t>
  </si>
  <si>
    <t>4.5.2</t>
  </si>
  <si>
    <t>4.7</t>
  </si>
  <si>
    <r>
      <rPr>
        <b/>
        <sz val="10"/>
        <rFont val="Arial"/>
        <family val="2"/>
      </rPr>
      <t>P1 - Porta articulada, 4 folhas venezianas na parte externa e 4 folhas /vidro na parte interna,</t>
    </r>
    <r>
      <rPr>
        <sz val="10"/>
        <rFont val="Arial"/>
        <family val="2"/>
      </rPr>
      <t xml:space="preserve">  medindo </t>
    </r>
    <r>
      <rPr>
        <b/>
        <sz val="10"/>
        <rFont val="Arial"/>
        <family val="2"/>
      </rPr>
      <t>1,63 x 2,15m</t>
    </r>
    <r>
      <rPr>
        <sz val="10"/>
        <rFont val="Arial"/>
        <family val="2"/>
      </rPr>
      <t>, com batentes na largura da parede acabada, com guarnições na parte interna. Vide detalhes PA - 015</t>
    </r>
  </si>
  <si>
    <r>
      <rPr>
        <b/>
        <sz val="10"/>
        <rFont val="Arial"/>
        <family val="2"/>
      </rPr>
      <t xml:space="preserve">P2 -  Porta em madeira maciça padrão macho /fêmea,  tipo mexicana  </t>
    </r>
    <r>
      <rPr>
        <sz val="10"/>
        <rFont val="Arial"/>
        <family val="2"/>
      </rPr>
      <t>medindo</t>
    </r>
    <r>
      <rPr>
        <b/>
        <sz val="10"/>
        <rFont val="Arial"/>
        <family val="2"/>
      </rPr>
      <t xml:space="preserve"> 0,90 x 2,15 m</t>
    </r>
    <r>
      <rPr>
        <sz val="10"/>
        <rFont val="Arial"/>
        <family val="2"/>
      </rPr>
      <t xml:space="preserve"> , com batente na largura da parede acabada. Vide detalhes PA -015</t>
    </r>
  </si>
  <si>
    <t>5.1.3</t>
  </si>
  <si>
    <r>
      <rPr>
        <b/>
        <sz val="10"/>
        <rFont val="Arial"/>
        <family val="2"/>
      </rPr>
      <t xml:space="preserve">P3 -  Porta em madeira maciça padrão macho /fêmea,  tipo mexicana  </t>
    </r>
    <r>
      <rPr>
        <sz val="10"/>
        <rFont val="Arial"/>
        <family val="2"/>
      </rPr>
      <t>medindo</t>
    </r>
    <r>
      <rPr>
        <b/>
        <sz val="10"/>
        <rFont val="Arial"/>
        <family val="2"/>
      </rPr>
      <t xml:space="preserve"> 1,00 x 2,15 m</t>
    </r>
    <r>
      <rPr>
        <sz val="10"/>
        <rFont val="Arial"/>
        <family val="2"/>
      </rPr>
      <t xml:space="preserve"> , com batente na largura da parede acabada. Vide detalhes PA -015</t>
    </r>
  </si>
  <si>
    <t>5.1.4</t>
  </si>
  <si>
    <r>
      <rPr>
        <b/>
        <sz val="10"/>
        <rFont val="Arial"/>
        <family val="2"/>
      </rPr>
      <t xml:space="preserve">P4 -  Porta tipo veneziana em madeira maciça,  </t>
    </r>
    <r>
      <rPr>
        <sz val="10"/>
        <rFont val="Arial"/>
        <family val="2"/>
      </rPr>
      <t>medindo</t>
    </r>
    <r>
      <rPr>
        <b/>
        <sz val="10"/>
        <rFont val="Arial"/>
        <family val="2"/>
      </rPr>
      <t xml:space="preserve"> 0,60 x 1,70m</t>
    </r>
    <r>
      <rPr>
        <sz val="10"/>
        <rFont val="Arial"/>
        <family val="2"/>
      </rPr>
      <t>. Vide detalhes PA -015</t>
    </r>
  </si>
  <si>
    <r>
      <rPr>
        <b/>
        <sz val="10"/>
        <rFont val="Arial"/>
        <family val="2"/>
      </rPr>
      <t>J1</t>
    </r>
    <r>
      <rPr>
        <sz val="10"/>
        <rFont val="Arial"/>
        <family val="2"/>
      </rPr>
      <t xml:space="preserve"> - Janela 1,63 (largura) x 1,53 m (altura),  com quatro folhas / veneziana de abrir </t>
    </r>
    <r>
      <rPr>
        <b/>
        <sz val="10"/>
        <rFont val="Arial"/>
        <family val="2"/>
      </rPr>
      <t>tipo camarão</t>
    </r>
    <r>
      <rPr>
        <sz val="10"/>
        <rFont val="Arial"/>
        <family val="2"/>
      </rPr>
      <t xml:space="preserve"> com trilhos (externamente) e quatro folhas/vidro de abrir tipo camarão (internamente) com trilhos,  ferragens completas (dobradiças em latão, trincos, cremonas, trilhos, etc. Vide detalhes PA-016</t>
    </r>
  </si>
  <si>
    <r>
      <rPr>
        <b/>
        <sz val="10"/>
        <rFont val="Arial"/>
        <family val="2"/>
      </rPr>
      <t>J2</t>
    </r>
    <r>
      <rPr>
        <sz val="10"/>
        <rFont val="Arial"/>
        <family val="2"/>
      </rPr>
      <t xml:space="preserve"> - Janela 1,63 (largura) x 1,26 m (altura),  com quatro folhas / veneziana de abrir </t>
    </r>
    <r>
      <rPr>
        <b/>
        <sz val="10"/>
        <rFont val="Arial"/>
        <family val="2"/>
      </rPr>
      <t>tipo camarão</t>
    </r>
    <r>
      <rPr>
        <sz val="10"/>
        <rFont val="Arial"/>
        <family val="2"/>
      </rPr>
      <t xml:space="preserve"> com trilhos (externamente) e quatro folhas/vidro de abrir tipo camarão (internamente) com trilhos,  ferragens completas (dobradiças em latão, trincos, cremonas, trilhos, etc. Com balcão de granito. Vide detalhes PA-016</t>
    </r>
  </si>
  <si>
    <r>
      <rPr>
        <b/>
        <sz val="10"/>
        <rFont val="Arial"/>
        <family val="2"/>
      </rPr>
      <t>J3 - Janela tipo basculante</t>
    </r>
    <r>
      <rPr>
        <sz val="10"/>
        <rFont val="Arial"/>
        <family val="2"/>
      </rPr>
      <t xml:space="preserve"> medindo 2,85 (largura) x 0,75m (altura), com ferragens completas (dobradiças, trincos, alavancas, etc. Vide detalhes PA-016</t>
    </r>
  </si>
  <si>
    <r>
      <rPr>
        <b/>
        <sz val="10"/>
        <rFont val="Arial"/>
        <family val="2"/>
      </rPr>
      <t>J4</t>
    </r>
    <r>
      <rPr>
        <sz val="10"/>
        <rFont val="Arial"/>
        <family val="2"/>
      </rPr>
      <t xml:space="preserve"> - Janela 1,63 (largura) x 0,94 m (altura), com quatro folhas/vidro de abrir </t>
    </r>
    <r>
      <rPr>
        <b/>
        <sz val="10"/>
        <rFont val="Arial"/>
        <family val="2"/>
      </rPr>
      <t>tipo camarão</t>
    </r>
    <r>
      <rPr>
        <sz val="10"/>
        <rFont val="Arial"/>
        <family val="2"/>
      </rPr>
      <t>, com trilhos, ferragens completas. Vide detalhes PA-016</t>
    </r>
  </si>
  <si>
    <r>
      <rPr>
        <b/>
        <sz val="10"/>
        <rFont val="Arial"/>
        <family val="2"/>
      </rPr>
      <t>J5 - Janela tipo basculante</t>
    </r>
    <r>
      <rPr>
        <sz val="10"/>
        <rFont val="Arial"/>
        <family val="2"/>
      </rPr>
      <t xml:space="preserve"> medindo 1,45 (largura) x 0,75m (altura), com ferragens completas (dobradiças, trincos, alavancas, etc. Vide detalhes PA-016</t>
    </r>
  </si>
  <si>
    <r>
      <t xml:space="preserve">Armário - Escritório. </t>
    </r>
    <r>
      <rPr>
        <sz val="10"/>
        <rFont val="Arial"/>
        <family val="2"/>
      </rPr>
      <t>Vide detalhes PA-012</t>
    </r>
  </si>
  <si>
    <t>7.1.1</t>
  </si>
  <si>
    <r>
      <rPr>
        <b/>
        <sz val="10"/>
        <rFont val="Arial"/>
        <family val="2"/>
      </rPr>
      <t xml:space="preserve">Porta </t>
    </r>
    <r>
      <rPr>
        <sz val="10"/>
        <rFont val="Arial"/>
        <family val="2"/>
      </rPr>
      <t>em madeira maciça tipo veneziana com requadro, dobradiças inox 3"x2.1/2", puxadores em aço inoxidável/acabamento escovado</t>
    </r>
  </si>
  <si>
    <t>7.1.2</t>
  </si>
  <si>
    <r>
      <t xml:space="preserve">Prateleira </t>
    </r>
    <r>
      <rPr>
        <sz val="10"/>
        <rFont val="Arial"/>
        <family val="2"/>
      </rPr>
      <t xml:space="preserve">em pedra ardósia polida, espessura 3cm. </t>
    </r>
    <r>
      <rPr>
        <b/>
        <sz val="10"/>
        <rFont val="Arial"/>
        <family val="2"/>
      </rPr>
      <t>6 peças</t>
    </r>
    <r>
      <rPr>
        <sz val="10"/>
        <rFont val="Arial"/>
        <family val="2"/>
      </rPr>
      <t xml:space="preserve"> medindo: 0,60x1,27m</t>
    </r>
  </si>
  <si>
    <t>7.1.3</t>
  </si>
  <si>
    <r>
      <t>Tampo em granito cinza</t>
    </r>
    <r>
      <rPr>
        <sz val="10"/>
        <rFont val="Arial"/>
        <family val="2"/>
      </rPr>
      <t>, espessura 3cm, medindo 2,72x0,67m</t>
    </r>
  </si>
  <si>
    <r>
      <t xml:space="preserve">Armário - Administrativo. </t>
    </r>
    <r>
      <rPr>
        <sz val="10"/>
        <rFont val="Arial"/>
        <family val="2"/>
      </rPr>
      <t>Vide detalhes PA-012</t>
    </r>
  </si>
  <si>
    <r>
      <t xml:space="preserve">Armário - Fiscalização. </t>
    </r>
    <r>
      <rPr>
        <sz val="10"/>
        <rFont val="Arial"/>
        <family val="2"/>
      </rPr>
      <t>Vide detalhes PA-014</t>
    </r>
  </si>
  <si>
    <r>
      <t xml:space="preserve">Prateleira </t>
    </r>
    <r>
      <rPr>
        <sz val="10"/>
        <rFont val="Arial"/>
        <family val="2"/>
      </rPr>
      <t xml:space="preserve">em pedra ardósia polida, espessura 3cm. </t>
    </r>
    <r>
      <rPr>
        <b/>
        <sz val="10"/>
        <rFont val="Arial"/>
        <family val="2"/>
      </rPr>
      <t>2 peças</t>
    </r>
    <r>
      <rPr>
        <sz val="10"/>
        <rFont val="Arial"/>
        <family val="2"/>
      </rPr>
      <t xml:space="preserve"> medindo: 0,70x0,55m</t>
    </r>
  </si>
  <si>
    <r>
      <t xml:space="preserve">Prateleira </t>
    </r>
    <r>
      <rPr>
        <sz val="10"/>
        <rFont val="Arial"/>
        <family val="2"/>
      </rPr>
      <t xml:space="preserve">em pedra ardósia polida, espessura 3cm. </t>
    </r>
    <r>
      <rPr>
        <b/>
        <sz val="10"/>
        <rFont val="Arial"/>
        <family val="2"/>
      </rPr>
      <t>3 peças</t>
    </r>
    <r>
      <rPr>
        <sz val="10"/>
        <rFont val="Arial"/>
        <family val="2"/>
      </rPr>
      <t xml:space="preserve"> medindo: 1,80x0,55m</t>
    </r>
  </si>
  <si>
    <r>
      <t>Tampo em granito cinza</t>
    </r>
    <r>
      <rPr>
        <sz val="10"/>
        <rFont val="Arial"/>
        <family val="2"/>
      </rPr>
      <t>, espessura 3cm, medindo 2,68x0,67m</t>
    </r>
  </si>
  <si>
    <r>
      <t xml:space="preserve">Armário - Cozinha. </t>
    </r>
    <r>
      <rPr>
        <sz val="10"/>
        <rFont val="Arial"/>
        <family val="2"/>
      </rPr>
      <t>Vide detalhes PA-009</t>
    </r>
  </si>
  <si>
    <r>
      <rPr>
        <b/>
        <sz val="10"/>
        <rFont val="Arial"/>
        <family val="2"/>
      </rPr>
      <t xml:space="preserve">Porta </t>
    </r>
    <r>
      <rPr>
        <sz val="10"/>
        <rFont val="Arial"/>
        <family val="2"/>
      </rPr>
      <t>em mdf revestida com laminado melamínico, dobradiças inox 3"x2.1/2", puxadores em aço inoxidável/acabamento escovado</t>
    </r>
  </si>
  <si>
    <r>
      <t xml:space="preserve">Prateleira </t>
    </r>
    <r>
      <rPr>
        <sz val="10"/>
        <rFont val="Arial"/>
        <family val="2"/>
      </rPr>
      <t xml:space="preserve">em pedra ardósia polida, espessura 3cm. </t>
    </r>
    <r>
      <rPr>
        <b/>
        <sz val="10"/>
        <rFont val="Arial"/>
        <family val="2"/>
      </rPr>
      <t>3 peças</t>
    </r>
    <r>
      <rPr>
        <sz val="10"/>
        <rFont val="Arial"/>
        <family val="2"/>
      </rPr>
      <t xml:space="preserve"> medindo: 0,60x1,37m</t>
    </r>
  </si>
  <si>
    <r>
      <t>Tampo em granito cinza</t>
    </r>
    <r>
      <rPr>
        <sz val="10"/>
        <rFont val="Arial"/>
        <family val="2"/>
      </rPr>
      <t>, espessura 3cm, medindo 1,61x0,67m</t>
    </r>
  </si>
  <si>
    <r>
      <t xml:space="preserve">Armário - Sanitário Masculino. </t>
    </r>
    <r>
      <rPr>
        <sz val="10"/>
        <rFont val="Arial"/>
        <family val="2"/>
      </rPr>
      <t>Vide detalhes PA-007</t>
    </r>
  </si>
  <si>
    <r>
      <t xml:space="preserve">Prateleira </t>
    </r>
    <r>
      <rPr>
        <sz val="10"/>
        <rFont val="Arial"/>
        <family val="2"/>
      </rPr>
      <t xml:space="preserve">em pedra ardósia polida, espessura 3cm. </t>
    </r>
    <r>
      <rPr>
        <b/>
        <sz val="10"/>
        <rFont val="Arial"/>
        <family val="2"/>
      </rPr>
      <t>1 peça</t>
    </r>
    <r>
      <rPr>
        <sz val="10"/>
        <rFont val="Arial"/>
        <family val="2"/>
      </rPr>
      <t xml:space="preserve"> medindo: 0,85x0,53m</t>
    </r>
  </si>
  <si>
    <r>
      <t xml:space="preserve">Prateleira </t>
    </r>
    <r>
      <rPr>
        <sz val="10"/>
        <rFont val="Arial"/>
        <family val="2"/>
      </rPr>
      <t xml:space="preserve">em pedra ardósia polida, espessura 3cm. </t>
    </r>
    <r>
      <rPr>
        <b/>
        <sz val="10"/>
        <rFont val="Arial"/>
        <family val="2"/>
      </rPr>
      <t>1 peça</t>
    </r>
    <r>
      <rPr>
        <sz val="10"/>
        <rFont val="Arial"/>
        <family val="2"/>
      </rPr>
      <t xml:space="preserve"> medindo: 1,53x0,53m</t>
    </r>
  </si>
  <si>
    <r>
      <t xml:space="preserve">Prateleira </t>
    </r>
    <r>
      <rPr>
        <sz val="10"/>
        <rFont val="Arial"/>
        <family val="2"/>
      </rPr>
      <t xml:space="preserve">em pedra ardósia polida, espessura 3cm. </t>
    </r>
    <r>
      <rPr>
        <b/>
        <sz val="10"/>
        <rFont val="Arial"/>
        <family val="2"/>
      </rPr>
      <t>2 peça</t>
    </r>
    <r>
      <rPr>
        <sz val="10"/>
        <rFont val="Arial"/>
        <family val="2"/>
      </rPr>
      <t xml:space="preserve"> medindo: 1,53x0,53m</t>
    </r>
  </si>
  <si>
    <r>
      <t xml:space="preserve">Cantoneira </t>
    </r>
    <r>
      <rPr>
        <sz val="10"/>
        <rFont val="Arial"/>
        <family val="2"/>
      </rPr>
      <t>de metal, abas iguais medindo 2"x 2"</t>
    </r>
  </si>
  <si>
    <r>
      <t xml:space="preserve">Armário - Sanitário Feminino. </t>
    </r>
    <r>
      <rPr>
        <sz val="10"/>
        <rFont val="Arial"/>
        <family val="2"/>
      </rPr>
      <t>Vide detalhes PA-007</t>
    </r>
  </si>
  <si>
    <r>
      <t xml:space="preserve">Armário - Recepção. </t>
    </r>
    <r>
      <rPr>
        <sz val="10"/>
        <rFont val="Arial"/>
        <family val="2"/>
      </rPr>
      <t>Vide detalhes PA-013</t>
    </r>
  </si>
  <si>
    <r>
      <rPr>
        <b/>
        <sz val="10"/>
        <rFont val="Arial"/>
        <family val="2"/>
      </rPr>
      <t xml:space="preserve">Porta </t>
    </r>
    <r>
      <rPr>
        <sz val="10"/>
        <rFont val="Arial"/>
        <family val="2"/>
      </rPr>
      <t>em madeira maciça tipo veneziana com requadro, dobradiças inox 3"x2. 1/2", puxadores em aço inoxidável/acabamento escovado</t>
    </r>
  </si>
  <si>
    <r>
      <t xml:space="preserve">Armário - Área de Serviço. </t>
    </r>
    <r>
      <rPr>
        <sz val="10"/>
        <rFont val="Arial"/>
        <family val="2"/>
      </rPr>
      <t>Vide detalhes PA-011</t>
    </r>
  </si>
  <si>
    <r>
      <t xml:space="preserve">Prateleira </t>
    </r>
    <r>
      <rPr>
        <sz val="10"/>
        <rFont val="Arial"/>
        <family val="2"/>
      </rPr>
      <t xml:space="preserve">em pedra ardósia polida, espessura 3cm. </t>
    </r>
    <r>
      <rPr>
        <b/>
        <sz val="10"/>
        <rFont val="Arial"/>
        <family val="2"/>
      </rPr>
      <t>2 peças</t>
    </r>
    <r>
      <rPr>
        <sz val="10"/>
        <rFont val="Arial"/>
        <family val="2"/>
      </rPr>
      <t xml:space="preserve"> medindo: 1,18x0,60m</t>
    </r>
  </si>
  <si>
    <r>
      <t xml:space="preserve">Armário - Área de Varal. </t>
    </r>
    <r>
      <rPr>
        <sz val="10"/>
        <rFont val="Arial"/>
        <family val="2"/>
      </rPr>
      <t>Vide detalhes PA-011</t>
    </r>
  </si>
  <si>
    <r>
      <t xml:space="preserve">Prateleira </t>
    </r>
    <r>
      <rPr>
        <sz val="10"/>
        <rFont val="Arial"/>
        <family val="2"/>
      </rPr>
      <t xml:space="preserve">em pedra ardósia polida, espessura 3cm. </t>
    </r>
    <r>
      <rPr>
        <b/>
        <sz val="10"/>
        <rFont val="Arial"/>
        <family val="2"/>
      </rPr>
      <t>7 peças</t>
    </r>
    <r>
      <rPr>
        <sz val="10"/>
        <rFont val="Arial"/>
        <family val="2"/>
      </rPr>
      <t xml:space="preserve"> medindo: 0,71x0,60m</t>
    </r>
  </si>
  <si>
    <r>
      <t>Tampo em granito cinza</t>
    </r>
    <r>
      <rPr>
        <sz val="10"/>
        <rFont val="Arial"/>
        <family val="2"/>
      </rPr>
      <t>, espessura 3cm, medindo 2,42x0,74m</t>
    </r>
  </si>
  <si>
    <r>
      <rPr>
        <b/>
        <sz val="10"/>
        <rFont val="Arial"/>
        <family val="2"/>
      </rPr>
      <t>Vidro temperado</t>
    </r>
    <r>
      <rPr>
        <sz val="10"/>
        <rFont val="Arial"/>
        <family val="2"/>
      </rPr>
      <t xml:space="preserve"> incolor </t>
    </r>
    <r>
      <rPr>
        <b/>
        <sz val="10"/>
        <rFont val="Arial"/>
        <family val="2"/>
      </rPr>
      <t>10mm</t>
    </r>
  </si>
  <si>
    <t> 300801</t>
  </si>
  <si>
    <r>
      <rPr>
        <b/>
        <sz val="10"/>
        <rFont val="Arial"/>
        <family val="2"/>
      </rPr>
      <t>Bacia</t>
    </r>
    <r>
      <rPr>
        <sz val="10"/>
        <rFont val="Arial"/>
        <family val="2"/>
      </rPr>
      <t xml:space="preserve"> sifonada de louça sem tampa, </t>
    </r>
    <r>
      <rPr>
        <b/>
        <sz val="10"/>
        <rFont val="Arial"/>
        <family val="2"/>
      </rPr>
      <t>para pessoas com mobilidade reduzida</t>
    </r>
    <r>
      <rPr>
        <sz val="10"/>
        <rFont val="Arial"/>
        <family val="2"/>
      </rPr>
      <t xml:space="preserve"> - 6 litros</t>
    </r>
  </si>
  <si>
    <t> 300804</t>
  </si>
  <si>
    <r>
      <rPr>
        <b/>
        <sz val="10"/>
        <color indexed="8"/>
        <rFont val="Arial"/>
        <family val="2"/>
      </rPr>
      <t>Lavatório</t>
    </r>
    <r>
      <rPr>
        <sz val="10"/>
        <color indexed="8"/>
        <rFont val="Arial"/>
        <family val="2"/>
      </rPr>
      <t xml:space="preserve"> de louça para canto sem coluna </t>
    </r>
    <r>
      <rPr>
        <b/>
        <sz val="10"/>
        <color indexed="8"/>
        <rFont val="Arial"/>
        <family val="2"/>
      </rPr>
      <t>para pessoas com mobilidade reduzida</t>
    </r>
  </si>
  <si>
    <r>
      <rPr>
        <b/>
        <sz val="10"/>
        <rFont val="Arial"/>
        <family val="2"/>
      </rPr>
      <t xml:space="preserve">Cabide </t>
    </r>
    <r>
      <rPr>
        <sz val="10"/>
        <rFont val="Arial"/>
        <family val="2"/>
      </rPr>
      <t>simples de metal cromado de 1 ° qualidade com canopla / parafusado, tipo suporte p/ pendurar (copa e sanitário)</t>
    </r>
  </si>
  <si>
    <t> 300802</t>
  </si>
  <si>
    <r>
      <rPr>
        <b/>
        <sz val="10"/>
        <rFont val="Arial"/>
        <family val="2"/>
      </rPr>
      <t>Assento para bacia sanitária com abertura frontal</t>
    </r>
    <r>
      <rPr>
        <sz val="10"/>
        <rFont val="Arial"/>
        <family val="2"/>
      </rPr>
      <t>, para pessoas com mobilidade reduzida</t>
    </r>
  </si>
  <si>
    <t>Dispensador para detergente/sabonete líquido cromado de bancada, acionamento por pressão da mão</t>
  </si>
  <si>
    <t> 300102</t>
  </si>
  <si>
    <r>
      <rPr>
        <b/>
        <sz val="10"/>
        <rFont val="Arial"/>
        <family val="2"/>
      </rPr>
      <t>Barra de apoio</t>
    </r>
    <r>
      <rPr>
        <sz val="10"/>
        <rFont val="Arial"/>
        <family val="2"/>
      </rPr>
      <t xml:space="preserve"> em aço inoxídável, reta, para porta 40cm (sanitário acessível)</t>
    </r>
  </si>
  <si>
    <t> 300103</t>
  </si>
  <si>
    <r>
      <rPr>
        <b/>
        <sz val="10"/>
        <rFont val="Arial"/>
        <family val="2"/>
      </rPr>
      <t>Barra de apoio</t>
    </r>
    <r>
      <rPr>
        <sz val="10"/>
        <rFont val="Arial"/>
        <family val="2"/>
      </rPr>
      <t xml:space="preserve"> em aço inoxídável, reta, 80cm (sanitário acessível)</t>
    </r>
  </si>
  <si>
    <t> 300104</t>
  </si>
  <si>
    <r>
      <rPr>
        <b/>
        <sz val="10"/>
        <rFont val="Arial"/>
        <family val="2"/>
      </rPr>
      <t>Barra de apoio</t>
    </r>
    <r>
      <rPr>
        <sz val="10"/>
        <rFont val="Arial"/>
        <family val="2"/>
      </rPr>
      <t xml:space="preserve"> em aço inoxídável, reta, 90cm (sanitário acessível)</t>
    </r>
  </si>
  <si>
    <r>
      <rPr>
        <b/>
        <sz val="10"/>
        <color indexed="8"/>
        <rFont val="Arial"/>
        <family val="2"/>
      </rPr>
      <t>Torneira móvel para pia da cozinha</t>
    </r>
    <r>
      <rPr>
        <sz val="10"/>
        <color indexed="8"/>
        <rFont val="Arial"/>
        <family val="2"/>
      </rPr>
      <t xml:space="preserve"> com bica (longa/alta) móvel e arejador, monocomando  de 1 °qualidade e </t>
    </r>
    <r>
      <rPr>
        <b/>
        <sz val="10"/>
        <color indexed="8"/>
        <rFont val="Arial"/>
        <family val="2"/>
      </rPr>
      <t>Filtro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acoplado</t>
    </r>
  </si>
  <si>
    <t xml:space="preserve">BANCADAS / BALCÃO </t>
  </si>
  <si>
    <r>
      <rPr>
        <b/>
        <sz val="10"/>
        <rFont val="Arial"/>
        <family val="2"/>
      </rPr>
      <t xml:space="preserve">Bancadas da Sala Monitores/Recepção </t>
    </r>
    <r>
      <rPr>
        <sz val="10"/>
        <rFont val="Arial"/>
        <family val="2"/>
      </rPr>
      <t>em granito cinza com frontões (h=7cm), esp.3cm sobre alvenaria e engastada na parede. Vide detalhes PA-013</t>
    </r>
  </si>
  <si>
    <r>
      <rPr>
        <b/>
        <sz val="10"/>
        <rFont val="Arial"/>
        <family val="2"/>
      </rPr>
      <t xml:space="preserve">Tampo da pia e banco do Sanitário Feminino </t>
    </r>
    <r>
      <rPr>
        <sz val="10"/>
        <rFont val="Arial"/>
        <family val="2"/>
      </rPr>
      <t>em granito cinza com frontões (h=7cm), esp.3cm sobre alvenaria e engastada na parede. Vide detalhes PA-007</t>
    </r>
  </si>
  <si>
    <r>
      <rPr>
        <b/>
        <sz val="10"/>
        <rFont val="Arial"/>
        <family val="2"/>
      </rPr>
      <t xml:space="preserve">Tampo da pia e banco do Sanitário Masculino </t>
    </r>
    <r>
      <rPr>
        <sz val="10"/>
        <rFont val="Arial"/>
        <family val="2"/>
      </rPr>
      <t>em granito cinza com frontões (h=7cm), esp.3cm sobre alvenaria e engastada na parede. Vide detalhes PA-007</t>
    </r>
  </si>
  <si>
    <r>
      <rPr>
        <b/>
        <sz val="10"/>
        <rFont val="Arial"/>
        <family val="2"/>
      </rPr>
      <t xml:space="preserve">Bancadas da Área de Serviço </t>
    </r>
    <r>
      <rPr>
        <sz val="10"/>
        <rFont val="Arial"/>
        <family val="2"/>
      </rPr>
      <t>em granito cinza com frontões (h=7cm), esp.3cm sobre alvenaria e engastada na parede. Vide detalhes PA-011</t>
    </r>
  </si>
  <si>
    <r>
      <rPr>
        <b/>
        <sz val="10"/>
        <rFont val="Arial"/>
        <family val="2"/>
      </rPr>
      <t xml:space="preserve">Bancadas da Cozinha </t>
    </r>
    <r>
      <rPr>
        <sz val="10"/>
        <rFont val="Arial"/>
        <family val="2"/>
      </rPr>
      <t>em granito cinza com frontões (h=7cm), esp.3cm sobre alvenaria e engastada na parede. Vide detalhes PA-009</t>
    </r>
  </si>
  <si>
    <r>
      <rPr>
        <b/>
        <sz val="10"/>
        <rFont val="Arial"/>
        <family val="2"/>
      </rPr>
      <t xml:space="preserve">Bancadas da Sala de Fiscalização </t>
    </r>
    <r>
      <rPr>
        <sz val="10"/>
        <rFont val="Arial"/>
        <family val="2"/>
      </rPr>
      <t>em granito cinza com frontões (h=7cm), esp.3cm sobre alvenaria e engastada na parede. Vide detalhes PA-014</t>
    </r>
  </si>
  <si>
    <r>
      <rPr>
        <b/>
        <sz val="10"/>
        <rFont val="Arial"/>
        <family val="2"/>
      </rPr>
      <t xml:space="preserve">Bancadas do Auditório/ Exposições </t>
    </r>
    <r>
      <rPr>
        <sz val="10"/>
        <rFont val="Arial"/>
        <family val="2"/>
      </rPr>
      <t>em granito cinza com frontões (h=7cm), esp.3cm sobre alvenaria e engastada na parede.Vide detalhes PA-002</t>
    </r>
  </si>
  <si>
    <t>GABINETES PIAS / PRATELEIRAS / DIVISÓRIAS</t>
  </si>
  <si>
    <r>
      <rPr>
        <b/>
        <sz val="10"/>
        <rFont val="Arial"/>
        <family val="2"/>
      </rPr>
      <t>Gabinete sob bancada - Área de Serviço</t>
    </r>
    <r>
      <rPr>
        <sz val="10"/>
        <rFont val="Arial"/>
        <family val="2"/>
      </rPr>
      <t xml:space="preserve"> - porta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em madeira maciça tipo veneziana com requadro, dobradiças inox 3"x2. 1/2", puxadores em aço inoxidável/acabamento escovado. Vide detalhes PA-011</t>
    </r>
  </si>
  <si>
    <r>
      <t xml:space="preserve">Prateleira da bancada (Área de Serviço) </t>
    </r>
    <r>
      <rPr>
        <sz val="10"/>
        <rFont val="Arial"/>
        <family val="2"/>
      </rPr>
      <t>em pedra ardósia polida, espessura 3cm. Vide detalhes PA-011</t>
    </r>
  </si>
  <si>
    <r>
      <t xml:space="preserve">Prateleiras do Almoxarifado </t>
    </r>
    <r>
      <rPr>
        <sz val="10"/>
        <rFont val="Arial"/>
        <family val="2"/>
      </rPr>
      <t>em pedra ardósia polida, espessura 3cm. Vide detalhes PA-010</t>
    </r>
  </si>
  <si>
    <r>
      <rPr>
        <b/>
        <sz val="10"/>
        <rFont val="Arial"/>
        <family val="2"/>
      </rPr>
      <t xml:space="preserve">Gabinete sob bancada - Cozinha </t>
    </r>
    <r>
      <rPr>
        <sz val="10"/>
        <rFont val="Arial"/>
        <family val="2"/>
      </rPr>
      <t>- porta em mdf revestida com laminado melamínico, dobradiças inox 3"x2.1/2", puxadores em aço inoxidável/acabamento escovado. Vide detalhes PA-009</t>
    </r>
  </si>
  <si>
    <r>
      <t xml:space="preserve">Gaveteiro </t>
    </r>
    <r>
      <rPr>
        <sz val="10"/>
        <rFont val="Arial"/>
        <family val="2"/>
      </rPr>
      <t>em madeira revestido em laminado melamínico com gavetas, puxadores, corrediças, revestidas interna e externamente com laminado melamínico. Vide detalhe PA-009</t>
    </r>
  </si>
  <si>
    <r>
      <t xml:space="preserve">Prateleiras das bancadas (Cozinha) </t>
    </r>
    <r>
      <rPr>
        <sz val="10"/>
        <rFont val="Arial"/>
        <family val="2"/>
      </rPr>
      <t>em pedra ardósia polida, espessura 3cm. Vide detalhes PA-009</t>
    </r>
  </si>
  <si>
    <r>
      <t xml:space="preserve">Divisória em granito cinza (Sanitario masculino e feminino). </t>
    </r>
    <r>
      <rPr>
        <sz val="10"/>
        <rFont val="Arial"/>
        <family val="2"/>
      </rPr>
      <t>Espessura 3cm.  Vide detalhes em PA-007</t>
    </r>
  </si>
  <si>
    <r>
      <t xml:space="preserve">Prancha em madeira maciça aparelhada </t>
    </r>
    <r>
      <rPr>
        <sz val="10"/>
        <rFont val="Arial"/>
        <family val="2"/>
      </rPr>
      <t>com bordas superiores arredondadas, em pinus tratado em autoclave com CCA, medindo 5 cm espessura e 0,20 cm de largura</t>
    </r>
  </si>
  <si>
    <r>
      <rPr>
        <b/>
        <sz val="10"/>
        <rFont val="Arial"/>
        <family val="2"/>
      </rPr>
      <t>Peças com 8 cm de diâmetro, medindo 1,10 m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verticais - Pilares</t>
    </r>
    <r>
      <rPr>
        <sz val="10"/>
        <rFont val="Arial"/>
        <family val="2"/>
      </rPr>
      <t>) em madeira deEucalipto Citriodora roliço tratado em autoclave com CCA</t>
    </r>
  </si>
  <si>
    <r>
      <rPr>
        <b/>
        <sz val="10"/>
        <rFont val="Arial"/>
        <family val="2"/>
      </rPr>
      <t>Peças com 8 cm de diâmetro, medindo 0,80 m</t>
    </r>
    <r>
      <rPr>
        <sz val="10"/>
        <rFont val="Arial"/>
        <family val="2"/>
      </rPr>
      <t xml:space="preserve"> (horizontais) em madeira de Eucalipto Citriodora roliço tratado em autoclave com CCA</t>
    </r>
  </si>
  <si>
    <r>
      <rPr>
        <b/>
        <sz val="10"/>
        <rFont val="Arial"/>
        <family val="2"/>
      </rPr>
      <t>Pintura para o guarda-corpo</t>
    </r>
    <r>
      <rPr>
        <sz val="10"/>
        <rFont val="Arial"/>
        <family val="2"/>
      </rPr>
      <t xml:space="preserve">  com aplicação de "Stain" (polistein) impregnante tingido,  cor castanheira, três demãos a pincel.</t>
    </r>
  </si>
  <si>
    <t>Pintura em Superfícies de Tijolo Aparente / Telhas Cerâmicas, Superfícies de Ardósia e Miracema (pisos, rodapés e barrados)</t>
  </si>
  <si>
    <t> 340202</t>
  </si>
  <si>
    <r>
      <t>Grama Santo Agostinho</t>
    </r>
    <r>
      <rPr>
        <sz val="10"/>
        <rFont val="Arial"/>
        <family val="2"/>
      </rPr>
      <t xml:space="preserve"> em placas com terra vegetal  (recobrimento) e adubo NPK </t>
    </r>
  </si>
  <si>
    <t> 540436</t>
  </si>
  <si>
    <r>
      <t>Bloco diagonal de concreto</t>
    </r>
    <r>
      <rPr>
        <sz val="10"/>
        <rFont val="Arial"/>
        <family val="2"/>
      </rPr>
      <t xml:space="preserve"> para piso drenante e plantio de grama (concregrama) </t>
    </r>
  </si>
  <si>
    <t> 540604</t>
  </si>
  <si>
    <r>
      <t>Guia</t>
    </r>
    <r>
      <rPr>
        <sz val="10"/>
        <rFont val="Arial"/>
        <family val="2"/>
      </rPr>
      <t xml:space="preserve"> e sarjeta padrão PMSP 25MPa</t>
    </r>
  </si>
  <si>
    <r>
      <t>Poste baixo para luminária</t>
    </r>
    <r>
      <rPr>
        <sz val="10"/>
        <rFont val="Arial"/>
        <family val="2"/>
      </rPr>
      <t xml:space="preserve"> (balizadores) em eucalipto citriodora, roliço, diâmetro de 20 cm e comprimento total de 1,80m e altura útil 1,00m, tratado em autoclave.</t>
    </r>
  </si>
  <si>
    <r>
      <t>Guia (tentos) de eucalipto roliço</t>
    </r>
    <r>
      <rPr>
        <sz val="10"/>
        <rFont val="Arial"/>
        <family val="2"/>
      </rPr>
      <t>, tratado em autoclave com CCA diâmetro 20cm peças com 100 cm fixados na vertical com 60cm enterrado e 40cm aparente. Cinco peças por metro. Peças 2ª linha (menos linearidade)</t>
    </r>
  </si>
  <si>
    <t>APARELHOS DE AR-CONDICIONADO</t>
  </si>
  <si>
    <t>Ar- Condicionado</t>
  </si>
  <si>
    <t> 430710</t>
  </si>
  <si>
    <t>Ar condicionado a frio, tipo split parede, capacidade de 18.000 BTU/h</t>
  </si>
  <si>
    <t> 432013</t>
  </si>
  <si>
    <t>Caixa de passagem para condicionamento de ar tipo Split, com saída de dreno único na vertical - 39 x 22 x 6 cm</t>
  </si>
  <si>
    <t> 460102</t>
  </si>
  <si>
    <t>Tubo de PVC rígido, DN= 25 mm, (3/4´), inclusive conexões</t>
  </si>
  <si>
    <t>M</t>
  </si>
  <si>
    <t> 461001</t>
  </si>
  <si>
    <t>Tubo de cobre classe A, DN= 15mm (1/2´), inclusive conexões</t>
  </si>
  <si>
    <t> 461002</t>
  </si>
  <si>
    <t>7.1.4</t>
  </si>
  <si>
    <t>7.1.5</t>
  </si>
  <si>
    <t>7.1.6</t>
  </si>
  <si>
    <t>8.1.1</t>
  </si>
  <si>
    <t>8.1.2</t>
  </si>
  <si>
    <t>8.1.3</t>
  </si>
  <si>
    <t>8.2.1</t>
  </si>
  <si>
    <t>8.2.2</t>
  </si>
  <si>
    <t>8.2.3</t>
  </si>
  <si>
    <t>8.3.1</t>
  </si>
  <si>
    <t>8.3.2</t>
  </si>
  <si>
    <t>8.3.3</t>
  </si>
  <si>
    <t>8.3.4</t>
  </si>
  <si>
    <t>8.4</t>
  </si>
  <si>
    <t>8.4.1</t>
  </si>
  <si>
    <t>8.4.2</t>
  </si>
  <si>
    <t>8.4.3</t>
  </si>
  <si>
    <t>8.5</t>
  </si>
  <si>
    <t>8.5.1</t>
  </si>
  <si>
    <t>8.5.2</t>
  </si>
  <si>
    <t>8.5.3</t>
  </si>
  <si>
    <t>8.5.4</t>
  </si>
  <si>
    <t>8.5.5</t>
  </si>
  <si>
    <t>8.6</t>
  </si>
  <si>
    <t>8.6.1</t>
  </si>
  <si>
    <t>8.6.2</t>
  </si>
  <si>
    <t>8.6.3</t>
  </si>
  <si>
    <t>8.6.4</t>
  </si>
  <si>
    <t>8.6.5</t>
  </si>
  <si>
    <t>8.7</t>
  </si>
  <si>
    <t>8.7.1</t>
  </si>
  <si>
    <t>8.7.2</t>
  </si>
  <si>
    <t>8.7.3</t>
  </si>
  <si>
    <t>8.7.4</t>
  </si>
  <si>
    <t>8.8</t>
  </si>
  <si>
    <t>8.8.1</t>
  </si>
  <si>
    <t>8.8.2</t>
  </si>
  <si>
    <t>8.8.3</t>
  </si>
  <si>
    <t>8.9</t>
  </si>
  <si>
    <t>8.9.1</t>
  </si>
  <si>
    <t>8.9.2</t>
  </si>
  <si>
    <t>8.9.3</t>
  </si>
  <si>
    <t>8.9.4</t>
  </si>
  <si>
    <t>sub- total: 8</t>
  </si>
  <si>
    <t>subtotal : 9</t>
  </si>
  <si>
    <t>10.1.1</t>
  </si>
  <si>
    <t>10.1.2</t>
  </si>
  <si>
    <t>10.1.3</t>
  </si>
  <si>
    <t>10.1.4</t>
  </si>
  <si>
    <t>10.1.5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</si>
  <si>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</si>
  <si>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</si>
  <si>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</si>
  <si>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</si>
  <si>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</si>
  <si>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</si>
  <si>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</si>
  <si>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</si>
  <si>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</si>
  <si>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</si>
  <si>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</si>
  <si>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10.3.1</t>
  </si>
  <si>
    <t>10.3.2</t>
  </si>
  <si>
    <t>10.3.3</t>
  </si>
  <si>
    <t>11.5</t>
  </si>
  <si>
    <t>11.6</t>
  </si>
  <si>
    <t>11.7</t>
  </si>
  <si>
    <t>12.1.1</t>
  </si>
  <si>
    <t>12.3.1</t>
  </si>
  <si>
    <t>12.3.2</t>
  </si>
  <si>
    <t>13.4</t>
  </si>
  <si>
    <t>13.5</t>
  </si>
  <si>
    <t>13.5.1</t>
  </si>
  <si>
    <t>13.5.2</t>
  </si>
  <si>
    <t>14.1.1</t>
  </si>
  <si>
    <t>14.1.2</t>
  </si>
  <si>
    <t>14.1.3</t>
  </si>
  <si>
    <t>14.2.1</t>
  </si>
  <si>
    <t>14.2.2</t>
  </si>
  <si>
    <t>14.2.3</t>
  </si>
  <si>
    <t>14.2.4</t>
  </si>
  <si>
    <t>14.2.5</t>
  </si>
  <si>
    <t>14.2.6</t>
  </si>
  <si>
    <t>14.2.7</t>
  </si>
  <si>
    <t>14.3.1</t>
  </si>
  <si>
    <t>14.3.2</t>
  </si>
  <si>
    <t>14.3.3</t>
  </si>
  <si>
    <t>15.1</t>
  </si>
  <si>
    <t>15.2</t>
  </si>
  <si>
    <t>15.3</t>
  </si>
  <si>
    <t>15.4</t>
  </si>
  <si>
    <t>Ar condicionado a frio, tipo split parede, capacidade de 36.000 BTU/h</t>
  </si>
  <si>
    <t>cj.</t>
  </si>
  <si>
    <t>sub- total: 14</t>
  </si>
  <si>
    <t>sub- total:  15</t>
  </si>
  <si>
    <t> 430720</t>
  </si>
  <si>
    <t>10. Cobertura</t>
  </si>
  <si>
    <t>11. Esquadrias / Ferragens / Vidros</t>
  </si>
  <si>
    <t xml:space="preserve">12. Equipamentos/ Metais / Bancadas / </t>
  </si>
  <si>
    <t>13. Pintura</t>
  </si>
  <si>
    <t>14.  Limpeza Final/ Paisagismo</t>
  </si>
  <si>
    <t>9. Ar-Condicionado</t>
  </si>
  <si>
    <t>sub- total: 11</t>
  </si>
  <si>
    <t>mês 5</t>
  </si>
  <si>
    <t>mês 6</t>
  </si>
  <si>
    <t>mês 7</t>
  </si>
  <si>
    <t>mês 8</t>
  </si>
  <si>
    <t>mês 9</t>
  </si>
  <si>
    <t xml:space="preserve"> / Guarda-Corpo</t>
  </si>
  <si>
    <t>Armários</t>
  </si>
</sst>
</file>

<file path=xl/styles.xml><?xml version="1.0" encoding="utf-8"?>
<styleSheet xmlns="http://schemas.openxmlformats.org/spreadsheetml/2006/main">
  <numFmts count="6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\ &quot;R$&quot;_);\(#,##0\ &quot;R$&quot;\)"/>
    <numFmt numFmtId="185" formatCode="#,##0\ &quot;R$&quot;_);[Red]\(#,##0\ &quot;R$&quot;\)"/>
    <numFmt numFmtId="186" formatCode="#,##0.00\ &quot;R$&quot;_);\(#,##0.00\ &quot;R$&quot;\)"/>
    <numFmt numFmtId="187" formatCode="#,##0.00\ &quot;R$&quot;_);[Red]\(#,##0.00\ &quot;R$&quot;\)"/>
    <numFmt numFmtId="188" formatCode="_ * #,##0_)\ &quot;R$&quot;_ ;_ * \(#,##0\)\ &quot;R$&quot;_ ;_ * &quot;-&quot;_)\ &quot;R$&quot;_ ;_ @_ "/>
    <numFmt numFmtId="189" formatCode="_ * #,##0_)\ _R_$_ ;_ * \(#,##0\)\ _R_$_ ;_ * &quot;-&quot;_)\ _R_$_ ;_ @_ "/>
    <numFmt numFmtId="190" formatCode="_ * #,##0.00_)\ &quot;R$&quot;_ ;_ * \(#,##0.00\)\ &quot;R$&quot;_ ;_ * &quot;-&quot;??_)\ &quot;R$&quot;_ ;_ @_ "/>
    <numFmt numFmtId="191" formatCode="_ * #,##0.00_)\ _R_$_ ;_ * \(#,##0.00\)\ _R_$_ ;_ * &quot;-&quot;??_)\ _R_$_ ;_ @_ "/>
    <numFmt numFmtId="192" formatCode="0.0"/>
    <numFmt numFmtId="193" formatCode="#,##0.000"/>
    <numFmt numFmtId="194" formatCode="#,##0.0000"/>
    <numFmt numFmtId="195" formatCode="#,##0.00000"/>
    <numFmt numFmtId="196" formatCode="#,##0.000000"/>
    <numFmt numFmtId="197" formatCode="&quot;R$&quot;#,##0.00"/>
    <numFmt numFmtId="198" formatCode="0.00;[Red]0.00"/>
    <numFmt numFmtId="199" formatCode="&quot;R$ &quot;#,##0.00"/>
    <numFmt numFmtId="200" formatCode="#,##0.0"/>
    <numFmt numFmtId="201" formatCode="_ * #,##0.0_)\ _R_$_ ;_ * \(#,##0.0\)\ _R_$_ ;_ * &quot;-&quot;??_)\ _R_$_ ;_ @_ "/>
    <numFmt numFmtId="202" formatCode="&quot;Sim&quot;;&quot;Sim&quot;;&quot;Não&quot;"/>
    <numFmt numFmtId="203" formatCode="&quot;Verdadeiro&quot;;&quot;Verdadeiro&quot;;&quot;Falso&quot;"/>
    <numFmt numFmtId="204" formatCode="&quot;Ativar&quot;;&quot;Ativar&quot;;&quot;Desativar&quot;"/>
    <numFmt numFmtId="205" formatCode="[$€-2]\ #,##0.00_);[Red]\([$€-2]\ #,##0.00\)"/>
    <numFmt numFmtId="206" formatCode="0.00000"/>
    <numFmt numFmtId="207" formatCode="0.000000"/>
    <numFmt numFmtId="208" formatCode="0.0000000"/>
    <numFmt numFmtId="209" formatCode="0.0000"/>
    <numFmt numFmtId="210" formatCode="0.000"/>
    <numFmt numFmtId="211" formatCode="0.000;[Red]0.000"/>
    <numFmt numFmtId="212" formatCode="0.0000;[Red]0.0000"/>
    <numFmt numFmtId="213" formatCode="0.00000;[Red]0.00000"/>
    <numFmt numFmtId="214" formatCode="[$-416]dddd\,\ d&quot; de &quot;mmmm&quot; de &quot;yyyy"/>
    <numFmt numFmtId="215" formatCode="&quot;R$&quot;\ #,##0.00"/>
  </numFmts>
  <fonts count="6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name val="Courier"/>
      <family val="3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8"/>
      <color rgb="FFFF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0" fillId="32" borderId="4" applyNumberFormat="0" applyFont="0" applyAlignment="0" applyProtection="0"/>
    <xf numFmtId="0" fontId="44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91" fontId="0" fillId="0" borderId="0" applyFont="0" applyFill="0" applyBorder="0" applyAlignment="0" applyProtection="0"/>
  </cellStyleXfs>
  <cellXfs count="57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0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4" fontId="15" fillId="0" borderId="0" xfId="0" applyNumberFormat="1" applyFont="1" applyFill="1" applyAlignment="1">
      <alignment horizontal="right"/>
    </xf>
    <xf numFmtId="0" fontId="14" fillId="0" borderId="15" xfId="0" applyFont="1" applyBorder="1" applyAlignment="1">
      <alignment horizontal="center"/>
    </xf>
    <xf numFmtId="0" fontId="12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" fontId="17" fillId="33" borderId="17" xfId="68" applyNumberFormat="1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horizontal="center" vertical="center"/>
    </xf>
    <xf numFmtId="191" fontId="16" fillId="33" borderId="0" xfId="68" applyFont="1" applyFill="1" applyBorder="1" applyAlignment="1" quotePrefix="1">
      <alignment horizontal="right" vertical="center"/>
    </xf>
    <xf numFmtId="4" fontId="16" fillId="33" borderId="20" xfId="55" applyNumberFormat="1" applyFont="1" applyFill="1" applyBorder="1" applyAlignment="1">
      <alignment horizontal="right" vertical="center"/>
    </xf>
    <xf numFmtId="0" fontId="10" fillId="33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2" fillId="33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1" fillId="0" borderId="0" xfId="68" applyNumberFormat="1" applyFont="1" applyFill="1" applyAlignment="1">
      <alignment horizontal="right" vertical="center" wrapText="1"/>
    </xf>
    <xf numFmtId="4" fontId="1" fillId="0" borderId="0" xfId="0" applyNumberFormat="1" applyFont="1" applyFill="1" applyAlignment="1">
      <alignment horizontal="left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23" xfId="68" applyNumberFormat="1" applyFont="1" applyFill="1" applyBorder="1" applyAlignment="1">
      <alignment horizontal="center" vertical="center" wrapText="1"/>
    </xf>
    <xf numFmtId="4" fontId="1" fillId="0" borderId="24" xfId="68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68" applyNumberFormat="1" applyFont="1" applyFill="1" applyBorder="1" applyAlignment="1">
      <alignment horizontal="right" vertical="center" wrapText="1"/>
    </xf>
    <xf numFmtId="4" fontId="0" fillId="0" borderId="20" xfId="68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191" fontId="1" fillId="0" borderId="0" xfId="68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4" fontId="0" fillId="33" borderId="0" xfId="68" applyNumberFormat="1" applyFont="1" applyFill="1" applyBorder="1" applyAlignment="1">
      <alignment horizontal="right" vertical="center" wrapText="1"/>
    </xf>
    <xf numFmtId="4" fontId="0" fillId="0" borderId="0" xfId="68" applyNumberFormat="1" applyFont="1" applyFill="1" applyAlignment="1">
      <alignment horizontal="righ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20" xfId="68" applyNumberFormat="1" applyFont="1" applyFill="1" applyBorder="1" applyAlignment="1">
      <alignment horizontal="right" vertical="center" wrapText="1"/>
    </xf>
    <xf numFmtId="4" fontId="1" fillId="33" borderId="22" xfId="0" applyNumberFormat="1" applyFont="1" applyFill="1" applyBorder="1" applyAlignment="1">
      <alignment horizontal="right" vertical="center" wrapText="1"/>
    </xf>
    <xf numFmtId="0" fontId="1" fillId="33" borderId="23" xfId="0" applyFont="1" applyFill="1" applyBorder="1" applyAlignment="1">
      <alignment horizontal="center" vertical="center" wrapText="1"/>
    </xf>
    <xf numFmtId="4" fontId="1" fillId="33" borderId="23" xfId="68" applyNumberFormat="1" applyFont="1" applyFill="1" applyBorder="1" applyAlignment="1">
      <alignment horizontal="right" vertical="center" wrapText="1"/>
    </xf>
    <xf numFmtId="4" fontId="1" fillId="33" borderId="24" xfId="68" applyNumberFormat="1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center" vertical="center" wrapText="1"/>
    </xf>
    <xf numFmtId="4" fontId="0" fillId="33" borderId="13" xfId="68" applyNumberFormat="1" applyFont="1" applyFill="1" applyBorder="1" applyAlignment="1">
      <alignment horizontal="right"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center" vertical="center" wrapText="1"/>
    </xf>
    <xf numFmtId="4" fontId="0" fillId="33" borderId="25" xfId="68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" fillId="33" borderId="23" xfId="0" applyNumberFormat="1" applyFont="1" applyFill="1" applyBorder="1" applyAlignment="1">
      <alignment horizontal="right" vertical="center" wrapText="1"/>
    </xf>
    <xf numFmtId="2" fontId="0" fillId="0" borderId="0" xfId="52" applyNumberFormat="1" applyFont="1" applyFill="1" applyBorder="1" applyAlignment="1">
      <alignment horizontal="center" vertical="center" wrapText="1"/>
      <protection/>
    </xf>
    <xf numFmtId="4" fontId="0" fillId="0" borderId="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4" fontId="1" fillId="33" borderId="18" xfId="0" applyNumberFormat="1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center" wrapText="1"/>
    </xf>
    <xf numFmtId="4" fontId="1" fillId="33" borderId="21" xfId="0" applyNumberFormat="1" applyFont="1" applyFill="1" applyBorder="1" applyAlignment="1">
      <alignment horizontal="right" vertical="center" wrapText="1"/>
    </xf>
    <xf numFmtId="0" fontId="1" fillId="33" borderId="25" xfId="0" applyFont="1" applyFill="1" applyBorder="1" applyAlignment="1">
      <alignment horizontal="center" vertical="center" wrapText="1"/>
    </xf>
    <xf numFmtId="2" fontId="0" fillId="0" borderId="0" xfId="52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Font="1" applyFill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justify" vertical="center" wrapText="1"/>
    </xf>
    <xf numFmtId="4" fontId="1" fillId="33" borderId="13" xfId="68" applyNumberFormat="1" applyFont="1" applyFill="1" applyBorder="1" applyAlignment="1">
      <alignment horizontal="right" vertical="center" wrapText="1"/>
    </xf>
    <xf numFmtId="4" fontId="1" fillId="33" borderId="0" xfId="68" applyNumberFormat="1" applyFont="1" applyFill="1" applyBorder="1" applyAlignment="1">
      <alignment horizontal="right" vertical="center" wrapText="1"/>
    </xf>
    <xf numFmtId="4" fontId="1" fillId="33" borderId="25" xfId="68" applyNumberFormat="1" applyFont="1" applyFill="1" applyBorder="1" applyAlignment="1">
      <alignment horizontal="right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/>
    </xf>
    <xf numFmtId="0" fontId="4" fillId="33" borderId="26" xfId="0" applyFont="1" applyFill="1" applyBorder="1" applyAlignment="1">
      <alignment horizontal="center" vertical="top" wrapText="1"/>
    </xf>
    <xf numFmtId="2" fontId="4" fillId="33" borderId="26" xfId="0" applyNumberFormat="1" applyFont="1" applyFill="1" applyBorder="1" applyAlignment="1">
      <alignment horizontal="right" vertical="top" wrapText="1"/>
    </xf>
    <xf numFmtId="0" fontId="4" fillId="33" borderId="26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2" fontId="4" fillId="33" borderId="0" xfId="0" applyNumberFormat="1" applyFont="1" applyFill="1" applyBorder="1" applyAlignment="1">
      <alignment horizontal="right" vertical="top" wrapText="1"/>
    </xf>
    <xf numFmtId="0" fontId="4" fillId="33" borderId="0" xfId="0" applyFont="1" applyFill="1" applyBorder="1" applyAlignment="1">
      <alignment/>
    </xf>
    <xf numFmtId="0" fontId="4" fillId="33" borderId="27" xfId="0" applyFont="1" applyFill="1" applyBorder="1" applyAlignment="1">
      <alignment horizontal="center" vertical="top" wrapText="1"/>
    </xf>
    <xf numFmtId="2" fontId="4" fillId="33" borderId="27" xfId="0" applyNumberFormat="1" applyFont="1" applyFill="1" applyBorder="1" applyAlignment="1">
      <alignment horizontal="right" vertical="top" wrapText="1"/>
    </xf>
    <xf numFmtId="0" fontId="4" fillId="33" borderId="27" xfId="0" applyFont="1" applyFill="1" applyBorder="1" applyAlignment="1">
      <alignment/>
    </xf>
    <xf numFmtId="4" fontId="5" fillId="0" borderId="0" xfId="0" applyNumberFormat="1" applyFont="1" applyAlignment="1">
      <alignment horizontal="left" vertical="top" wrapText="1"/>
    </xf>
    <xf numFmtId="4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top" wrapText="1"/>
    </xf>
    <xf numFmtId="4" fontId="1" fillId="33" borderId="28" xfId="0" applyNumberFormat="1" applyFont="1" applyFill="1" applyBorder="1" applyAlignment="1">
      <alignment horizontal="right" vertical="top" wrapText="1"/>
    </xf>
    <xf numFmtId="4" fontId="1" fillId="33" borderId="29" xfId="0" applyNumberFormat="1" applyFont="1" applyFill="1" applyBorder="1" applyAlignment="1">
      <alignment horizontal="right" vertical="top" wrapText="1"/>
    </xf>
    <xf numFmtId="4" fontId="1" fillId="33" borderId="30" xfId="0" applyNumberFormat="1" applyFont="1" applyFill="1" applyBorder="1" applyAlignment="1">
      <alignment horizontal="right" vertical="top" wrapText="1"/>
    </xf>
    <xf numFmtId="4" fontId="15" fillId="33" borderId="31" xfId="68" applyNumberFormat="1" applyFont="1" applyFill="1" applyBorder="1" applyAlignment="1">
      <alignment horizontal="right" vertical="center" wrapText="1"/>
    </xf>
    <xf numFmtId="4" fontId="20" fillId="33" borderId="20" xfId="55" applyNumberFormat="1" applyFont="1" applyFill="1" applyBorder="1" applyAlignment="1">
      <alignment horizontal="right" vertical="center" wrapText="1"/>
    </xf>
    <xf numFmtId="4" fontId="14" fillId="33" borderId="17" xfId="68" applyNumberFormat="1" applyFont="1" applyFill="1" applyBorder="1" applyAlignment="1">
      <alignment horizontal="right" vertical="center" wrapText="1"/>
    </xf>
    <xf numFmtId="4" fontId="20" fillId="33" borderId="20" xfId="68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4" fontId="4" fillId="0" borderId="0" xfId="68" applyNumberFormat="1" applyFont="1" applyAlignment="1">
      <alignment horizontal="right" vertical="top" wrapText="1"/>
    </xf>
    <xf numFmtId="0" fontId="0" fillId="0" borderId="0" xfId="0" applyFont="1" applyAlignment="1">
      <alignment vertical="center" wrapText="1"/>
    </xf>
    <xf numFmtId="0" fontId="14" fillId="0" borderId="14" xfId="0" applyFont="1" applyBorder="1" applyAlignment="1">
      <alignment horizontal="justify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191" fontId="16" fillId="33" borderId="13" xfId="68" applyFont="1" applyFill="1" applyBorder="1" applyAlignment="1" quotePrefix="1">
      <alignment horizontal="right" vertical="center"/>
    </xf>
    <xf numFmtId="191" fontId="16" fillId="33" borderId="25" xfId="68" applyFont="1" applyFill="1" applyBorder="1" applyAlignment="1" quotePrefix="1">
      <alignment horizontal="right" vertical="center"/>
    </xf>
    <xf numFmtId="4" fontId="1" fillId="0" borderId="23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20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4" fontId="0" fillId="0" borderId="0" xfId="68" applyNumberFormat="1" applyFont="1" applyBorder="1" applyAlignment="1">
      <alignment horizontal="right" vertical="center" wrapText="1"/>
    </xf>
    <xf numFmtId="4" fontId="0" fillId="0" borderId="20" xfId="68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" fontId="1" fillId="0" borderId="19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" fontId="1" fillId="0" borderId="0" xfId="0" applyNumberFormat="1" applyFont="1" applyBorder="1" applyAlignment="1" applyProtection="1">
      <alignment horizontal="left" vertical="center" wrapText="1"/>
      <protection locked="0"/>
    </xf>
    <xf numFmtId="191" fontId="0" fillId="0" borderId="0" xfId="68" applyFont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vertical="center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 quotePrefix="1">
      <alignment horizontal="left" vertical="center" wrapText="1"/>
    </xf>
    <xf numFmtId="4" fontId="0" fillId="0" borderId="0" xfId="0" applyNumberFormat="1" applyFont="1" applyBorder="1" applyAlignment="1">
      <alignment horizontal="left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 quotePrefix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" fontId="14" fillId="33" borderId="28" xfId="0" applyNumberFormat="1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2" fontId="4" fillId="33" borderId="26" xfId="0" applyNumberFormat="1" applyFont="1" applyFill="1" applyBorder="1" applyAlignment="1">
      <alignment horizontal="right" vertical="center" wrapText="1"/>
    </xf>
    <xf numFmtId="0" fontId="4" fillId="33" borderId="26" xfId="0" applyFont="1" applyFill="1" applyBorder="1" applyAlignment="1">
      <alignment vertical="center"/>
    </xf>
    <xf numFmtId="4" fontId="14" fillId="33" borderId="34" xfId="68" applyNumberFormat="1" applyFont="1" applyFill="1" applyBorder="1" applyAlignment="1">
      <alignment horizontal="right" vertical="center" wrapText="1"/>
    </xf>
    <xf numFmtId="4" fontId="14" fillId="33" borderId="29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vertical="center"/>
    </xf>
    <xf numFmtId="4" fontId="14" fillId="33" borderId="30" xfId="0" applyNumberFormat="1" applyFont="1" applyFill="1" applyBorder="1" applyAlignment="1">
      <alignment horizontal="right" vertical="center" wrapText="1"/>
    </xf>
    <xf numFmtId="0" fontId="4" fillId="33" borderId="27" xfId="0" applyFont="1" applyFill="1" applyBorder="1" applyAlignment="1">
      <alignment horizontal="center" vertical="center" wrapText="1"/>
    </xf>
    <xf numFmtId="4" fontId="4" fillId="33" borderId="27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right" vertical="center" wrapText="1"/>
    </xf>
    <xf numFmtId="0" fontId="4" fillId="33" borderId="27" xfId="0" applyFont="1" applyFill="1" applyBorder="1" applyAlignment="1">
      <alignment vertical="center"/>
    </xf>
    <xf numFmtId="4" fontId="15" fillId="33" borderId="35" xfId="68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" fontId="5" fillId="0" borderId="25" xfId="0" applyNumberFormat="1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right" vertical="center" wrapText="1"/>
    </xf>
    <xf numFmtId="2" fontId="5" fillId="0" borderId="31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 quotePrefix="1">
      <alignment horizontal="left" vertical="top" wrapText="1"/>
    </xf>
    <xf numFmtId="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4" fontId="10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12" fillId="0" borderId="0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>
      <alignment horizontal="right" vertical="top"/>
    </xf>
    <xf numFmtId="4" fontId="1" fillId="33" borderId="28" xfId="0" applyNumberFormat="1" applyFont="1" applyFill="1" applyBorder="1" applyAlignment="1">
      <alignment horizontal="right" vertical="top"/>
    </xf>
    <xf numFmtId="4" fontId="15" fillId="33" borderId="34" xfId="68" applyNumberFormat="1" applyFont="1" applyFill="1" applyBorder="1" applyAlignment="1" applyProtection="1">
      <alignment horizontal="right" vertical="center" wrapText="1"/>
      <protection locked="0"/>
    </xf>
    <xf numFmtId="4" fontId="1" fillId="33" borderId="29" xfId="0" applyNumberFormat="1" applyFont="1" applyFill="1" applyBorder="1" applyAlignment="1">
      <alignment horizontal="right" vertical="top"/>
    </xf>
    <xf numFmtId="4" fontId="14" fillId="33" borderId="20" xfId="55" applyNumberFormat="1" applyFont="1" applyFill="1" applyBorder="1" applyAlignment="1">
      <alignment vertical="top"/>
    </xf>
    <xf numFmtId="4" fontId="1" fillId="33" borderId="30" xfId="0" applyNumberFormat="1" applyFont="1" applyFill="1" applyBorder="1" applyAlignment="1">
      <alignment horizontal="right" vertical="top"/>
    </xf>
    <xf numFmtId="4" fontId="16" fillId="33" borderId="35" xfId="68" applyNumberFormat="1" applyFont="1" applyFill="1" applyBorder="1" applyAlignment="1" applyProtection="1">
      <alignment horizontal="right" vertical="top" wrapText="1"/>
      <protection locked="0"/>
    </xf>
    <xf numFmtId="4" fontId="1" fillId="0" borderId="25" xfId="0" applyNumberFormat="1" applyFont="1" applyBorder="1" applyAlignment="1">
      <alignment horizontal="left" vertical="top" wrapText="1"/>
    </xf>
    <xf numFmtId="2" fontId="1" fillId="0" borderId="31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left" vertical="top" wrapText="1"/>
    </xf>
    <xf numFmtId="4" fontId="0" fillId="0" borderId="0" xfId="0" applyNumberFormat="1" applyFont="1" applyAlignment="1">
      <alignment horizontal="center" vertical="top" wrapText="1"/>
    </xf>
    <xf numFmtId="2" fontId="0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1" fillId="0" borderId="19" xfId="52" applyFont="1" applyBorder="1" applyAlignment="1">
      <alignment horizontal="center" vertical="top" wrapText="1"/>
      <protection/>
    </xf>
    <xf numFmtId="0" fontId="0" fillId="0" borderId="0" xfId="52" applyFont="1">
      <alignment/>
      <protection/>
    </xf>
    <xf numFmtId="0" fontId="1" fillId="0" borderId="19" xfId="52" applyFont="1" applyBorder="1" applyAlignment="1" applyProtection="1">
      <alignment horizontal="center" vertical="top" wrapText="1"/>
      <protection/>
    </xf>
    <xf numFmtId="2" fontId="1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4" fontId="0" fillId="0" borderId="0" xfId="0" applyNumberFormat="1" applyFont="1" applyAlignment="1">
      <alignment horizontal="right" vertical="top" wrapText="1"/>
    </xf>
    <xf numFmtId="0" fontId="1" fillId="0" borderId="0" xfId="0" applyFont="1" applyAlignment="1" quotePrefix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4" fontId="0" fillId="0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2" fontId="0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4" fontId="4" fillId="33" borderId="26" xfId="0" applyNumberFormat="1" applyFont="1" applyFill="1" applyBorder="1" applyAlignment="1">
      <alignment horizontal="right" vertical="top" wrapText="1"/>
    </xf>
    <xf numFmtId="4" fontId="14" fillId="33" borderId="36" xfId="68" applyNumberFormat="1" applyFont="1" applyFill="1" applyBorder="1" applyAlignment="1">
      <alignment horizontal="right" vertical="top" wrapText="1"/>
    </xf>
    <xf numFmtId="4" fontId="4" fillId="33" borderId="0" xfId="0" applyNumberFormat="1" applyFont="1" applyFill="1" applyBorder="1" applyAlignment="1">
      <alignment horizontal="right" vertical="top" wrapText="1"/>
    </xf>
    <xf numFmtId="4" fontId="20" fillId="33" borderId="37" xfId="55" applyNumberFormat="1" applyFont="1" applyFill="1" applyBorder="1" applyAlignment="1">
      <alignment horizontal="right" vertical="top" wrapText="1"/>
    </xf>
    <xf numFmtId="4" fontId="4" fillId="33" borderId="27" xfId="0" applyNumberFormat="1" applyFont="1" applyFill="1" applyBorder="1" applyAlignment="1">
      <alignment horizontal="right" vertical="top" wrapText="1"/>
    </xf>
    <xf numFmtId="4" fontId="15" fillId="33" borderId="38" xfId="68" applyNumberFormat="1" applyFont="1" applyFill="1" applyBorder="1" applyAlignment="1">
      <alignment horizontal="right" vertical="top" wrapText="1"/>
    </xf>
    <xf numFmtId="4" fontId="4" fillId="0" borderId="0" xfId="0" applyNumberFormat="1" applyFont="1" applyAlignment="1">
      <alignment horizontal="right" vertical="top" wrapText="1"/>
    </xf>
    <xf numFmtId="2" fontId="4" fillId="0" borderId="0" xfId="0" applyNumberFormat="1" applyFont="1" applyAlignment="1">
      <alignment horizontal="right" vertical="top" wrapText="1"/>
    </xf>
    <xf numFmtId="2" fontId="5" fillId="0" borderId="0" xfId="0" applyNumberFormat="1" applyFont="1" applyAlignment="1">
      <alignment horizontal="right" vertical="top" wrapText="1"/>
    </xf>
    <xf numFmtId="0" fontId="2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 quotePrefix="1">
      <alignment horizontal="left" vertical="top" wrapText="1"/>
    </xf>
    <xf numFmtId="4" fontId="1" fillId="0" borderId="0" xfId="0" applyNumberFormat="1" applyFont="1" applyFill="1" applyAlignment="1">
      <alignment horizontal="right" vertical="top" wrapText="1"/>
    </xf>
    <xf numFmtId="2" fontId="1" fillId="0" borderId="0" xfId="0" applyNumberFormat="1" applyFont="1" applyFill="1" applyAlignment="1">
      <alignment horizontal="right" vertical="top" wrapText="1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" fontId="4" fillId="0" borderId="0" xfId="0" applyNumberFormat="1" applyFont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left" vertical="center" wrapText="1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 quotePrefix="1">
      <alignment horizontal="left" vertical="center" wrapText="1"/>
    </xf>
    <xf numFmtId="4" fontId="1" fillId="33" borderId="28" xfId="0" applyNumberFormat="1" applyFont="1" applyFill="1" applyBorder="1" applyAlignment="1">
      <alignment horizontal="right" vertical="center" wrapText="1"/>
    </xf>
    <xf numFmtId="4" fontId="14" fillId="33" borderId="34" xfId="0" applyNumberFormat="1" applyFont="1" applyFill="1" applyBorder="1" applyAlignment="1">
      <alignment horizontal="right" vertical="center" wrapText="1"/>
    </xf>
    <xf numFmtId="4" fontId="1" fillId="33" borderId="29" xfId="0" applyNumberFormat="1" applyFont="1" applyFill="1" applyBorder="1" applyAlignment="1">
      <alignment horizontal="right" vertical="center" wrapText="1"/>
    </xf>
    <xf numFmtId="4" fontId="1" fillId="33" borderId="30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vertical="center"/>
    </xf>
    <xf numFmtId="192" fontId="1" fillId="0" borderId="0" xfId="52" applyNumberFormat="1" applyFont="1" applyFill="1" applyBorder="1" applyAlignment="1">
      <alignment horizontal="center" vertical="center" wrapText="1"/>
      <protection/>
    </xf>
    <xf numFmtId="192" fontId="0" fillId="0" borderId="0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23" fillId="0" borderId="19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/>
    </xf>
    <xf numFmtId="0" fontId="1" fillId="0" borderId="0" xfId="52" applyFont="1" applyFill="1" applyBorder="1" applyAlignment="1" applyProtection="1">
      <alignment horizontal="center"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" fillId="0" borderId="0" xfId="52" applyFont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>
      <alignment vertical="center" wrapText="1"/>
    </xf>
    <xf numFmtId="4" fontId="1" fillId="0" borderId="23" xfId="68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1" fillId="0" borderId="0" xfId="52" applyFont="1" applyBorder="1" applyAlignment="1" applyProtection="1">
      <alignment horizontal="left" vertical="top" wrapText="1"/>
      <protection/>
    </xf>
    <xf numFmtId="4" fontId="0" fillId="0" borderId="0" xfId="50" applyNumberFormat="1" applyFont="1" applyFill="1" applyBorder="1" applyAlignment="1">
      <alignment horizontal="left" vertical="center" wrapText="1"/>
      <protection/>
    </xf>
    <xf numFmtId="4" fontId="0" fillId="0" borderId="0" xfId="68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vertical="center" wrapText="1"/>
    </xf>
    <xf numFmtId="0" fontId="0" fillId="0" borderId="0" xfId="50" applyFont="1" applyFill="1" applyBorder="1" applyAlignment="1">
      <alignment horizontal="center" vertical="center" wrapText="1"/>
      <protection/>
    </xf>
    <xf numFmtId="4" fontId="0" fillId="0" borderId="20" xfId="68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Border="1" applyAlignment="1">
      <alignment horizontal="center" vertical="center" wrapText="1"/>
    </xf>
    <xf numFmtId="4" fontId="18" fillId="33" borderId="31" xfId="0" applyNumberFormat="1" applyFont="1" applyFill="1" applyBorder="1" applyAlignment="1" quotePrefix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19" xfId="50" applyFont="1" applyFill="1" applyBorder="1" applyAlignment="1">
      <alignment horizontal="center" vertical="center" wrapText="1"/>
      <protection/>
    </xf>
    <xf numFmtId="4" fontId="4" fillId="0" borderId="0" xfId="68" applyNumberFormat="1" applyFont="1" applyFill="1" applyBorder="1" applyAlignment="1">
      <alignment horizontal="right" vertical="center" wrapText="1"/>
    </xf>
    <xf numFmtId="0" fontId="4" fillId="0" borderId="0" xfId="50" applyFont="1" applyFill="1" applyAlignment="1">
      <alignment vertical="center"/>
      <protection/>
    </xf>
    <xf numFmtId="4" fontId="1" fillId="0" borderId="0" xfId="50" applyNumberFormat="1" applyFont="1" applyFill="1" applyBorder="1" applyAlignment="1">
      <alignment horizontal="left" vertical="center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2" fontId="0" fillId="0" borderId="0" xfId="52" applyNumberFormat="1" applyFont="1" applyFill="1" applyBorder="1" applyAlignment="1" applyProtection="1">
      <alignment horizontal="left" vertical="center" wrapText="1"/>
      <protection/>
    </xf>
    <xf numFmtId="0" fontId="62" fillId="0" borderId="0" xfId="51" applyFont="1" applyBorder="1" applyAlignment="1">
      <alignment wrapText="1"/>
      <protection/>
    </xf>
    <xf numFmtId="2" fontId="0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52" applyFont="1" applyBorder="1" applyAlignment="1">
      <alignment horizontal="center" vertical="top" wrapText="1"/>
      <protection/>
    </xf>
    <xf numFmtId="0" fontId="0" fillId="0" borderId="0" xfId="52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right" vertical="top" wrapText="1"/>
    </xf>
    <xf numFmtId="2" fontId="0" fillId="0" borderId="0" xfId="0" applyNumberFormat="1" applyFont="1" applyBorder="1" applyAlignment="1">
      <alignment horizontal="right" vertical="top"/>
    </xf>
    <xf numFmtId="2" fontId="0" fillId="0" borderId="20" xfId="0" applyNumberFormat="1" applyFont="1" applyBorder="1" applyAlignment="1">
      <alignment horizontal="right" vertical="top"/>
    </xf>
    <xf numFmtId="2" fontId="0" fillId="0" borderId="0" xfId="0" applyNumberFormat="1" applyFont="1" applyBorder="1" applyAlignment="1">
      <alignment horizontal="right" vertical="center" wrapText="1"/>
    </xf>
    <xf numFmtId="4" fontId="0" fillId="0" borderId="0" xfId="68" applyNumberFormat="1" applyFont="1" applyBorder="1" applyAlignment="1">
      <alignment horizontal="right" vertical="top"/>
    </xf>
    <xf numFmtId="4" fontId="0" fillId="0" borderId="20" xfId="68" applyNumberFormat="1" applyFont="1" applyBorder="1" applyAlignment="1">
      <alignment horizontal="right" vertical="top"/>
    </xf>
    <xf numFmtId="0" fontId="0" fillId="0" borderId="0" xfId="0" applyFont="1" applyBorder="1" applyAlignment="1" quotePrefix="1">
      <alignment horizontal="left" vertical="top" wrapText="1"/>
    </xf>
    <xf numFmtId="2" fontId="0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 applyAlignment="1">
      <alignment horizontal="right" vertical="top"/>
    </xf>
    <xf numFmtId="4" fontId="0" fillId="0" borderId="0" xfId="0" applyNumberFormat="1" applyFont="1" applyBorder="1" applyAlignment="1">
      <alignment horizontal="left" vertical="top" wrapText="1"/>
    </xf>
    <xf numFmtId="0" fontId="0" fillId="0" borderId="0" xfId="52" applyFont="1" applyBorder="1" applyAlignment="1" applyProtection="1">
      <alignment horizontal="center" vertical="top" wrapText="1"/>
      <protection/>
    </xf>
    <xf numFmtId="0" fontId="0" fillId="0" borderId="0" xfId="52" applyFont="1" applyBorder="1" applyAlignment="1" applyProtection="1">
      <alignment horizontal="center" wrapText="1"/>
      <protection/>
    </xf>
    <xf numFmtId="39" fontId="0" fillId="0" borderId="0" xfId="52" applyNumberFormat="1" applyFont="1" applyBorder="1" applyAlignment="1" applyProtection="1">
      <alignment horizontal="center" vertical="top" wrapText="1"/>
      <protection/>
    </xf>
    <xf numFmtId="39" fontId="0" fillId="0" borderId="0" xfId="52" applyNumberFormat="1" applyFont="1" applyBorder="1" applyAlignment="1" applyProtection="1">
      <alignment horizontal="right" vertical="top" wrapText="1"/>
      <protection/>
    </xf>
    <xf numFmtId="39" fontId="0" fillId="0" borderId="0" xfId="52" applyNumberFormat="1" applyFont="1" applyFill="1" applyBorder="1" applyAlignment="1" applyProtection="1">
      <alignment horizontal="right" vertical="top" wrapText="1"/>
      <protection/>
    </xf>
    <xf numFmtId="4" fontId="0" fillId="0" borderId="0" xfId="52" applyNumberFormat="1" applyFont="1" applyBorder="1" applyAlignment="1" applyProtection="1" quotePrefix="1">
      <alignment horizontal="right" vertical="top" wrapText="1"/>
      <protection/>
    </xf>
    <xf numFmtId="4" fontId="0" fillId="0" borderId="20" xfId="52" applyNumberFormat="1" applyFont="1" applyBorder="1" applyAlignment="1" applyProtection="1">
      <alignment horizontal="right" vertical="top" wrapText="1"/>
      <protection/>
    </xf>
    <xf numFmtId="0" fontId="0" fillId="0" borderId="0" xfId="52" applyFont="1" applyBorder="1">
      <alignment/>
      <protection/>
    </xf>
    <xf numFmtId="0" fontId="0" fillId="33" borderId="26" xfId="0" applyFont="1" applyFill="1" applyBorder="1" applyAlignment="1">
      <alignment horizontal="center" vertical="top" wrapText="1"/>
    </xf>
    <xf numFmtId="4" fontId="0" fillId="33" borderId="26" xfId="0" applyNumberFormat="1" applyFont="1" applyFill="1" applyBorder="1" applyAlignment="1">
      <alignment horizontal="center" vertical="top" wrapText="1"/>
    </xf>
    <xf numFmtId="2" fontId="0" fillId="33" borderId="26" xfId="0" applyNumberFormat="1" applyFont="1" applyFill="1" applyBorder="1" applyAlignment="1">
      <alignment horizontal="right" vertical="top" wrapText="1"/>
    </xf>
    <xf numFmtId="2" fontId="0" fillId="33" borderId="26" xfId="0" applyNumberFormat="1" applyFont="1" applyFill="1" applyBorder="1" applyAlignment="1">
      <alignment horizontal="right" vertical="top"/>
    </xf>
    <xf numFmtId="0" fontId="0" fillId="33" borderId="0" xfId="0" applyFont="1" applyFill="1" applyBorder="1" applyAlignment="1">
      <alignment horizontal="center" vertical="top" wrapText="1"/>
    </xf>
    <xf numFmtId="4" fontId="0" fillId="33" borderId="0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Border="1" applyAlignment="1">
      <alignment horizontal="right" vertical="top" wrapText="1"/>
    </xf>
    <xf numFmtId="2" fontId="0" fillId="33" borderId="0" xfId="0" applyNumberFormat="1" applyFont="1" applyFill="1" applyBorder="1" applyAlignment="1">
      <alignment horizontal="right" vertical="top"/>
    </xf>
    <xf numFmtId="0" fontId="0" fillId="33" borderId="27" xfId="0" applyFont="1" applyFill="1" applyBorder="1" applyAlignment="1">
      <alignment horizontal="center" vertical="top" wrapText="1"/>
    </xf>
    <xf numFmtId="4" fontId="0" fillId="33" borderId="27" xfId="0" applyNumberFormat="1" applyFont="1" applyFill="1" applyBorder="1" applyAlignment="1">
      <alignment horizontal="center" vertical="top" wrapText="1"/>
    </xf>
    <xf numFmtId="2" fontId="0" fillId="33" borderId="27" xfId="0" applyNumberFormat="1" applyFont="1" applyFill="1" applyBorder="1" applyAlignment="1">
      <alignment horizontal="right" vertical="top" wrapText="1"/>
    </xf>
    <xf numFmtId="2" fontId="0" fillId="33" borderId="27" xfId="0" applyNumberFormat="1" applyFont="1" applyFill="1" applyBorder="1" applyAlignment="1">
      <alignment horizontal="right" vertical="top"/>
    </xf>
    <xf numFmtId="0" fontId="0" fillId="0" borderId="21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4" fontId="0" fillId="0" borderId="25" xfId="0" applyNumberFormat="1" applyFont="1" applyBorder="1" applyAlignment="1">
      <alignment horizontal="center" vertical="top" wrapText="1"/>
    </xf>
    <xf numFmtId="2" fontId="0" fillId="0" borderId="25" xfId="0" applyNumberFormat="1" applyFont="1" applyBorder="1" applyAlignment="1">
      <alignment horizontal="right" vertical="top" wrapText="1"/>
    </xf>
    <xf numFmtId="2" fontId="0" fillId="0" borderId="25" xfId="0" applyNumberFormat="1" applyFont="1" applyBorder="1" applyAlignment="1">
      <alignment horizontal="right" vertical="top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4" fontId="0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 horizontal="right" vertical="top" wrapText="1"/>
    </xf>
    <xf numFmtId="0" fontId="0" fillId="0" borderId="0" xfId="0" applyFont="1" applyFill="1" applyAlignment="1">
      <alignment horizontal="center" vertical="top"/>
    </xf>
    <xf numFmtId="0" fontId="0" fillId="0" borderId="0" xfId="0" applyFont="1" applyAlignment="1" quotePrefix="1">
      <alignment horizontal="left" vertical="top" wrapText="1"/>
    </xf>
    <xf numFmtId="4" fontId="0" fillId="0" borderId="0" xfId="0" applyNumberFormat="1" applyFont="1" applyFill="1" applyAlignment="1">
      <alignment horizontal="right" vertical="top" wrapText="1"/>
    </xf>
    <xf numFmtId="4" fontId="0" fillId="0" borderId="0" xfId="68" applyNumberFormat="1" applyFont="1" applyAlignment="1">
      <alignment horizontal="right" vertical="top" wrapText="1"/>
    </xf>
    <xf numFmtId="2" fontId="0" fillId="0" borderId="0" xfId="0" applyNumberFormat="1" applyFont="1" applyFill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4" fontId="0" fillId="0" borderId="0" xfId="68" applyNumberFormat="1" applyFont="1" applyBorder="1" applyAlignment="1">
      <alignment horizontal="right" vertical="center" wrapText="1"/>
    </xf>
    <xf numFmtId="4" fontId="0" fillId="0" borderId="20" xfId="68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 quotePrefix="1">
      <alignment horizontal="lef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left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68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left" vertical="center" wrapText="1"/>
    </xf>
    <xf numFmtId="4" fontId="0" fillId="0" borderId="0" xfId="68" applyNumberFormat="1" applyFont="1" applyFill="1" applyAlignment="1">
      <alignment horizontal="right" vertical="center" wrapText="1"/>
    </xf>
    <xf numFmtId="4" fontId="63" fillId="0" borderId="0" xfId="68" applyNumberFormat="1" applyFont="1" applyFill="1" applyBorder="1" applyAlignment="1">
      <alignment wrapText="1"/>
    </xf>
    <xf numFmtId="4" fontId="63" fillId="0" borderId="0" xfId="68" applyNumberFormat="1" applyFont="1" applyFill="1" applyBorder="1" applyAlignment="1">
      <alignment horizontal="right" vertical="center" wrapText="1"/>
    </xf>
    <xf numFmtId="4" fontId="63" fillId="0" borderId="0" xfId="52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4" fontId="0" fillId="33" borderId="13" xfId="68" applyNumberFormat="1" applyFont="1" applyFill="1" applyBorder="1" applyAlignment="1">
      <alignment horizontal="right" vertical="center" wrapText="1"/>
    </xf>
    <xf numFmtId="0" fontId="0" fillId="33" borderId="0" xfId="0" applyFont="1" applyFill="1" applyBorder="1" applyAlignment="1">
      <alignment horizontal="center" vertical="center" wrapText="1"/>
    </xf>
    <xf numFmtId="4" fontId="0" fillId="33" borderId="0" xfId="68" applyNumberFormat="1" applyFont="1" applyFill="1" applyBorder="1" applyAlignment="1">
      <alignment horizontal="right" vertical="center" wrapText="1"/>
    </xf>
    <xf numFmtId="0" fontId="0" fillId="33" borderId="25" xfId="0" applyFont="1" applyFill="1" applyBorder="1" applyAlignment="1">
      <alignment horizontal="center" vertical="center" wrapText="1"/>
    </xf>
    <xf numFmtId="4" fontId="0" fillId="33" borderId="25" xfId="68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4" fontId="65" fillId="0" borderId="0" xfId="0" applyNumberFormat="1" applyFont="1" applyAlignment="1">
      <alignment horizontal="right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192" fontId="0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52" applyFont="1" applyFill="1" applyBorder="1" applyAlignment="1" applyProtection="1">
      <alignment horizontal="center" vertical="top" wrapText="1"/>
      <protection/>
    </xf>
    <xf numFmtId="0" fontId="0" fillId="0" borderId="0" xfId="52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4" fontId="14" fillId="0" borderId="39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215" fontId="6" fillId="0" borderId="0" xfId="47" applyNumberFormat="1" applyFont="1" applyAlignment="1">
      <alignment horizontal="right"/>
    </xf>
    <xf numFmtId="215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25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50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Font="1" applyBorder="1" applyAlignment="1">
      <alignment vertical="center" wrapText="1"/>
    </xf>
    <xf numFmtId="0" fontId="0" fillId="0" borderId="0" xfId="50" applyFont="1" applyBorder="1" applyAlignment="1">
      <alignment vertical="center" wrapText="1"/>
      <protection/>
    </xf>
    <xf numFmtId="2" fontId="0" fillId="0" borderId="0" xfId="50" applyNumberFormat="1" applyFont="1" applyBorder="1" applyAlignment="1">
      <alignment vertical="center" wrapText="1"/>
      <protection/>
    </xf>
    <xf numFmtId="4" fontId="0" fillId="0" borderId="0" xfId="68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4" fontId="0" fillId="0" borderId="0" xfId="0" applyNumberFormat="1" applyFont="1" applyFill="1" applyBorder="1" applyAlignment="1" applyProtection="1">
      <alignment vertical="center" wrapText="1"/>
      <protection locked="0"/>
    </xf>
    <xf numFmtId="4" fontId="0" fillId="0" borderId="0" xfId="0" applyNumberFormat="1" applyFont="1" applyAlignment="1">
      <alignment vertical="center" wrapText="1"/>
    </xf>
    <xf numFmtId="4" fontId="0" fillId="0" borderId="0" xfId="58" applyNumberFormat="1" applyFont="1" applyFill="1" applyBorder="1" applyAlignment="1">
      <alignment vertical="center" wrapText="1"/>
    </xf>
    <xf numFmtId="4" fontId="0" fillId="0" borderId="0" xfId="59" applyNumberFormat="1" applyFont="1" applyFill="1" applyBorder="1" applyAlignment="1">
      <alignment horizontal="right" vertical="center" wrapText="1"/>
    </xf>
    <xf numFmtId="4" fontId="0" fillId="33" borderId="13" xfId="0" applyNumberFormat="1" applyFont="1" applyFill="1" applyBorder="1" applyAlignment="1">
      <alignment horizontal="right" vertical="center" wrapText="1"/>
    </xf>
    <xf numFmtId="4" fontId="0" fillId="33" borderId="0" xfId="0" applyNumberFormat="1" applyFont="1" applyFill="1" applyBorder="1" applyAlignment="1">
      <alignment horizontal="right" vertical="center" wrapText="1"/>
    </xf>
    <xf numFmtId="4" fontId="0" fillId="33" borderId="25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Alignment="1">
      <alignment horizontal="right" vertical="center" wrapText="1"/>
    </xf>
    <xf numFmtId="2" fontId="0" fillId="0" borderId="0" xfId="68" applyNumberFormat="1" applyFont="1" applyBorder="1" applyAlignment="1" applyProtection="1">
      <alignment horizontal="center" vertical="center" wrapText="1"/>
      <protection locked="0"/>
    </xf>
    <xf numFmtId="2" fontId="0" fillId="0" borderId="0" xfId="6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justify" vertical="center" wrapText="1"/>
    </xf>
    <xf numFmtId="4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51" applyFont="1" applyBorder="1" applyAlignment="1">
      <alignment wrapText="1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center" wrapText="1"/>
    </xf>
    <xf numFmtId="4" fontId="64" fillId="0" borderId="23" xfId="68" applyNumberFormat="1" applyFont="1" applyFill="1" applyBorder="1" applyAlignment="1">
      <alignment horizontal="right" vertical="center" wrapText="1"/>
    </xf>
    <xf numFmtId="4" fontId="63" fillId="0" borderId="0" xfId="0" applyNumberFormat="1" applyFont="1" applyFill="1" applyBorder="1" applyAlignment="1">
      <alignment horizontal="right" vertical="center" wrapText="1"/>
    </xf>
    <xf numFmtId="4" fontId="63" fillId="0" borderId="0" xfId="68" applyNumberFormat="1" applyFont="1" applyFill="1" applyBorder="1" applyAlignment="1">
      <alignment horizontal="center" vertical="center" wrapText="1"/>
    </xf>
    <xf numFmtId="4" fontId="63" fillId="0" borderId="23" xfId="68" applyNumberFormat="1" applyFont="1" applyFill="1" applyBorder="1" applyAlignment="1">
      <alignment horizontal="right" vertical="center" wrapText="1"/>
    </xf>
    <xf numFmtId="4" fontId="63" fillId="0" borderId="0" xfId="68" applyNumberFormat="1" applyFont="1" applyFill="1" applyAlignment="1">
      <alignment horizontal="right" vertical="center" wrapText="1"/>
    </xf>
    <xf numFmtId="4" fontId="63" fillId="0" borderId="0" xfId="52" applyNumberFormat="1" applyFont="1" applyFill="1" applyBorder="1" applyAlignment="1">
      <alignment wrapText="1"/>
      <protection/>
    </xf>
    <xf numFmtId="0" fontId="63" fillId="0" borderId="0" xfId="0" applyFont="1" applyFill="1" applyBorder="1" applyAlignment="1">
      <alignment wrapText="1"/>
    </xf>
    <xf numFmtId="4" fontId="63" fillId="0" borderId="23" xfId="68" applyNumberFormat="1" applyFont="1" applyFill="1" applyBorder="1" applyAlignment="1">
      <alignment wrapText="1"/>
    </xf>
    <xf numFmtId="4" fontId="64" fillId="0" borderId="0" xfId="68" applyNumberFormat="1" applyFont="1" applyFill="1" applyBorder="1" applyAlignment="1">
      <alignment wrapText="1"/>
    </xf>
    <xf numFmtId="0" fontId="63" fillId="33" borderId="23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4" fontId="63" fillId="33" borderId="13" xfId="68" applyNumberFormat="1" applyFont="1" applyFill="1" applyBorder="1" applyAlignment="1">
      <alignment horizontal="right" vertical="center" wrapText="1"/>
    </xf>
    <xf numFmtId="4" fontId="63" fillId="33" borderId="0" xfId="68" applyNumberFormat="1" applyFont="1" applyFill="1" applyBorder="1" applyAlignment="1">
      <alignment horizontal="right" vertical="center" wrapText="1"/>
    </xf>
    <xf numFmtId="4" fontId="63" fillId="33" borderId="25" xfId="68" applyNumberFormat="1" applyFont="1" applyFill="1" applyBorder="1" applyAlignment="1">
      <alignment horizontal="right" vertical="center" wrapText="1"/>
    </xf>
    <xf numFmtId="0" fontId="63" fillId="0" borderId="0" xfId="0" applyFont="1" applyFill="1" applyAlignment="1">
      <alignment vertical="center" wrapText="1"/>
    </xf>
    <xf numFmtId="0" fontId="63" fillId="0" borderId="0" xfId="0" applyFont="1" applyAlignment="1">
      <alignment horizontal="right" vertical="center" wrapText="1"/>
    </xf>
    <xf numFmtId="4" fontId="63" fillId="0" borderId="20" xfId="68" applyNumberFormat="1" applyFont="1" applyFill="1" applyBorder="1" applyAlignment="1">
      <alignment horizontal="right" vertical="center" wrapText="1"/>
    </xf>
    <xf numFmtId="2" fontId="63" fillId="0" borderId="0" xfId="0" applyNumberFormat="1" applyFont="1" applyFill="1" applyBorder="1" applyAlignment="1">
      <alignment horizontal="right" vertical="center" wrapText="1"/>
    </xf>
    <xf numFmtId="2" fontId="64" fillId="33" borderId="23" xfId="0" applyNumberFormat="1" applyFont="1" applyFill="1" applyBorder="1" applyAlignment="1">
      <alignment horizontal="right" vertical="center" wrapText="1"/>
    </xf>
    <xf numFmtId="0" fontId="63" fillId="0" borderId="0" xfId="0" applyFont="1" applyFill="1" applyAlignment="1">
      <alignment horizontal="right" vertical="center" wrapText="1"/>
    </xf>
    <xf numFmtId="4" fontId="63" fillId="0" borderId="0" xfId="0" applyNumberFormat="1" applyFont="1" applyBorder="1" applyAlignment="1">
      <alignment horizontal="right" vertical="center" wrapText="1"/>
    </xf>
    <xf numFmtId="4" fontId="64" fillId="0" borderId="0" xfId="68" applyNumberFormat="1" applyFont="1" applyFill="1" applyBorder="1" applyAlignment="1">
      <alignment horizontal="right" vertical="center" wrapText="1"/>
    </xf>
    <xf numFmtId="4" fontId="63" fillId="33" borderId="23" xfId="68" applyNumberFormat="1" applyFont="1" applyFill="1" applyBorder="1" applyAlignment="1">
      <alignment horizontal="right" vertical="center" wrapText="1"/>
    </xf>
    <xf numFmtId="4" fontId="64" fillId="0" borderId="20" xfId="68" applyNumberFormat="1" applyFont="1" applyFill="1" applyBorder="1" applyAlignment="1">
      <alignment horizontal="right" vertical="center" wrapText="1"/>
    </xf>
    <xf numFmtId="0" fontId="63" fillId="0" borderId="20" xfId="0" applyFont="1" applyFill="1" applyBorder="1" applyAlignment="1">
      <alignment vertical="center" wrapText="1"/>
    </xf>
    <xf numFmtId="4" fontId="63" fillId="0" borderId="0" xfId="52" applyNumberFormat="1" applyFont="1" applyFill="1" applyBorder="1" applyAlignment="1">
      <alignment horizontal="center" vertical="center" wrapText="1"/>
      <protection/>
    </xf>
    <xf numFmtId="4" fontId="63" fillId="33" borderId="23" xfId="68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horizontal="right" vertical="center"/>
    </xf>
    <xf numFmtId="2" fontId="0" fillId="0" borderId="0" xfId="0" applyNumberFormat="1" applyFont="1" applyFill="1" applyAlignment="1" quotePrefix="1">
      <alignment horizontal="right" vertical="center"/>
    </xf>
    <xf numFmtId="0" fontId="66" fillId="0" borderId="0" xfId="51" applyFont="1" applyFill="1" applyBorder="1" applyAlignment="1">
      <alignment vertical="center" wrapText="1"/>
      <protection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2" fontId="1" fillId="0" borderId="23" xfId="0" applyNumberFormat="1" applyFont="1" applyFill="1" applyBorder="1" applyAlignment="1">
      <alignment horizontal="right" vertical="center" wrapText="1"/>
    </xf>
    <xf numFmtId="4" fontId="1" fillId="0" borderId="24" xfId="68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center"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66" fillId="0" borderId="0" xfId="51" applyFont="1" applyFill="1" applyBorder="1" applyAlignment="1">
      <alignment horizontal="right" vertical="center" wrapText="1"/>
      <protection/>
    </xf>
    <xf numFmtId="2" fontId="64" fillId="0" borderId="23" xfId="0" applyNumberFormat="1" applyFont="1" applyFill="1" applyBorder="1" applyAlignment="1">
      <alignment horizontal="right" vertical="center" wrapText="1"/>
    </xf>
    <xf numFmtId="0" fontId="0" fillId="0" borderId="0" xfId="51" applyFont="1" applyFill="1" applyBorder="1" applyAlignment="1">
      <alignment horizontal="right" vertical="center" wrapText="1"/>
      <protection/>
    </xf>
    <xf numFmtId="0" fontId="0" fillId="0" borderId="0" xfId="51" applyFont="1" applyFill="1" applyBorder="1" applyAlignment="1">
      <alignment vertical="center" wrapText="1"/>
      <protection/>
    </xf>
    <xf numFmtId="2" fontId="0" fillId="0" borderId="0" xfId="51" applyNumberFormat="1" applyFont="1" applyFill="1" applyBorder="1" applyAlignment="1">
      <alignment vertical="center" wrapText="1"/>
      <protection/>
    </xf>
    <xf numFmtId="0" fontId="66" fillId="0" borderId="0" xfId="51" applyFont="1" applyBorder="1" applyAlignment="1">
      <alignment horizontal="center" vertical="center" wrapText="1"/>
      <protection/>
    </xf>
    <xf numFmtId="0" fontId="66" fillId="0" borderId="0" xfId="51" applyFont="1" applyBorder="1" applyAlignment="1">
      <alignment wrapText="1"/>
      <protection/>
    </xf>
    <xf numFmtId="0" fontId="0" fillId="0" borderId="0" xfId="50" applyFont="1" applyFill="1" applyAlignment="1">
      <alignment vertical="center" wrapText="1"/>
      <protection/>
    </xf>
    <xf numFmtId="4" fontId="64" fillId="0" borderId="0" xfId="68" applyNumberFormat="1" applyFont="1" applyFill="1" applyAlignment="1">
      <alignment horizontal="right" vertical="center" wrapText="1"/>
    </xf>
    <xf numFmtId="4" fontId="67" fillId="0" borderId="0" xfId="68" applyNumberFormat="1" applyFont="1" applyFill="1" applyBorder="1" applyAlignment="1">
      <alignment horizontal="right" vertical="center" wrapText="1"/>
    </xf>
    <xf numFmtId="4" fontId="0" fillId="0" borderId="0" xfId="51" applyNumberFormat="1" applyFont="1" applyFill="1" applyBorder="1" applyAlignment="1">
      <alignment horizontal="right" vertical="center" wrapText="1"/>
      <protection/>
    </xf>
    <xf numFmtId="2" fontId="0" fillId="0" borderId="0" xfId="51" applyNumberFormat="1" applyFont="1" applyFill="1" applyBorder="1" applyAlignment="1">
      <alignment horizontal="right" vertical="center" wrapText="1"/>
      <protection/>
    </xf>
    <xf numFmtId="4" fontId="0" fillId="0" borderId="0" xfId="52" applyNumberFormat="1" applyFont="1" applyFill="1" applyBorder="1" applyAlignment="1">
      <alignment horizontal="right" vertical="center" wrapText="1"/>
      <protection/>
    </xf>
    <xf numFmtId="4" fontId="0" fillId="0" borderId="0" xfId="68" applyNumberFormat="1" applyFont="1" applyFill="1" applyBorder="1" applyAlignment="1">
      <alignment horizontal="center" vertical="center" wrapText="1"/>
    </xf>
    <xf numFmtId="4" fontId="0" fillId="0" borderId="0" xfId="52" applyNumberFormat="1" applyFont="1" applyFill="1" applyBorder="1" applyAlignment="1">
      <alignment wrapText="1"/>
      <protection/>
    </xf>
    <xf numFmtId="4" fontId="0" fillId="0" borderId="0" xfId="52" applyNumberFormat="1" applyFont="1" applyFill="1" applyBorder="1" applyAlignment="1">
      <alignment horizontal="center" vertical="center" wrapText="1"/>
      <protection/>
    </xf>
    <xf numFmtId="4" fontId="0" fillId="0" borderId="0" xfId="68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4" fontId="1" fillId="33" borderId="24" xfId="0" applyNumberFormat="1" applyFont="1" applyFill="1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justify" vertical="center" wrapText="1"/>
    </xf>
    <xf numFmtId="4" fontId="0" fillId="0" borderId="0" xfId="68" applyNumberFormat="1" applyFont="1" applyFill="1" applyBorder="1" applyAlignment="1" quotePrefix="1">
      <alignment horizontal="right" vertical="center" wrapText="1"/>
    </xf>
    <xf numFmtId="4" fontId="0" fillId="0" borderId="20" xfId="52" applyNumberFormat="1" applyFont="1" applyBorder="1" applyAlignment="1" applyProtection="1">
      <alignment horizontal="right" vertical="center" wrapText="1"/>
      <protection/>
    </xf>
    <xf numFmtId="2" fontId="64" fillId="0" borderId="0" xfId="0" applyNumberFormat="1" applyFont="1" applyFill="1" applyBorder="1" applyAlignment="1">
      <alignment horizontal="right" vertical="center" wrapText="1"/>
    </xf>
    <xf numFmtId="0" fontId="12" fillId="35" borderId="18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2" fillId="34" borderId="41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4" fontId="16" fillId="0" borderId="14" xfId="68" applyNumberFormat="1" applyFont="1" applyBorder="1" applyAlignment="1">
      <alignment horizontal="right" vertical="center"/>
    </xf>
    <xf numFmtId="4" fontId="16" fillId="0" borderId="32" xfId="68" applyNumberFormat="1" applyFont="1" applyBorder="1" applyAlignment="1">
      <alignment horizontal="right" vertical="center"/>
    </xf>
    <xf numFmtId="4" fontId="16" fillId="0" borderId="14" xfId="55" applyNumberFormat="1" applyFont="1" applyBorder="1" applyAlignment="1">
      <alignment horizontal="center" vertical="center" wrapText="1"/>
    </xf>
    <xf numFmtId="4" fontId="16" fillId="0" borderId="32" xfId="55" applyNumberFormat="1" applyFont="1" applyBorder="1" applyAlignment="1">
      <alignment horizontal="center" vertical="center" wrapText="1"/>
    </xf>
    <xf numFmtId="4" fontId="17" fillId="33" borderId="14" xfId="68" applyNumberFormat="1" applyFont="1" applyFill="1" applyBorder="1" applyAlignment="1">
      <alignment horizontal="center" vertical="center"/>
    </xf>
    <xf numFmtId="4" fontId="17" fillId="33" borderId="39" xfId="68" applyNumberFormat="1" applyFont="1" applyFill="1" applyBorder="1" applyAlignment="1">
      <alignment horizontal="center" vertical="center"/>
    </xf>
    <xf numFmtId="4" fontId="17" fillId="33" borderId="32" xfId="68" applyNumberFormat="1" applyFont="1" applyFill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6" fillId="0" borderId="14" xfId="55" applyNumberFormat="1" applyFont="1" applyBorder="1" applyAlignment="1">
      <alignment horizontal="right" vertical="center" wrapText="1"/>
    </xf>
    <xf numFmtId="4" fontId="16" fillId="0" borderId="32" xfId="55" applyNumberFormat="1" applyFont="1" applyBorder="1" applyAlignment="1">
      <alignment horizontal="right" vertical="center" wrapText="1"/>
    </xf>
    <xf numFmtId="0" fontId="14" fillId="0" borderId="18" xfId="0" applyFont="1" applyBorder="1" applyAlignment="1" quotePrefix="1">
      <alignment horizontal="center"/>
    </xf>
    <xf numFmtId="0" fontId="14" fillId="0" borderId="13" xfId="0" applyFont="1" applyBorder="1" applyAlignment="1">
      <alignment horizontal="center"/>
    </xf>
    <xf numFmtId="0" fontId="14" fillId="0" borderId="17" xfId="0" applyFont="1" applyBorder="1" applyAlignment="1">
      <alignment horizont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_Caragua1" xfId="52"/>
    <cellStyle name="Nota" xfId="53"/>
    <cellStyle name="Nota 2" xfId="54"/>
    <cellStyle name="Percent" xfId="55"/>
    <cellStyle name="Saída" xfId="56"/>
    <cellStyle name="Comma [0]" xfId="57"/>
    <cellStyle name="Separador de milhares_implant eletr" xfId="58"/>
    <cellStyle name="Separador de milhares_Implantação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2">
    <pageSetUpPr fitToPage="1"/>
  </sheetPr>
  <dimension ref="A1:AP37"/>
  <sheetViews>
    <sheetView showGridLines="0" showZeros="0" view="pageBreakPreview" zoomScale="70" zoomScaleSheetLayoutView="70" zoomScalePageLayoutView="60" workbookViewId="0" topLeftCell="A1">
      <selection activeCell="K17" sqref="K17"/>
    </sheetView>
  </sheetViews>
  <sheetFormatPr defaultColWidth="11.421875" defaultRowHeight="12.75"/>
  <cols>
    <col min="1" max="1" width="45.7109375" style="37" customWidth="1"/>
    <col min="2" max="37" width="4.7109375" style="1" customWidth="1"/>
    <col min="38" max="38" width="21.57421875" style="13" customWidth="1"/>
    <col min="39" max="39" width="16.57421875" style="13" customWidth="1"/>
    <col min="40" max="40" width="16.421875" style="2" customWidth="1"/>
    <col min="41" max="42" width="11.421875" style="2" customWidth="1"/>
  </cols>
  <sheetData>
    <row r="1" spans="1:42" s="6" customFormat="1" ht="19.5" customHeight="1" thickBot="1">
      <c r="A1" s="23" t="s">
        <v>119</v>
      </c>
      <c r="B1" s="573" t="s">
        <v>30</v>
      </c>
      <c r="C1" s="574"/>
      <c r="D1" s="574"/>
      <c r="E1" s="575"/>
      <c r="F1" s="573" t="s">
        <v>31</v>
      </c>
      <c r="G1" s="574"/>
      <c r="H1" s="574"/>
      <c r="I1" s="575"/>
      <c r="J1" s="573" t="s">
        <v>32</v>
      </c>
      <c r="K1" s="574"/>
      <c r="L1" s="574"/>
      <c r="M1" s="575"/>
      <c r="N1" s="573" t="s">
        <v>33</v>
      </c>
      <c r="O1" s="574"/>
      <c r="P1" s="574"/>
      <c r="Q1" s="575"/>
      <c r="R1" s="573" t="s">
        <v>640</v>
      </c>
      <c r="S1" s="574"/>
      <c r="T1" s="574"/>
      <c r="U1" s="575"/>
      <c r="V1" s="573" t="s">
        <v>641</v>
      </c>
      <c r="W1" s="574"/>
      <c r="X1" s="574"/>
      <c r="Y1" s="575"/>
      <c r="Z1" s="573" t="s">
        <v>642</v>
      </c>
      <c r="AA1" s="574"/>
      <c r="AB1" s="574"/>
      <c r="AC1" s="575"/>
      <c r="AD1" s="573" t="s">
        <v>643</v>
      </c>
      <c r="AE1" s="574"/>
      <c r="AF1" s="574"/>
      <c r="AG1" s="575"/>
      <c r="AH1" s="573" t="s">
        <v>644</v>
      </c>
      <c r="AI1" s="574"/>
      <c r="AJ1" s="574"/>
      <c r="AK1" s="575"/>
      <c r="AL1" s="569" t="s">
        <v>34</v>
      </c>
      <c r="AM1" s="570"/>
      <c r="AN1" s="24"/>
      <c r="AO1" s="12"/>
      <c r="AP1" s="12"/>
    </row>
    <row r="2" spans="1:42" s="3" customFormat="1" ht="19.5" customHeight="1" thickBot="1">
      <c r="A2" s="25" t="s">
        <v>120</v>
      </c>
      <c r="B2" s="557"/>
      <c r="C2" s="556"/>
      <c r="D2" s="556"/>
      <c r="E2" s="558"/>
      <c r="F2" s="17"/>
      <c r="G2" s="15"/>
      <c r="H2" s="15"/>
      <c r="I2" s="16"/>
      <c r="J2" s="17"/>
      <c r="K2" s="15"/>
      <c r="L2" s="15"/>
      <c r="M2" s="16"/>
      <c r="N2" s="14"/>
      <c r="O2" s="15"/>
      <c r="P2" s="15"/>
      <c r="Q2" s="16"/>
      <c r="R2" s="14"/>
      <c r="S2" s="15"/>
      <c r="T2" s="15"/>
      <c r="U2" s="16"/>
      <c r="V2" s="14"/>
      <c r="W2" s="15"/>
      <c r="X2" s="15"/>
      <c r="Y2" s="16"/>
      <c r="Z2" s="14"/>
      <c r="AA2" s="15"/>
      <c r="AB2" s="15"/>
      <c r="AC2" s="16"/>
      <c r="AD2" s="14"/>
      <c r="AE2" s="15"/>
      <c r="AF2" s="15"/>
      <c r="AG2" s="16"/>
      <c r="AH2" s="14"/>
      <c r="AI2" s="15"/>
      <c r="AJ2" s="15"/>
      <c r="AK2" s="16"/>
      <c r="AL2" s="444" t="s">
        <v>337</v>
      </c>
      <c r="AM2" s="444" t="s">
        <v>338</v>
      </c>
      <c r="AN2" s="5"/>
      <c r="AO2" s="4"/>
      <c r="AP2" s="4"/>
    </row>
    <row r="3" spans="1:42" s="9" customFormat="1" ht="20.25" customHeight="1">
      <c r="A3" s="136" t="s">
        <v>339</v>
      </c>
      <c r="B3" s="137"/>
      <c r="C3" s="559"/>
      <c r="D3" s="559"/>
      <c r="E3" s="560"/>
      <c r="F3" s="38"/>
      <c r="G3" s="26"/>
      <c r="H3" s="26"/>
      <c r="I3" s="27"/>
      <c r="J3" s="28"/>
      <c r="K3" s="26"/>
      <c r="L3" s="26"/>
      <c r="M3" s="27"/>
      <c r="N3" s="28"/>
      <c r="O3" s="26"/>
      <c r="P3" s="26"/>
      <c r="Q3" s="27"/>
      <c r="R3" s="28"/>
      <c r="S3" s="26"/>
      <c r="T3" s="26"/>
      <c r="U3" s="27"/>
      <c r="V3" s="28"/>
      <c r="W3" s="26"/>
      <c r="X3" s="26"/>
      <c r="Y3" s="27"/>
      <c r="Z3" s="28"/>
      <c r="AA3" s="26"/>
      <c r="AB3" s="26"/>
      <c r="AC3" s="27"/>
      <c r="AD3" s="28"/>
      <c r="AE3" s="26"/>
      <c r="AF3" s="26"/>
      <c r="AG3" s="27"/>
      <c r="AH3" s="28"/>
      <c r="AI3" s="26"/>
      <c r="AJ3" s="26"/>
      <c r="AK3" s="138"/>
      <c r="AL3" s="571">
        <f>implant!J35</f>
        <v>0</v>
      </c>
      <c r="AM3" s="564" t="e">
        <f>AL3*100/AL31</f>
        <v>#DIV/0!</v>
      </c>
      <c r="AN3" s="7"/>
      <c r="AO3" s="8"/>
      <c r="AP3" s="8"/>
    </row>
    <row r="4" spans="1:42" s="9" customFormat="1" ht="15.75" customHeight="1" thickBot="1">
      <c r="A4" s="140"/>
      <c r="B4" s="141"/>
      <c r="C4" s="142"/>
      <c r="D4" s="142"/>
      <c r="E4" s="143"/>
      <c r="F4" s="552"/>
      <c r="G4" s="142"/>
      <c r="H4" s="142"/>
      <c r="I4" s="143"/>
      <c r="J4" s="141"/>
      <c r="K4" s="142"/>
      <c r="L4" s="142"/>
      <c r="M4" s="143"/>
      <c r="N4" s="141"/>
      <c r="O4" s="142"/>
      <c r="P4" s="142"/>
      <c r="Q4" s="143"/>
      <c r="R4" s="141"/>
      <c r="S4" s="142"/>
      <c r="T4" s="142"/>
      <c r="U4" s="143"/>
      <c r="V4" s="141"/>
      <c r="W4" s="142"/>
      <c r="X4" s="142"/>
      <c r="Y4" s="143"/>
      <c r="Z4" s="141"/>
      <c r="AA4" s="142"/>
      <c r="AB4" s="142"/>
      <c r="AC4" s="143"/>
      <c r="AD4" s="141"/>
      <c r="AE4" s="142"/>
      <c r="AF4" s="142"/>
      <c r="AG4" s="143"/>
      <c r="AH4" s="141"/>
      <c r="AI4" s="142"/>
      <c r="AJ4" s="142"/>
      <c r="AK4" s="143"/>
      <c r="AL4" s="572"/>
      <c r="AM4" s="565"/>
      <c r="AN4" s="7"/>
      <c r="AO4" s="8"/>
      <c r="AP4" s="8"/>
    </row>
    <row r="5" spans="1:42" s="9" customFormat="1" ht="20.25" customHeight="1">
      <c r="A5" s="136" t="s">
        <v>121</v>
      </c>
      <c r="B5" s="28"/>
      <c r="C5" s="26"/>
      <c r="D5" s="561"/>
      <c r="E5" s="144"/>
      <c r="F5" s="137"/>
      <c r="G5" s="138"/>
      <c r="H5" s="138"/>
      <c r="I5" s="139"/>
      <c r="J5" s="145"/>
      <c r="K5" s="139"/>
      <c r="L5" s="138"/>
      <c r="M5" s="144"/>
      <c r="N5" s="28"/>
      <c r="O5" s="26"/>
      <c r="P5" s="26"/>
      <c r="Q5" s="27"/>
      <c r="R5" s="28"/>
      <c r="S5" s="26"/>
      <c r="T5" s="26"/>
      <c r="U5" s="27"/>
      <c r="V5" s="28"/>
      <c r="W5" s="26"/>
      <c r="X5" s="26"/>
      <c r="Y5" s="27"/>
      <c r="Z5" s="28"/>
      <c r="AA5" s="26"/>
      <c r="AB5" s="26"/>
      <c r="AC5" s="27"/>
      <c r="AD5" s="28"/>
      <c r="AE5" s="26"/>
      <c r="AF5" s="26"/>
      <c r="AG5" s="27"/>
      <c r="AH5" s="28"/>
      <c r="AI5" s="26"/>
      <c r="AJ5" s="26"/>
      <c r="AK5" s="27"/>
      <c r="AL5" s="562">
        <f>'est. concreto'!J27</f>
        <v>0</v>
      </c>
      <c r="AM5" s="564" t="e">
        <f>AL5*100/AL31</f>
        <v>#DIV/0!</v>
      </c>
      <c r="AN5" s="7"/>
      <c r="AO5" s="8"/>
      <c r="AP5" s="8"/>
    </row>
    <row r="6" spans="1:42" s="9" customFormat="1" ht="16.5" thickBot="1">
      <c r="A6" s="140" t="s">
        <v>122</v>
      </c>
      <c r="B6" s="141"/>
      <c r="C6" s="142"/>
      <c r="D6" s="142"/>
      <c r="E6" s="143"/>
      <c r="F6" s="141"/>
      <c r="G6" s="142"/>
      <c r="H6" s="142"/>
      <c r="I6" s="143"/>
      <c r="J6" s="141"/>
      <c r="K6" s="142"/>
      <c r="L6" s="142"/>
      <c r="M6" s="143"/>
      <c r="N6" s="141"/>
      <c r="O6" s="142"/>
      <c r="P6" s="142"/>
      <c r="Q6" s="143"/>
      <c r="R6" s="141"/>
      <c r="S6" s="142"/>
      <c r="T6" s="142"/>
      <c r="U6" s="143"/>
      <c r="V6" s="141"/>
      <c r="W6" s="142"/>
      <c r="X6" s="142"/>
      <c r="Y6" s="143"/>
      <c r="Z6" s="141"/>
      <c r="AA6" s="142"/>
      <c r="AB6" s="142"/>
      <c r="AC6" s="143"/>
      <c r="AD6" s="141"/>
      <c r="AE6" s="142"/>
      <c r="AF6" s="142"/>
      <c r="AG6" s="143"/>
      <c r="AH6" s="141"/>
      <c r="AI6" s="142"/>
      <c r="AJ6" s="142"/>
      <c r="AK6" s="143"/>
      <c r="AL6" s="563"/>
      <c r="AM6" s="565"/>
      <c r="AN6" s="7"/>
      <c r="AO6" s="8"/>
      <c r="AP6" s="8"/>
    </row>
    <row r="7" spans="1:42" s="9" customFormat="1" ht="15.75">
      <c r="A7" s="136" t="s">
        <v>131</v>
      </c>
      <c r="B7" s="28"/>
      <c r="C7" s="26"/>
      <c r="D7" s="26"/>
      <c r="E7" s="287"/>
      <c r="F7" s="28"/>
      <c r="G7" s="26"/>
      <c r="H7" s="138"/>
      <c r="I7" s="144"/>
      <c r="J7" s="137"/>
      <c r="K7" s="559"/>
      <c r="L7" s="559"/>
      <c r="M7" s="560"/>
      <c r="N7" s="137"/>
      <c r="O7" s="559"/>
      <c r="P7" s="559"/>
      <c r="Q7" s="560"/>
      <c r="R7" s="137"/>
      <c r="S7" s="559"/>
      <c r="T7" s="26"/>
      <c r="U7" s="287"/>
      <c r="V7" s="28"/>
      <c r="W7" s="26"/>
      <c r="X7" s="26"/>
      <c r="Y7" s="287"/>
      <c r="Z7" s="28"/>
      <c r="AA7" s="26"/>
      <c r="AB7" s="26"/>
      <c r="AC7" s="287"/>
      <c r="AD7" s="28"/>
      <c r="AE7" s="26"/>
      <c r="AF7" s="26"/>
      <c r="AG7" s="287"/>
      <c r="AH7" s="28"/>
      <c r="AI7" s="26"/>
      <c r="AJ7" s="26"/>
      <c r="AK7" s="287"/>
      <c r="AL7" s="562">
        <f>arquit!J9</f>
        <v>0</v>
      </c>
      <c r="AM7" s="564" t="e">
        <f>AL7*100/AL31</f>
        <v>#DIV/0!</v>
      </c>
      <c r="AN7" s="7"/>
      <c r="AO7" s="8"/>
      <c r="AP7" s="8"/>
    </row>
    <row r="8" spans="1:42" s="9" customFormat="1" ht="16.5" thickBot="1">
      <c r="A8" s="140"/>
      <c r="B8" s="141"/>
      <c r="C8" s="142"/>
      <c r="D8" s="142"/>
      <c r="E8" s="143"/>
      <c r="F8" s="141"/>
      <c r="G8" s="142"/>
      <c r="H8" s="142"/>
      <c r="I8" s="143"/>
      <c r="J8" s="141"/>
      <c r="K8" s="142"/>
      <c r="L8" s="142"/>
      <c r="M8" s="143"/>
      <c r="N8" s="141"/>
      <c r="O8" s="142"/>
      <c r="P8" s="142"/>
      <c r="Q8" s="143"/>
      <c r="R8" s="141"/>
      <c r="S8" s="142"/>
      <c r="T8" s="142"/>
      <c r="U8" s="143"/>
      <c r="V8" s="141"/>
      <c r="W8" s="142"/>
      <c r="X8" s="142"/>
      <c r="Y8" s="143"/>
      <c r="Z8" s="141"/>
      <c r="AA8" s="142"/>
      <c r="AB8" s="142"/>
      <c r="AC8" s="143"/>
      <c r="AD8" s="141"/>
      <c r="AE8" s="142"/>
      <c r="AF8" s="142"/>
      <c r="AG8" s="143"/>
      <c r="AH8" s="141"/>
      <c r="AI8" s="142"/>
      <c r="AJ8" s="142"/>
      <c r="AK8" s="143"/>
      <c r="AL8" s="563"/>
      <c r="AM8" s="565"/>
      <c r="AN8" s="7"/>
      <c r="AO8" s="8"/>
      <c r="AP8" s="8"/>
    </row>
    <row r="9" spans="1:42" s="9" customFormat="1" ht="15.75">
      <c r="A9" s="136" t="s">
        <v>123</v>
      </c>
      <c r="B9" s="28"/>
      <c r="C9" s="26"/>
      <c r="D9" s="26"/>
      <c r="E9" s="27"/>
      <c r="F9" s="28"/>
      <c r="G9" s="26"/>
      <c r="H9" s="26"/>
      <c r="I9" s="287"/>
      <c r="J9" s="28"/>
      <c r="K9" s="26"/>
      <c r="L9" s="26"/>
      <c r="M9" s="287"/>
      <c r="N9" s="28"/>
      <c r="O9" s="26"/>
      <c r="P9" s="26"/>
      <c r="Q9" s="287"/>
      <c r="R9" s="28"/>
      <c r="S9" s="26"/>
      <c r="T9" s="559"/>
      <c r="U9" s="560"/>
      <c r="V9" s="137"/>
      <c r="W9" s="559"/>
      <c r="X9" s="559"/>
      <c r="Y9" s="560"/>
      <c r="Z9" s="137"/>
      <c r="AA9" s="559"/>
      <c r="AB9" s="559"/>
      <c r="AC9" s="560"/>
      <c r="AD9" s="137"/>
      <c r="AE9" s="559"/>
      <c r="AF9" s="559"/>
      <c r="AG9" s="560"/>
      <c r="AH9" s="28"/>
      <c r="AI9" s="26"/>
      <c r="AJ9" s="26"/>
      <c r="AK9" s="27"/>
      <c r="AL9" s="562">
        <f>arquit!J20+arquit!J36</f>
        <v>0</v>
      </c>
      <c r="AM9" s="564" t="e">
        <f>AL9*100/AL31</f>
        <v>#DIV/0!</v>
      </c>
      <c r="AN9" s="7"/>
      <c r="AO9" s="8"/>
      <c r="AP9" s="8"/>
    </row>
    <row r="10" spans="1:42" s="9" customFormat="1" ht="16.5" thickBot="1">
      <c r="A10" s="140" t="s">
        <v>124</v>
      </c>
      <c r="B10" s="141"/>
      <c r="C10" s="142"/>
      <c r="D10" s="142"/>
      <c r="E10" s="143"/>
      <c r="F10" s="141"/>
      <c r="G10" s="142"/>
      <c r="H10" s="142"/>
      <c r="I10" s="143"/>
      <c r="J10" s="141"/>
      <c r="K10" s="142"/>
      <c r="L10" s="142"/>
      <c r="M10" s="143"/>
      <c r="N10" s="141"/>
      <c r="O10" s="142"/>
      <c r="P10" s="142"/>
      <c r="Q10" s="143"/>
      <c r="R10" s="141"/>
      <c r="S10" s="142"/>
      <c r="T10" s="142"/>
      <c r="U10" s="143"/>
      <c r="V10" s="141"/>
      <c r="W10" s="142"/>
      <c r="X10" s="142"/>
      <c r="Y10" s="143"/>
      <c r="Z10" s="141"/>
      <c r="AA10" s="142"/>
      <c r="AB10" s="142"/>
      <c r="AC10" s="143"/>
      <c r="AD10" s="141"/>
      <c r="AE10" s="142"/>
      <c r="AF10" s="142"/>
      <c r="AG10" s="143"/>
      <c r="AH10" s="141"/>
      <c r="AI10" s="142"/>
      <c r="AJ10" s="142"/>
      <c r="AK10" s="143"/>
      <c r="AL10" s="563"/>
      <c r="AM10" s="565"/>
      <c r="AN10" s="7"/>
      <c r="AO10" s="8"/>
      <c r="AP10" s="8"/>
    </row>
    <row r="11" spans="1:42" s="9" customFormat="1" ht="15.75">
      <c r="A11" s="136" t="s">
        <v>132</v>
      </c>
      <c r="B11" s="28"/>
      <c r="C11" s="26"/>
      <c r="D11" s="26"/>
      <c r="E11" s="27"/>
      <c r="F11" s="28"/>
      <c r="G11" s="26"/>
      <c r="H11" s="26"/>
      <c r="I11" s="287"/>
      <c r="J11" s="28"/>
      <c r="K11" s="26"/>
      <c r="L11" s="559"/>
      <c r="M11" s="560"/>
      <c r="N11" s="137"/>
      <c r="O11" s="559"/>
      <c r="P11" s="559"/>
      <c r="Q11" s="560"/>
      <c r="R11" s="137"/>
      <c r="S11" s="559"/>
      <c r="T11" s="26"/>
      <c r="U11" s="27"/>
      <c r="V11" s="28"/>
      <c r="W11" s="26"/>
      <c r="X11" s="26"/>
      <c r="Y11" s="27"/>
      <c r="Z11" s="28"/>
      <c r="AA11" s="26"/>
      <c r="AB11" s="26"/>
      <c r="AC11" s="27"/>
      <c r="AD11" s="28"/>
      <c r="AE11" s="26"/>
      <c r="AF11" s="26"/>
      <c r="AG11" s="27"/>
      <c r="AH11" s="28"/>
      <c r="AI11" s="26"/>
      <c r="AJ11" s="26"/>
      <c r="AK11" s="27"/>
      <c r="AL11" s="562">
        <f>'agua fria'!J36</f>
        <v>0</v>
      </c>
      <c r="AM11" s="564" t="e">
        <f>AL11*100/AL31</f>
        <v>#DIV/0!</v>
      </c>
      <c r="AN11" s="7"/>
      <c r="AO11" s="8"/>
      <c r="AP11" s="8"/>
    </row>
    <row r="12" spans="1:42" s="9" customFormat="1" ht="16.5" thickBot="1">
      <c r="A12" s="140"/>
      <c r="B12" s="141"/>
      <c r="C12" s="142"/>
      <c r="D12" s="142"/>
      <c r="E12" s="143"/>
      <c r="F12" s="141"/>
      <c r="G12" s="142"/>
      <c r="H12" s="142"/>
      <c r="I12" s="143"/>
      <c r="J12" s="141"/>
      <c r="K12" s="142"/>
      <c r="L12" s="142"/>
      <c r="M12" s="143"/>
      <c r="N12" s="141"/>
      <c r="O12" s="142"/>
      <c r="P12" s="142"/>
      <c r="Q12" s="143"/>
      <c r="R12" s="141"/>
      <c r="S12" s="142"/>
      <c r="T12" s="142"/>
      <c r="U12" s="143"/>
      <c r="V12" s="141"/>
      <c r="W12" s="142"/>
      <c r="X12" s="142"/>
      <c r="Y12" s="143"/>
      <c r="Z12" s="141"/>
      <c r="AA12" s="142"/>
      <c r="AB12" s="142"/>
      <c r="AC12" s="143"/>
      <c r="AD12" s="141"/>
      <c r="AE12" s="142"/>
      <c r="AF12" s="142"/>
      <c r="AG12" s="143"/>
      <c r="AH12" s="141"/>
      <c r="AI12" s="142"/>
      <c r="AJ12" s="142"/>
      <c r="AK12" s="143"/>
      <c r="AL12" s="563"/>
      <c r="AM12" s="565"/>
      <c r="AN12" s="7"/>
      <c r="AO12" s="8"/>
      <c r="AP12" s="8"/>
    </row>
    <row r="13" spans="1:42" s="9" customFormat="1" ht="15.75">
      <c r="A13" s="136" t="s">
        <v>125</v>
      </c>
      <c r="B13" s="28"/>
      <c r="C13" s="26"/>
      <c r="D13" s="26"/>
      <c r="E13" s="27"/>
      <c r="F13" s="28"/>
      <c r="G13" s="26"/>
      <c r="H13" s="26"/>
      <c r="I13" s="287"/>
      <c r="J13" s="137"/>
      <c r="K13" s="559"/>
      <c r="L13" s="559"/>
      <c r="M13" s="560"/>
      <c r="N13" s="137"/>
      <c r="O13" s="559"/>
      <c r="P13" s="559"/>
      <c r="Q13" s="560"/>
      <c r="R13" s="28"/>
      <c r="S13" s="26"/>
      <c r="T13" s="26"/>
      <c r="U13" s="27"/>
      <c r="V13" s="137"/>
      <c r="W13" s="559"/>
      <c r="X13" s="559"/>
      <c r="Y13" s="560"/>
      <c r="Z13" s="28"/>
      <c r="AA13" s="26"/>
      <c r="AB13" s="26"/>
      <c r="AC13" s="27"/>
      <c r="AD13" s="28"/>
      <c r="AE13" s="26"/>
      <c r="AF13" s="26"/>
      <c r="AG13" s="27"/>
      <c r="AH13" s="28"/>
      <c r="AI13" s="26"/>
      <c r="AJ13" s="26"/>
      <c r="AK13" s="27"/>
      <c r="AL13" s="562">
        <f>esgoto!J38</f>
        <v>0</v>
      </c>
      <c r="AM13" s="564" t="e">
        <f>AL13*100/AL31</f>
        <v>#DIV/0!</v>
      </c>
      <c r="AN13" s="7"/>
      <c r="AO13" s="8"/>
      <c r="AP13" s="8"/>
    </row>
    <row r="14" spans="1:42" s="9" customFormat="1" ht="16.5" thickBot="1">
      <c r="A14" s="140" t="s">
        <v>126</v>
      </c>
      <c r="B14" s="141"/>
      <c r="C14" s="142"/>
      <c r="D14" s="142"/>
      <c r="E14" s="143"/>
      <c r="F14" s="141"/>
      <c r="G14" s="142"/>
      <c r="H14" s="142"/>
      <c r="I14" s="143"/>
      <c r="J14" s="141"/>
      <c r="K14" s="142"/>
      <c r="L14" s="142"/>
      <c r="M14" s="143"/>
      <c r="N14" s="141"/>
      <c r="O14" s="142"/>
      <c r="P14" s="142"/>
      <c r="Q14" s="143"/>
      <c r="R14" s="141"/>
      <c r="S14" s="142"/>
      <c r="T14" s="142"/>
      <c r="U14" s="143"/>
      <c r="V14" s="141"/>
      <c r="W14" s="142"/>
      <c r="X14" s="142"/>
      <c r="Y14" s="143"/>
      <c r="Z14" s="141"/>
      <c r="AA14" s="142"/>
      <c r="AB14" s="142"/>
      <c r="AC14" s="143"/>
      <c r="AD14" s="141"/>
      <c r="AE14" s="142"/>
      <c r="AF14" s="142"/>
      <c r="AG14" s="143"/>
      <c r="AH14" s="141"/>
      <c r="AI14" s="142"/>
      <c r="AJ14" s="142"/>
      <c r="AK14" s="143"/>
      <c r="AL14" s="563"/>
      <c r="AM14" s="565"/>
      <c r="AN14" s="7"/>
      <c r="AO14" s="8"/>
      <c r="AP14" s="8"/>
    </row>
    <row r="15" spans="1:42" s="9" customFormat="1" ht="15.75" customHeight="1">
      <c r="A15" s="136" t="s">
        <v>127</v>
      </c>
      <c r="B15" s="28"/>
      <c r="C15" s="26"/>
      <c r="D15" s="26"/>
      <c r="E15" s="27"/>
      <c r="F15" s="28"/>
      <c r="G15" s="26"/>
      <c r="H15" s="26"/>
      <c r="I15" s="287"/>
      <c r="J15" s="28"/>
      <c r="K15" s="26"/>
      <c r="L15" s="26"/>
      <c r="M15" s="287"/>
      <c r="N15" s="28"/>
      <c r="O15" s="26"/>
      <c r="P15" s="26"/>
      <c r="Q15" s="27"/>
      <c r="R15" s="28"/>
      <c r="S15" s="26"/>
      <c r="T15" s="26"/>
      <c r="U15" s="27"/>
      <c r="V15" s="137"/>
      <c r="W15" s="559"/>
      <c r="X15" s="559"/>
      <c r="Y15" s="560"/>
      <c r="Z15" s="137"/>
      <c r="AA15" s="26"/>
      <c r="AB15" s="26"/>
      <c r="AC15" s="27"/>
      <c r="AD15" s="28"/>
      <c r="AE15" s="26"/>
      <c r="AF15" s="26"/>
      <c r="AG15" s="27"/>
      <c r="AH15" s="137"/>
      <c r="AI15" s="559"/>
      <c r="AJ15" s="559"/>
      <c r="AK15" s="560"/>
      <c r="AL15" s="562">
        <f>eletrica!J53</f>
        <v>0</v>
      </c>
      <c r="AM15" s="564" t="e">
        <f>AL15*100/AL31</f>
        <v>#DIV/0!</v>
      </c>
      <c r="AN15" s="7"/>
      <c r="AO15" s="8"/>
      <c r="AP15" s="8"/>
    </row>
    <row r="16" spans="1:42" s="9" customFormat="1" ht="16.5" customHeight="1" thickBot="1">
      <c r="A16" s="140"/>
      <c r="B16" s="141"/>
      <c r="C16" s="142"/>
      <c r="D16" s="142"/>
      <c r="E16" s="143"/>
      <c r="F16" s="141"/>
      <c r="G16" s="142"/>
      <c r="H16" s="142"/>
      <c r="I16" s="143"/>
      <c r="J16" s="141"/>
      <c r="K16" s="142"/>
      <c r="L16" s="142"/>
      <c r="M16" s="143"/>
      <c r="N16" s="141"/>
      <c r="O16" s="142"/>
      <c r="P16" s="142"/>
      <c r="Q16" s="143"/>
      <c r="R16" s="141"/>
      <c r="S16" s="142"/>
      <c r="T16" s="142"/>
      <c r="U16" s="143"/>
      <c r="V16" s="141"/>
      <c r="W16" s="142"/>
      <c r="X16" s="142"/>
      <c r="Y16" s="143"/>
      <c r="Z16" s="141"/>
      <c r="AA16" s="142"/>
      <c r="AB16" s="142"/>
      <c r="AC16" s="143"/>
      <c r="AD16" s="141"/>
      <c r="AE16" s="142"/>
      <c r="AF16" s="142"/>
      <c r="AG16" s="143"/>
      <c r="AH16" s="141"/>
      <c r="AI16" s="142"/>
      <c r="AJ16" s="142"/>
      <c r="AK16" s="143"/>
      <c r="AL16" s="563"/>
      <c r="AM16" s="565"/>
      <c r="AN16" s="7"/>
      <c r="AO16" s="8"/>
      <c r="AP16" s="8"/>
    </row>
    <row r="17" spans="1:42" s="9" customFormat="1" ht="15.75">
      <c r="A17" s="136" t="s">
        <v>128</v>
      </c>
      <c r="B17" s="28"/>
      <c r="C17" s="26"/>
      <c r="D17" s="139"/>
      <c r="E17" s="139"/>
      <c r="F17" s="28"/>
      <c r="G17" s="26"/>
      <c r="H17" s="559"/>
      <c r="I17" s="560"/>
      <c r="J17" s="137"/>
      <c r="K17" s="559"/>
      <c r="L17" s="559"/>
      <c r="M17" s="560"/>
      <c r="N17" s="137"/>
      <c r="O17" s="559"/>
      <c r="P17" s="559"/>
      <c r="Q17" s="560"/>
      <c r="R17" s="137"/>
      <c r="S17" s="559"/>
      <c r="T17" s="559"/>
      <c r="U17" s="560"/>
      <c r="V17" s="137"/>
      <c r="W17" s="559"/>
      <c r="X17" s="559"/>
      <c r="Y17" s="560"/>
      <c r="Z17" s="137"/>
      <c r="AA17" s="559"/>
      <c r="AB17" s="559"/>
      <c r="AC17" s="560"/>
      <c r="AD17" s="28"/>
      <c r="AE17" s="26"/>
      <c r="AF17" s="139"/>
      <c r="AG17" s="139"/>
      <c r="AH17" s="28"/>
      <c r="AI17" s="26"/>
      <c r="AJ17" s="139"/>
      <c r="AK17" s="139"/>
      <c r="AL17" s="562">
        <f>'est. madeira '!J28+arquit!J209+arquit!J118</f>
        <v>0</v>
      </c>
      <c r="AM17" s="564" t="e">
        <f>AL17*100/AL31</f>
        <v>#DIV/0!</v>
      </c>
      <c r="AN17" s="7"/>
      <c r="AO17" s="8"/>
      <c r="AP17" s="8"/>
    </row>
    <row r="18" spans="1:42" s="9" customFormat="1" ht="16.5" thickBot="1">
      <c r="A18" s="140" t="s">
        <v>645</v>
      </c>
      <c r="B18" s="141"/>
      <c r="C18" s="142"/>
      <c r="D18" s="142"/>
      <c r="E18" s="143"/>
      <c r="F18" s="141"/>
      <c r="G18" s="142"/>
      <c r="H18" s="142"/>
      <c r="I18" s="143"/>
      <c r="J18" s="141"/>
      <c r="K18" s="142"/>
      <c r="L18" s="142"/>
      <c r="M18" s="143"/>
      <c r="N18" s="141"/>
      <c r="O18" s="142"/>
      <c r="P18" s="142"/>
      <c r="Q18" s="143"/>
      <c r="R18" s="141"/>
      <c r="S18" s="142"/>
      <c r="T18" s="142"/>
      <c r="U18" s="143"/>
      <c r="V18" s="141"/>
      <c r="W18" s="142"/>
      <c r="X18" s="142"/>
      <c r="Y18" s="143"/>
      <c r="Z18" s="141"/>
      <c r="AA18" s="142"/>
      <c r="AB18" s="142"/>
      <c r="AC18" s="143"/>
      <c r="AD18" s="141"/>
      <c r="AE18" s="142"/>
      <c r="AF18" s="142"/>
      <c r="AG18" s="143"/>
      <c r="AH18" s="141"/>
      <c r="AI18" s="142"/>
      <c r="AJ18" s="142"/>
      <c r="AK18" s="143"/>
      <c r="AL18" s="563"/>
      <c r="AM18" s="565"/>
      <c r="AN18" s="7"/>
      <c r="AO18" s="8"/>
      <c r="AP18" s="8"/>
    </row>
    <row r="19" spans="1:42" s="9" customFormat="1" ht="15.75">
      <c r="A19" s="136" t="s">
        <v>638</v>
      </c>
      <c r="B19" s="28"/>
      <c r="C19" s="26"/>
      <c r="D19" s="139"/>
      <c r="E19" s="139"/>
      <c r="F19" s="549"/>
      <c r="G19" s="550"/>
      <c r="H19" s="550"/>
      <c r="I19" s="551"/>
      <c r="J19" s="28"/>
      <c r="K19" s="26"/>
      <c r="L19" s="26"/>
      <c r="M19" s="287"/>
      <c r="N19" s="28"/>
      <c r="O19" s="26"/>
      <c r="P19" s="139"/>
      <c r="Q19" s="139"/>
      <c r="R19" s="28"/>
      <c r="S19" s="26"/>
      <c r="T19" s="139"/>
      <c r="U19" s="139"/>
      <c r="V19" s="28"/>
      <c r="W19" s="26"/>
      <c r="X19" s="139"/>
      <c r="Y19" s="139"/>
      <c r="Z19" s="28"/>
      <c r="AA19" s="26"/>
      <c r="AB19" s="139"/>
      <c r="AC19" s="139"/>
      <c r="AD19" s="137"/>
      <c r="AE19" s="559"/>
      <c r="AF19" s="559"/>
      <c r="AG19" s="560"/>
      <c r="AH19" s="28"/>
      <c r="AI19" s="26"/>
      <c r="AJ19" s="139"/>
      <c r="AK19" s="139"/>
      <c r="AL19" s="562">
        <f>arquit!J82</f>
        <v>0</v>
      </c>
      <c r="AM19" s="564" t="e">
        <f>AL19*100/AL31</f>
        <v>#DIV/0!</v>
      </c>
      <c r="AN19" s="7"/>
      <c r="AO19" s="8"/>
      <c r="AP19" s="8"/>
    </row>
    <row r="20" spans="1:42" s="9" customFormat="1" ht="16.5" thickBot="1">
      <c r="A20" s="140"/>
      <c r="B20" s="141"/>
      <c r="C20" s="142"/>
      <c r="D20" s="142"/>
      <c r="E20" s="143"/>
      <c r="F20" s="141"/>
      <c r="G20" s="142"/>
      <c r="H20" s="142"/>
      <c r="I20" s="143"/>
      <c r="J20" s="141"/>
      <c r="K20" s="142"/>
      <c r="L20" s="142"/>
      <c r="M20" s="143"/>
      <c r="N20" s="141"/>
      <c r="O20" s="142"/>
      <c r="P20" s="142"/>
      <c r="Q20" s="143"/>
      <c r="R20" s="141"/>
      <c r="S20" s="142"/>
      <c r="T20" s="142"/>
      <c r="U20" s="143"/>
      <c r="V20" s="141"/>
      <c r="W20" s="142"/>
      <c r="X20" s="142"/>
      <c r="Y20" s="143"/>
      <c r="Z20" s="141"/>
      <c r="AA20" s="142"/>
      <c r="AB20" s="142"/>
      <c r="AC20" s="143"/>
      <c r="AD20" s="141"/>
      <c r="AE20" s="142"/>
      <c r="AF20" s="142"/>
      <c r="AG20" s="143"/>
      <c r="AH20" s="141"/>
      <c r="AI20" s="142"/>
      <c r="AJ20" s="142"/>
      <c r="AK20" s="143"/>
      <c r="AL20" s="563"/>
      <c r="AM20" s="565"/>
      <c r="AN20" s="7"/>
      <c r="AO20" s="8"/>
      <c r="AP20" s="8"/>
    </row>
    <row r="21" spans="1:42" s="9" customFormat="1" ht="16.5" customHeight="1">
      <c r="A21" s="136" t="s">
        <v>633</v>
      </c>
      <c r="B21" s="28"/>
      <c r="C21" s="26"/>
      <c r="D21" s="26"/>
      <c r="E21" s="27"/>
      <c r="F21" s="28"/>
      <c r="G21" s="26"/>
      <c r="H21" s="26"/>
      <c r="I21" s="27"/>
      <c r="J21" s="28"/>
      <c r="K21" s="26"/>
      <c r="L21" s="26"/>
      <c r="M21" s="287"/>
      <c r="N21" s="28"/>
      <c r="O21" s="26"/>
      <c r="P21" s="26"/>
      <c r="Q21" s="27"/>
      <c r="R21" s="28"/>
      <c r="S21" s="26"/>
      <c r="T21" s="559"/>
      <c r="U21" s="560"/>
      <c r="V21" s="137"/>
      <c r="W21" s="559"/>
      <c r="X21" s="559"/>
      <c r="Y21" s="560"/>
      <c r="Z21" s="137"/>
      <c r="AA21" s="559"/>
      <c r="AB21" s="26"/>
      <c r="AC21" s="27"/>
      <c r="AD21" s="28"/>
      <c r="AE21" s="26"/>
      <c r="AF21" s="26"/>
      <c r="AG21" s="27"/>
      <c r="AH21" s="28"/>
      <c r="AI21" s="26"/>
      <c r="AJ21" s="26"/>
      <c r="AK21" s="27"/>
      <c r="AL21" s="562">
        <f>arquit!J50</f>
        <v>0</v>
      </c>
      <c r="AM21" s="564" t="e">
        <f>AL21*100/AL31</f>
        <v>#DIV/0!</v>
      </c>
      <c r="AN21" s="7"/>
      <c r="AO21" s="8"/>
      <c r="AP21" s="8"/>
    </row>
    <row r="22" spans="1:42" s="9" customFormat="1" ht="16.5" thickBot="1">
      <c r="A22" s="140"/>
      <c r="B22" s="141"/>
      <c r="C22" s="142"/>
      <c r="D22" s="142"/>
      <c r="E22" s="143"/>
      <c r="F22" s="141"/>
      <c r="G22" s="142"/>
      <c r="H22" s="142"/>
      <c r="I22" s="143"/>
      <c r="J22" s="141"/>
      <c r="K22" s="142"/>
      <c r="L22" s="142"/>
      <c r="M22" s="143"/>
      <c r="N22" s="141"/>
      <c r="O22" s="142"/>
      <c r="P22" s="142"/>
      <c r="Q22" s="143"/>
      <c r="R22" s="141"/>
      <c r="S22" s="142"/>
      <c r="T22" s="142"/>
      <c r="U22" s="143"/>
      <c r="V22" s="141"/>
      <c r="W22" s="142"/>
      <c r="X22" s="142"/>
      <c r="Y22" s="143"/>
      <c r="Z22" s="141"/>
      <c r="AA22" s="142"/>
      <c r="AB22" s="142"/>
      <c r="AC22" s="143"/>
      <c r="AD22" s="141"/>
      <c r="AE22" s="142"/>
      <c r="AF22" s="142"/>
      <c r="AG22" s="143"/>
      <c r="AH22" s="141"/>
      <c r="AI22" s="142"/>
      <c r="AJ22" s="142"/>
      <c r="AK22" s="143"/>
      <c r="AL22" s="563"/>
      <c r="AM22" s="565"/>
      <c r="AN22" s="7"/>
      <c r="AO22" s="8"/>
      <c r="AP22" s="8"/>
    </row>
    <row r="23" spans="1:42" s="9" customFormat="1" ht="20.25" customHeight="1">
      <c r="A23" s="136" t="s">
        <v>634</v>
      </c>
      <c r="B23" s="28"/>
      <c r="C23" s="26"/>
      <c r="D23" s="26"/>
      <c r="E23" s="27"/>
      <c r="F23" s="28"/>
      <c r="G23" s="26"/>
      <c r="H23" s="26"/>
      <c r="I23" s="27"/>
      <c r="J23" s="28"/>
      <c r="K23" s="26"/>
      <c r="L23" s="26"/>
      <c r="M23" s="287"/>
      <c r="N23" s="28"/>
      <c r="O23" s="26"/>
      <c r="P23" s="26"/>
      <c r="Q23" s="27"/>
      <c r="R23" s="28"/>
      <c r="S23" s="26"/>
      <c r="T23" s="26"/>
      <c r="U23" s="27"/>
      <c r="V23" s="28"/>
      <c r="W23" s="26"/>
      <c r="X23" s="26"/>
      <c r="Y23" s="27"/>
      <c r="Z23" s="137"/>
      <c r="AA23" s="559"/>
      <c r="AB23" s="559"/>
      <c r="AC23" s="560"/>
      <c r="AD23" s="137"/>
      <c r="AE23" s="559"/>
      <c r="AF23" s="559"/>
      <c r="AG23" s="560"/>
      <c r="AH23" s="28"/>
      <c r="AI23" s="26"/>
      <c r="AJ23" s="26"/>
      <c r="AK23" s="27"/>
      <c r="AL23" s="562">
        <f>arquit!J65+arquit!J71+arquit!J145</f>
        <v>0</v>
      </c>
      <c r="AM23" s="564" t="e">
        <f>AL23*100/AL31</f>
        <v>#DIV/0!</v>
      </c>
      <c r="AN23" s="7"/>
      <c r="AO23" s="8"/>
      <c r="AP23" s="8"/>
    </row>
    <row r="24" spans="1:42" s="9" customFormat="1" ht="16.5" customHeight="1" thickBot="1">
      <c r="A24" s="140"/>
      <c r="B24" s="141"/>
      <c r="C24" s="142"/>
      <c r="D24" s="146"/>
      <c r="E24" s="143"/>
      <c r="F24" s="141"/>
      <c r="G24" s="142"/>
      <c r="H24" s="142"/>
      <c r="I24" s="143"/>
      <c r="J24" s="141"/>
      <c r="K24" s="142"/>
      <c r="L24" s="142"/>
      <c r="M24" s="143"/>
      <c r="N24" s="141"/>
      <c r="O24" s="142"/>
      <c r="P24" s="146"/>
      <c r="Q24" s="143"/>
      <c r="R24" s="141"/>
      <c r="S24" s="142"/>
      <c r="T24" s="146"/>
      <c r="U24" s="143"/>
      <c r="V24" s="141"/>
      <c r="W24" s="142"/>
      <c r="X24" s="146"/>
      <c r="Y24" s="143"/>
      <c r="Z24" s="141"/>
      <c r="AA24" s="142"/>
      <c r="AB24" s="142"/>
      <c r="AC24" s="143"/>
      <c r="AD24" s="141"/>
      <c r="AE24" s="142"/>
      <c r="AF24" s="142"/>
      <c r="AG24" s="143"/>
      <c r="AH24" s="141"/>
      <c r="AI24" s="142"/>
      <c r="AJ24" s="146"/>
      <c r="AK24" s="143"/>
      <c r="AL24" s="563"/>
      <c r="AM24" s="565"/>
      <c r="AN24" s="7"/>
      <c r="AO24" s="8"/>
      <c r="AP24" s="8"/>
    </row>
    <row r="25" spans="1:42" s="9" customFormat="1" ht="15.75" customHeight="1">
      <c r="A25" s="136" t="s">
        <v>635</v>
      </c>
      <c r="B25" s="28"/>
      <c r="C25" s="26"/>
      <c r="D25" s="26"/>
      <c r="E25" s="27"/>
      <c r="F25" s="28"/>
      <c r="G25" s="26"/>
      <c r="H25" s="26"/>
      <c r="I25" s="27"/>
      <c r="J25" s="28"/>
      <c r="K25" s="26"/>
      <c r="L25" s="26"/>
      <c r="M25" s="287"/>
      <c r="N25" s="28"/>
      <c r="O25" s="26"/>
      <c r="P25" s="26"/>
      <c r="Q25" s="27"/>
      <c r="R25" s="28"/>
      <c r="S25" s="26"/>
      <c r="T25" s="26"/>
      <c r="U25" s="27"/>
      <c r="V25" s="28"/>
      <c r="W25" s="26"/>
      <c r="X25" s="26"/>
      <c r="Y25" s="27"/>
      <c r="Z25" s="28"/>
      <c r="AA25" s="26"/>
      <c r="AB25" s="26"/>
      <c r="AC25" s="27"/>
      <c r="AD25" s="137"/>
      <c r="AE25" s="559"/>
      <c r="AF25" s="559"/>
      <c r="AG25" s="560"/>
      <c r="AH25" s="137"/>
      <c r="AI25" s="559"/>
      <c r="AJ25" s="559"/>
      <c r="AK25" s="560"/>
      <c r="AL25" s="562">
        <f>arquit!J138+arquit!J176+arquit!J187+arquit!J198</f>
        <v>0</v>
      </c>
      <c r="AM25" s="564" t="e">
        <f>AL25*100/AL31</f>
        <v>#DIV/0!</v>
      </c>
      <c r="AN25" s="7"/>
      <c r="AO25" s="8"/>
      <c r="AP25" s="8"/>
    </row>
    <row r="26" spans="1:42" s="9" customFormat="1" ht="16.5" customHeight="1" thickBot="1">
      <c r="A26" s="140" t="s">
        <v>646</v>
      </c>
      <c r="B26" s="141"/>
      <c r="C26" s="142"/>
      <c r="D26" s="142"/>
      <c r="E26" s="143"/>
      <c r="F26" s="141"/>
      <c r="G26" s="142"/>
      <c r="H26" s="142"/>
      <c r="I26" s="143"/>
      <c r="J26" s="141"/>
      <c r="K26" s="142"/>
      <c r="L26" s="142"/>
      <c r="M26" s="143"/>
      <c r="N26" s="141"/>
      <c r="O26" s="142"/>
      <c r="P26" s="142"/>
      <c r="Q26" s="143"/>
      <c r="R26" s="141"/>
      <c r="S26" s="142"/>
      <c r="T26" s="142"/>
      <c r="U26" s="143"/>
      <c r="V26" s="141"/>
      <c r="W26" s="142"/>
      <c r="X26" s="142"/>
      <c r="Y26" s="143"/>
      <c r="Z26" s="141"/>
      <c r="AA26" s="142"/>
      <c r="AB26" s="142"/>
      <c r="AC26" s="143"/>
      <c r="AD26" s="141"/>
      <c r="AE26" s="142"/>
      <c r="AF26" s="142"/>
      <c r="AG26" s="143"/>
      <c r="AH26" s="141"/>
      <c r="AI26" s="142"/>
      <c r="AJ26" s="142"/>
      <c r="AK26" s="143"/>
      <c r="AL26" s="563"/>
      <c r="AM26" s="565"/>
      <c r="AN26" s="7"/>
      <c r="AO26" s="8"/>
      <c r="AP26" s="8"/>
    </row>
    <row r="27" spans="1:42" s="9" customFormat="1" ht="16.5" customHeight="1">
      <c r="A27" s="136" t="s">
        <v>636</v>
      </c>
      <c r="B27" s="28"/>
      <c r="C27" s="26"/>
      <c r="D27" s="26"/>
      <c r="E27" s="27"/>
      <c r="F27" s="28"/>
      <c r="G27" s="26"/>
      <c r="H27" s="26"/>
      <c r="I27" s="27"/>
      <c r="J27" s="28"/>
      <c r="K27" s="26"/>
      <c r="L27" s="26"/>
      <c r="M27" s="27"/>
      <c r="N27" s="28"/>
      <c r="O27" s="26"/>
      <c r="P27" s="26"/>
      <c r="Q27" s="27"/>
      <c r="R27" s="28"/>
      <c r="S27" s="26"/>
      <c r="T27" s="26"/>
      <c r="U27" s="27"/>
      <c r="V27" s="28"/>
      <c r="W27" s="26"/>
      <c r="X27" s="26"/>
      <c r="Y27" s="27"/>
      <c r="Z27" s="28"/>
      <c r="AA27" s="26"/>
      <c r="AB27" s="137"/>
      <c r="AC27" s="559"/>
      <c r="AD27" s="137"/>
      <c r="AE27" s="559"/>
      <c r="AF27" s="559"/>
      <c r="AG27" s="560"/>
      <c r="AH27" s="137"/>
      <c r="AI27" s="559"/>
      <c r="AJ27" s="559"/>
      <c r="AK27" s="560"/>
      <c r="AL27" s="562">
        <f>arquit!J230</f>
        <v>0</v>
      </c>
      <c r="AM27" s="564" t="e">
        <f>AL27*100/AL31</f>
        <v>#DIV/0!</v>
      </c>
      <c r="AN27" s="7"/>
      <c r="AO27" s="8"/>
      <c r="AP27" s="8"/>
    </row>
    <row r="28" spans="1:42" s="9" customFormat="1" ht="16.5" thickBot="1">
      <c r="A28" s="140"/>
      <c r="B28" s="141"/>
      <c r="C28" s="142"/>
      <c r="D28" s="142"/>
      <c r="E28" s="143"/>
      <c r="F28" s="141"/>
      <c r="G28" s="142"/>
      <c r="H28" s="142"/>
      <c r="I28" s="143"/>
      <c r="J28" s="141"/>
      <c r="K28" s="142"/>
      <c r="L28" s="142"/>
      <c r="M28" s="143"/>
      <c r="N28" s="141"/>
      <c r="O28" s="142"/>
      <c r="P28" s="142"/>
      <c r="Q28" s="143"/>
      <c r="R28" s="141"/>
      <c r="S28" s="142"/>
      <c r="T28" s="142"/>
      <c r="U28" s="143"/>
      <c r="V28" s="141"/>
      <c r="W28" s="142"/>
      <c r="X28" s="142"/>
      <c r="Y28" s="143"/>
      <c r="Z28" s="141"/>
      <c r="AA28" s="142"/>
      <c r="AB28" s="141"/>
      <c r="AC28" s="142"/>
      <c r="AD28" s="141"/>
      <c r="AE28" s="142"/>
      <c r="AF28" s="142"/>
      <c r="AG28" s="143"/>
      <c r="AH28" s="141"/>
      <c r="AI28" s="142"/>
      <c r="AJ28" s="142"/>
      <c r="AK28" s="143"/>
      <c r="AL28" s="563"/>
      <c r="AM28" s="565"/>
      <c r="AN28" s="7"/>
      <c r="AO28" s="8"/>
      <c r="AP28" s="8"/>
    </row>
    <row r="29" spans="1:42" s="9" customFormat="1" ht="16.5" customHeight="1">
      <c r="A29" s="136" t="s">
        <v>637</v>
      </c>
      <c r="B29" s="28"/>
      <c r="C29" s="26"/>
      <c r="D29" s="26"/>
      <c r="E29" s="27"/>
      <c r="F29" s="28"/>
      <c r="G29" s="26"/>
      <c r="H29" s="26"/>
      <c r="I29" s="27"/>
      <c r="J29" s="28"/>
      <c r="K29" s="26"/>
      <c r="L29" s="26"/>
      <c r="M29" s="27"/>
      <c r="N29" s="28"/>
      <c r="O29" s="26"/>
      <c r="P29" s="26"/>
      <c r="Q29" s="27"/>
      <c r="R29" s="28"/>
      <c r="S29" s="26"/>
      <c r="T29" s="26"/>
      <c r="U29" s="27"/>
      <c r="V29" s="28"/>
      <c r="W29" s="26"/>
      <c r="X29" s="26"/>
      <c r="Y29" s="27"/>
      <c r="Z29" s="28"/>
      <c r="AA29" s="26"/>
      <c r="AB29" s="26"/>
      <c r="AC29" s="27"/>
      <c r="AD29" s="28"/>
      <c r="AE29" s="26"/>
      <c r="AF29" s="559"/>
      <c r="AG29" s="560"/>
      <c r="AH29" s="137"/>
      <c r="AI29" s="559"/>
      <c r="AJ29" s="559"/>
      <c r="AK29" s="560"/>
      <c r="AL29" s="562">
        <f>arquit!J238</f>
        <v>0</v>
      </c>
      <c r="AM29" s="564" t="e">
        <f>AL29*100/AL31</f>
        <v>#DIV/0!</v>
      </c>
      <c r="AN29" s="7"/>
      <c r="AO29" s="8"/>
      <c r="AP29" s="8"/>
    </row>
    <row r="30" spans="1:42" s="9" customFormat="1" ht="16.5" thickBot="1">
      <c r="A30" s="140"/>
      <c r="B30" s="141"/>
      <c r="C30" s="142"/>
      <c r="D30" s="142"/>
      <c r="E30" s="143"/>
      <c r="F30" s="141"/>
      <c r="G30" s="142"/>
      <c r="H30" s="142"/>
      <c r="I30" s="143"/>
      <c r="J30" s="141"/>
      <c r="K30" s="142"/>
      <c r="L30" s="142"/>
      <c r="M30" s="143"/>
      <c r="N30" s="141"/>
      <c r="O30" s="142"/>
      <c r="P30" s="142"/>
      <c r="Q30" s="143"/>
      <c r="R30" s="141"/>
      <c r="S30" s="142"/>
      <c r="T30" s="142"/>
      <c r="U30" s="143"/>
      <c r="V30" s="141"/>
      <c r="W30" s="142"/>
      <c r="X30" s="142"/>
      <c r="Y30" s="143"/>
      <c r="Z30" s="141"/>
      <c r="AA30" s="142"/>
      <c r="AB30" s="142"/>
      <c r="AC30" s="143"/>
      <c r="AD30" s="141"/>
      <c r="AE30" s="142"/>
      <c r="AF30" s="142"/>
      <c r="AG30" s="143"/>
      <c r="AH30" s="141"/>
      <c r="AI30" s="142"/>
      <c r="AJ30" s="142"/>
      <c r="AK30" s="143"/>
      <c r="AL30" s="563"/>
      <c r="AM30" s="565"/>
      <c r="AN30" s="7"/>
      <c r="AO30" s="8"/>
      <c r="AP30" s="8"/>
    </row>
    <row r="31" spans="1:42" s="9" customFormat="1" ht="21.75">
      <c r="A31" s="28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29"/>
      <c r="X31" s="553"/>
      <c r="Y31" s="553"/>
      <c r="Z31" s="553"/>
      <c r="AA31" s="553"/>
      <c r="AB31" s="553"/>
      <c r="AC31" s="553"/>
      <c r="AD31" s="553"/>
      <c r="AE31" s="553"/>
      <c r="AF31" s="553"/>
      <c r="AG31" s="553"/>
      <c r="AH31" s="553"/>
      <c r="AI31" s="553"/>
      <c r="AJ31" s="553"/>
      <c r="AK31" s="147" t="s">
        <v>129</v>
      </c>
      <c r="AL31" s="30">
        <f>SUM(AL3:AL30)</f>
        <v>0</v>
      </c>
      <c r="AM31" s="566" t="e">
        <f>SUM(AM3:AM30)</f>
        <v>#DIV/0!</v>
      </c>
      <c r="AN31" s="7"/>
      <c r="AO31" s="8"/>
      <c r="AP31" s="8"/>
    </row>
    <row r="32" spans="1:42" s="11" customFormat="1" ht="20.25">
      <c r="A32" s="28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31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32" t="s">
        <v>114</v>
      </c>
      <c r="AL32" s="33">
        <f>AL31*0.3</f>
        <v>0</v>
      </c>
      <c r="AM32" s="567"/>
      <c r="AN32" s="10"/>
      <c r="AO32" s="10"/>
      <c r="AP32" s="10"/>
    </row>
    <row r="33" spans="1:42" s="11" customFormat="1" ht="24" thickBot="1">
      <c r="A33" s="290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34"/>
      <c r="X33" s="555"/>
      <c r="Y33" s="555"/>
      <c r="Z33" s="555"/>
      <c r="AA33" s="555"/>
      <c r="AB33" s="555"/>
      <c r="AC33" s="555"/>
      <c r="AD33" s="555"/>
      <c r="AE33" s="555"/>
      <c r="AF33" s="555"/>
      <c r="AG33" s="555"/>
      <c r="AH33" s="555"/>
      <c r="AI33" s="555"/>
      <c r="AJ33" s="555"/>
      <c r="AK33" s="148" t="s">
        <v>130</v>
      </c>
      <c r="AL33" s="332">
        <f>AL31+AL32</f>
        <v>0</v>
      </c>
      <c r="AM33" s="568"/>
      <c r="AN33" s="10"/>
      <c r="AO33" s="10"/>
      <c r="AP33" s="10"/>
    </row>
    <row r="34" spans="1:42" s="11" customFormat="1" ht="15">
      <c r="A34" s="35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36"/>
      <c r="AM34" s="36"/>
      <c r="AN34" s="10"/>
      <c r="AO34" s="10"/>
      <c r="AP34" s="10"/>
    </row>
    <row r="35" spans="15:39" ht="15">
      <c r="O35" s="445"/>
      <c r="P35" s="445"/>
      <c r="Q35" s="445"/>
      <c r="R35" s="445"/>
      <c r="S35" s="445"/>
      <c r="T35" s="445"/>
      <c r="U35" s="445"/>
      <c r="V35" s="445"/>
      <c r="AL35" s="447"/>
      <c r="AM35" s="449"/>
    </row>
    <row r="36" spans="14:39" ht="15">
      <c r="N36" s="446"/>
      <c r="AL36" s="448"/>
      <c r="AM36" s="449"/>
    </row>
    <row r="37" spans="38:39" ht="23.25">
      <c r="AL37" s="434"/>
      <c r="AM37" s="434"/>
    </row>
  </sheetData>
  <sheetProtection/>
  <mergeCells count="39">
    <mergeCell ref="B1:E1"/>
    <mergeCell ref="F1:I1"/>
    <mergeCell ref="J1:M1"/>
    <mergeCell ref="AL1:AM1"/>
    <mergeCell ref="AM9:AM10"/>
    <mergeCell ref="AL3:AL4"/>
    <mergeCell ref="AM3:AM4"/>
    <mergeCell ref="N1:Q1"/>
    <mergeCell ref="R1:U1"/>
    <mergeCell ref="V1:Y1"/>
    <mergeCell ref="Z1:AC1"/>
    <mergeCell ref="AD1:AG1"/>
    <mergeCell ref="AH1:AK1"/>
    <mergeCell ref="AL23:AL24"/>
    <mergeCell ref="AL5:AL6"/>
    <mergeCell ref="AM5:AM6"/>
    <mergeCell ref="AL7:AL8"/>
    <mergeCell ref="AM7:AM8"/>
    <mergeCell ref="AL9:AL10"/>
    <mergeCell ref="AL11:AL12"/>
    <mergeCell ref="AM31:AM33"/>
    <mergeCell ref="AM15:AM16"/>
    <mergeCell ref="AM17:AM18"/>
    <mergeCell ref="AM21:AM22"/>
    <mergeCell ref="AM23:AM24"/>
    <mergeCell ref="AM19:AM20"/>
    <mergeCell ref="AM25:AM26"/>
    <mergeCell ref="AM27:AM28"/>
    <mergeCell ref="AM29:AM30"/>
    <mergeCell ref="AL27:AL28"/>
    <mergeCell ref="AL29:AL30"/>
    <mergeCell ref="AM11:AM12"/>
    <mergeCell ref="AM13:AM14"/>
    <mergeCell ref="AL25:AL26"/>
    <mergeCell ref="AL19:AL20"/>
    <mergeCell ref="AL13:AL14"/>
    <mergeCell ref="AL15:AL16"/>
    <mergeCell ref="AL17:AL18"/>
    <mergeCell ref="AL21:AL22"/>
  </mergeCells>
  <printOptions horizontalCentered="1"/>
  <pageMargins left="0.5118110236220472" right="0.4330708661417323" top="0.984251968503937" bottom="0.4330708661417323" header="0.4724409448818898" footer="0"/>
  <pageSetup fitToHeight="0" fitToWidth="1" horizontalDpi="300" verticalDpi="300" orientation="landscape" paperSize="9" scale="55" r:id="rId1"/>
  <headerFooter alignWithMargins="0">
    <oddHeader>&amp;L&amp;11SECRETARIA DO MEIO AMBIENTE
FUNDAÇÃO FLORESTAL&amp;C&amp;11PROJETO EXECUTIVO PADRÃO
BASE CONJUGADA&amp;R&amp;11CRONOGRAMA FÍSICO-FINANCEIRO
CPOS 159 - Outubro/2012</oddHeader>
    <oddFooter>&amp;Rpágina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K40"/>
  <sheetViews>
    <sheetView showZeros="0" view="pageBreakPreview" zoomScaleSheetLayoutView="100" workbookViewId="0" topLeftCell="C19">
      <selection activeCell="L12" sqref="L12"/>
    </sheetView>
  </sheetViews>
  <sheetFormatPr defaultColWidth="9.140625" defaultRowHeight="12.75"/>
  <cols>
    <col min="1" max="1" width="5.7109375" style="22" customWidth="1"/>
    <col min="2" max="3" width="8.7109375" style="416" customWidth="1"/>
    <col min="4" max="4" width="75.421875" style="42" customWidth="1"/>
    <col min="5" max="5" width="6.28125" style="416" customWidth="1"/>
    <col min="6" max="6" width="10.7109375" style="418" customWidth="1"/>
    <col min="7" max="9" width="11.7109375" style="418" customWidth="1"/>
    <col min="10" max="10" width="16.28125" style="41" customWidth="1"/>
    <col min="11" max="16384" width="9.140625" style="40" customWidth="1"/>
  </cols>
  <sheetData>
    <row r="1" spans="1:10" s="22" customFormat="1" ht="26.25" thickBot="1">
      <c r="A1" s="43" t="s">
        <v>0</v>
      </c>
      <c r="B1" s="44" t="s">
        <v>1</v>
      </c>
      <c r="C1" s="506"/>
      <c r="D1" s="45" t="s">
        <v>53</v>
      </c>
      <c r="E1" s="44" t="s">
        <v>2</v>
      </c>
      <c r="F1" s="46" t="s">
        <v>3</v>
      </c>
      <c r="G1" s="46" t="s">
        <v>20</v>
      </c>
      <c r="H1" s="46" t="s">
        <v>21</v>
      </c>
      <c r="I1" s="46" t="s">
        <v>55</v>
      </c>
      <c r="J1" s="47" t="s">
        <v>35</v>
      </c>
    </row>
    <row r="2" spans="1:10" ht="25.5">
      <c r="A2" s="48">
        <v>1</v>
      </c>
      <c r="B2" s="318"/>
      <c r="C2" s="49" t="s">
        <v>205</v>
      </c>
      <c r="D2" s="54" t="s">
        <v>50</v>
      </c>
      <c r="E2" s="318"/>
      <c r="F2" s="323"/>
      <c r="G2" s="323"/>
      <c r="H2" s="323"/>
      <c r="I2" s="323"/>
      <c r="J2" s="329">
        <f>I2*F2</f>
        <v>0</v>
      </c>
    </row>
    <row r="3" spans="1:10" ht="6" customHeight="1">
      <c r="A3" s="48"/>
      <c r="B3" s="318"/>
      <c r="C3" s="318"/>
      <c r="D3" s="54"/>
      <c r="E3" s="318"/>
      <c r="F3" s="323"/>
      <c r="G3" s="323"/>
      <c r="H3" s="323"/>
      <c r="I3" s="323"/>
      <c r="J3" s="329"/>
    </row>
    <row r="4" spans="1:10" ht="14.25" customHeight="1">
      <c r="A4" s="48"/>
      <c r="B4" s="318" t="s">
        <v>4</v>
      </c>
      <c r="C4" s="451" t="s">
        <v>364</v>
      </c>
      <c r="D4" s="319" t="s">
        <v>257</v>
      </c>
      <c r="E4" s="318" t="s">
        <v>36</v>
      </c>
      <c r="F4" s="323">
        <v>250</v>
      </c>
      <c r="G4" s="323"/>
      <c r="H4" s="323"/>
      <c r="I4" s="323"/>
      <c r="J4" s="329">
        <f aca="true" t="shared" si="0" ref="J4:J9">I4*F4</f>
        <v>0</v>
      </c>
    </row>
    <row r="5" spans="1:10" s="432" customFormat="1" ht="25.5">
      <c r="A5" s="48"/>
      <c r="B5" s="318" t="s">
        <v>28</v>
      </c>
      <c r="C5" s="451" t="s">
        <v>365</v>
      </c>
      <c r="D5" s="319" t="s">
        <v>57</v>
      </c>
      <c r="E5" s="318" t="s">
        <v>6</v>
      </c>
      <c r="F5" s="323">
        <v>1560</v>
      </c>
      <c r="G5" s="327"/>
      <c r="H5" s="327"/>
      <c r="I5" s="323"/>
      <c r="J5" s="329">
        <f t="shared" si="0"/>
        <v>0</v>
      </c>
    </row>
    <row r="6" spans="1:10" s="432" customFormat="1" ht="28.5" customHeight="1">
      <c r="A6" s="48"/>
      <c r="B6" s="318" t="s">
        <v>27</v>
      </c>
      <c r="C6" s="451" t="s">
        <v>366</v>
      </c>
      <c r="D6" s="319" t="s">
        <v>68</v>
      </c>
      <c r="E6" s="318" t="s">
        <v>8</v>
      </c>
      <c r="F6" s="323">
        <f>F5*0.1</f>
        <v>156</v>
      </c>
      <c r="G6" s="327"/>
      <c r="H6" s="327"/>
      <c r="I6" s="323"/>
      <c r="J6" s="329">
        <f t="shared" si="0"/>
        <v>0</v>
      </c>
    </row>
    <row r="7" spans="1:10" s="432" customFormat="1" ht="18" customHeight="1">
      <c r="A7" s="48"/>
      <c r="B7" s="318" t="s">
        <v>51</v>
      </c>
      <c r="C7" s="451" t="s">
        <v>367</v>
      </c>
      <c r="D7" s="319" t="s">
        <v>165</v>
      </c>
      <c r="E7" s="318" t="s">
        <v>8</v>
      </c>
      <c r="F7" s="323">
        <f>F6</f>
        <v>156</v>
      </c>
      <c r="G7" s="327"/>
      <c r="H7" s="327"/>
      <c r="I7" s="323"/>
      <c r="J7" s="329">
        <f t="shared" si="0"/>
        <v>0</v>
      </c>
    </row>
    <row r="8" spans="1:10" s="432" customFormat="1" ht="27" customHeight="1">
      <c r="A8" s="48"/>
      <c r="B8" s="318" t="s">
        <v>60</v>
      </c>
      <c r="C8" s="452" t="s">
        <v>368</v>
      </c>
      <c r="D8" s="327" t="s">
        <v>166</v>
      </c>
      <c r="E8" s="318" t="s">
        <v>8</v>
      </c>
      <c r="F8" s="323">
        <f>F7</f>
        <v>156</v>
      </c>
      <c r="G8" s="327"/>
      <c r="H8" s="453"/>
      <c r="I8" s="323"/>
      <c r="J8" s="329">
        <f t="shared" si="0"/>
        <v>0</v>
      </c>
    </row>
    <row r="9" spans="1:10" s="432" customFormat="1" ht="15.75" customHeight="1" thickBot="1">
      <c r="A9" s="48"/>
      <c r="B9" s="328" t="s">
        <v>52</v>
      </c>
      <c r="C9" s="452" t="s">
        <v>369</v>
      </c>
      <c r="D9" s="319" t="s">
        <v>359</v>
      </c>
      <c r="E9" s="318" t="s">
        <v>6</v>
      </c>
      <c r="F9" s="323">
        <v>15.36</v>
      </c>
      <c r="G9" s="454"/>
      <c r="H9" s="455"/>
      <c r="I9" s="323"/>
      <c r="J9" s="329">
        <f t="shared" si="0"/>
        <v>0</v>
      </c>
    </row>
    <row r="10" spans="1:10" ht="13.5" thickBot="1">
      <c r="A10" s="48"/>
      <c r="B10" s="49"/>
      <c r="D10" s="62" t="s">
        <v>54</v>
      </c>
      <c r="E10" s="63"/>
      <c r="F10" s="64"/>
      <c r="G10" s="64"/>
      <c r="H10" s="64"/>
      <c r="I10" s="64"/>
      <c r="J10" s="65">
        <f>SUM(J2:J9)</f>
        <v>0</v>
      </c>
    </row>
    <row r="11" spans="1:10" s="432" customFormat="1" ht="7.5" customHeight="1">
      <c r="A11" s="48"/>
      <c r="B11" s="318"/>
      <c r="C11" s="49"/>
      <c r="D11" s="53"/>
      <c r="E11" s="318"/>
      <c r="F11" s="323"/>
      <c r="G11" s="323"/>
      <c r="H11" s="323"/>
      <c r="I11" s="323"/>
      <c r="J11" s="329">
        <f>I11*F11</f>
        <v>0</v>
      </c>
    </row>
    <row r="12" spans="1:10" s="432" customFormat="1" ht="12.75">
      <c r="A12" s="48">
        <v>2</v>
      </c>
      <c r="B12" s="318"/>
      <c r="C12" s="318"/>
      <c r="D12" s="55" t="s">
        <v>70</v>
      </c>
      <c r="E12" s="318"/>
      <c r="F12" s="323"/>
      <c r="G12" s="323"/>
      <c r="H12" s="323"/>
      <c r="I12" s="323"/>
      <c r="J12" s="329">
        <f>I12*F12</f>
        <v>0</v>
      </c>
    </row>
    <row r="13" spans="1:10" s="432" customFormat="1" ht="6.75" customHeight="1">
      <c r="A13" s="48"/>
      <c r="B13" s="318"/>
      <c r="C13" s="318"/>
      <c r="D13" s="324"/>
      <c r="E13" s="318"/>
      <c r="F13" s="323"/>
      <c r="G13" s="323"/>
      <c r="H13" s="323"/>
      <c r="I13" s="323"/>
      <c r="J13" s="329"/>
    </row>
    <row r="14" spans="1:10" s="457" customFormat="1" ht="38.25">
      <c r="A14" s="60"/>
      <c r="B14" s="318" t="s">
        <v>23</v>
      </c>
      <c r="C14" s="318" t="s">
        <v>333</v>
      </c>
      <c r="D14" s="319" t="s">
        <v>348</v>
      </c>
      <c r="E14" s="318" t="s">
        <v>67</v>
      </c>
      <c r="F14" s="456">
        <v>1</v>
      </c>
      <c r="G14" s="456"/>
      <c r="H14" s="456"/>
      <c r="I14" s="456"/>
      <c r="J14" s="329">
        <f>I14*F14</f>
        <v>0</v>
      </c>
    </row>
    <row r="15" spans="1:10" s="432" customFormat="1" ht="38.25">
      <c r="A15" s="48"/>
      <c r="B15" s="318" t="s">
        <v>24</v>
      </c>
      <c r="C15" s="318" t="s">
        <v>333</v>
      </c>
      <c r="D15" s="324" t="s">
        <v>349</v>
      </c>
      <c r="E15" s="318" t="s">
        <v>12</v>
      </c>
      <c r="F15" s="323">
        <v>40</v>
      </c>
      <c r="G15" s="323"/>
      <c r="H15" s="323"/>
      <c r="I15" s="323"/>
      <c r="J15" s="329">
        <f>I15*F15</f>
        <v>0</v>
      </c>
    </row>
    <row r="16" spans="1:10" s="457" customFormat="1" ht="5.25" customHeight="1">
      <c r="A16" s="60"/>
      <c r="B16" s="318"/>
      <c r="C16" s="318"/>
      <c r="D16" s="319"/>
      <c r="E16" s="318"/>
      <c r="F16" s="456"/>
      <c r="G16" s="456"/>
      <c r="H16" s="456"/>
      <c r="I16" s="456"/>
      <c r="J16" s="329"/>
    </row>
    <row r="17" spans="1:10" s="457" customFormat="1" ht="13.5" thickBot="1">
      <c r="A17" s="48"/>
      <c r="B17" s="318" t="s">
        <v>25</v>
      </c>
      <c r="C17" s="451" t="s">
        <v>394</v>
      </c>
      <c r="D17" s="317" t="s">
        <v>362</v>
      </c>
      <c r="E17" s="318" t="s">
        <v>12</v>
      </c>
      <c r="F17" s="458">
        <v>120</v>
      </c>
      <c r="G17" s="459"/>
      <c r="H17" s="459"/>
      <c r="I17" s="458"/>
      <c r="J17" s="329">
        <f>I17*F17</f>
        <v>0</v>
      </c>
    </row>
    <row r="18" spans="1:10" s="432" customFormat="1" ht="13.5" thickBot="1">
      <c r="A18" s="48"/>
      <c r="B18" s="318"/>
      <c r="D18" s="62" t="s">
        <v>64</v>
      </c>
      <c r="E18" s="63"/>
      <c r="F18" s="64"/>
      <c r="G18" s="64"/>
      <c r="H18" s="64"/>
      <c r="I18" s="64"/>
      <c r="J18" s="65">
        <f>SUM(J11:J17)</f>
        <v>0</v>
      </c>
    </row>
    <row r="19" spans="1:11" ht="9" customHeight="1">
      <c r="A19" s="48"/>
      <c r="B19" s="318"/>
      <c r="C19" s="318"/>
      <c r="D19" s="319"/>
      <c r="E19" s="318"/>
      <c r="F19" s="460"/>
      <c r="G19" s="460"/>
      <c r="H19" s="460"/>
      <c r="I19" s="323"/>
      <c r="J19" s="329">
        <f>I19*F19</f>
        <v>0</v>
      </c>
      <c r="K19" s="432"/>
    </row>
    <row r="20" spans="1:11" ht="14.25" customHeight="1">
      <c r="A20" s="48"/>
      <c r="B20" s="318"/>
      <c r="C20" s="318"/>
      <c r="D20" s="54" t="s">
        <v>387</v>
      </c>
      <c r="E20" s="318"/>
      <c r="F20" s="460"/>
      <c r="G20" s="460"/>
      <c r="H20" s="460"/>
      <c r="I20" s="323"/>
      <c r="J20" s="329">
        <f>I20*F20</f>
        <v>0</v>
      </c>
      <c r="K20" s="432"/>
    </row>
    <row r="21" spans="1:11" ht="6" customHeight="1">
      <c r="A21" s="48"/>
      <c r="B21" s="318"/>
      <c r="C21" s="422"/>
      <c r="D21" s="55"/>
      <c r="E21" s="318"/>
      <c r="F21" s="323"/>
      <c r="G21" s="323"/>
      <c r="H21" s="323"/>
      <c r="I21" s="323"/>
      <c r="J21" s="329"/>
      <c r="K21" s="432"/>
    </row>
    <row r="22" spans="1:11" ht="27" customHeight="1" thickBot="1">
      <c r="A22" s="48"/>
      <c r="B22" s="318"/>
      <c r="C22" s="451" t="s">
        <v>333</v>
      </c>
      <c r="D22" s="319" t="s">
        <v>388</v>
      </c>
      <c r="E22" s="318" t="s">
        <v>389</v>
      </c>
      <c r="F22" s="323">
        <v>1</v>
      </c>
      <c r="G22" s="323"/>
      <c r="H22" s="323"/>
      <c r="I22" s="323"/>
      <c r="J22" s="329">
        <f>I22*F22</f>
        <v>0</v>
      </c>
      <c r="K22" s="432"/>
    </row>
    <row r="23" spans="1:11" ht="14.25" customHeight="1" thickBot="1">
      <c r="A23" s="48"/>
      <c r="B23" s="318"/>
      <c r="C23" s="451"/>
      <c r="D23" s="62" t="s">
        <v>65</v>
      </c>
      <c r="E23" s="63"/>
      <c r="F23" s="64"/>
      <c r="G23" s="64"/>
      <c r="H23" s="64"/>
      <c r="I23" s="64"/>
      <c r="J23" s="65">
        <f>J22</f>
        <v>0</v>
      </c>
      <c r="K23" s="432"/>
    </row>
    <row r="24" spans="1:11" ht="10.5" customHeight="1">
      <c r="A24" s="48"/>
      <c r="B24" s="318"/>
      <c r="C24" s="318"/>
      <c r="D24" s="319"/>
      <c r="E24" s="318"/>
      <c r="F24" s="461"/>
      <c r="G24" s="327"/>
      <c r="H24" s="327"/>
      <c r="I24" s="323"/>
      <c r="J24" s="329">
        <f>I24*F24</f>
        <v>0</v>
      </c>
      <c r="K24" s="432"/>
    </row>
    <row r="25" spans="1:11" ht="13.5" customHeight="1">
      <c r="A25" s="48"/>
      <c r="B25" s="318"/>
      <c r="C25" s="318"/>
      <c r="D25" s="54" t="s">
        <v>390</v>
      </c>
      <c r="E25" s="318"/>
      <c r="F25" s="460"/>
      <c r="G25" s="460"/>
      <c r="H25" s="460"/>
      <c r="I25" s="323"/>
      <c r="J25" s="329"/>
      <c r="K25" s="432"/>
    </row>
    <row r="26" spans="1:11" ht="13.5" customHeight="1" thickBot="1">
      <c r="A26" s="48"/>
      <c r="B26" s="318"/>
      <c r="C26" s="318" t="s">
        <v>333</v>
      </c>
      <c r="D26" s="319" t="s">
        <v>391</v>
      </c>
      <c r="E26" s="318" t="s">
        <v>389</v>
      </c>
      <c r="F26" s="460">
        <v>1</v>
      </c>
      <c r="G26" s="460"/>
      <c r="H26" s="460"/>
      <c r="I26" s="323"/>
      <c r="J26" s="329">
        <f>I26*F26</f>
        <v>0</v>
      </c>
      <c r="K26" s="432"/>
    </row>
    <row r="27" spans="1:11" ht="13.5" customHeight="1" thickBot="1">
      <c r="A27" s="48"/>
      <c r="B27" s="318"/>
      <c r="C27" s="318"/>
      <c r="D27" s="62" t="s">
        <v>392</v>
      </c>
      <c r="E27" s="63"/>
      <c r="F27" s="64"/>
      <c r="G27" s="64"/>
      <c r="H27" s="64"/>
      <c r="I27" s="64"/>
      <c r="J27" s="65">
        <f>J26</f>
        <v>0</v>
      </c>
      <c r="K27" s="432"/>
    </row>
    <row r="28" spans="1:11" ht="6" customHeight="1">
      <c r="A28" s="48"/>
      <c r="B28" s="318"/>
      <c r="C28" s="318"/>
      <c r="D28" s="319"/>
      <c r="E28" s="318"/>
      <c r="F28" s="460"/>
      <c r="G28" s="460"/>
      <c r="H28" s="460"/>
      <c r="I28" s="323"/>
      <c r="J28" s="329"/>
      <c r="K28" s="432"/>
    </row>
    <row r="29" spans="1:11" ht="12.75">
      <c r="A29" s="48">
        <v>3</v>
      </c>
      <c r="B29" s="422"/>
      <c r="C29" s="318"/>
      <c r="D29" s="54" t="s">
        <v>72</v>
      </c>
      <c r="E29" s="318"/>
      <c r="F29" s="460"/>
      <c r="G29" s="460"/>
      <c r="H29" s="460"/>
      <c r="I29" s="323"/>
      <c r="J29" s="329">
        <f>I29*F29</f>
        <v>0</v>
      </c>
      <c r="K29" s="432"/>
    </row>
    <row r="30" spans="1:10" s="432" customFormat="1" ht="6" customHeight="1">
      <c r="A30" s="48"/>
      <c r="B30" s="318"/>
      <c r="C30" s="422"/>
      <c r="D30" s="55"/>
      <c r="E30" s="318"/>
      <c r="F30" s="323"/>
      <c r="G30" s="323"/>
      <c r="H30" s="323"/>
      <c r="I30" s="323"/>
      <c r="J30" s="329"/>
    </row>
    <row r="31" spans="1:10" s="432" customFormat="1" ht="12.75">
      <c r="A31" s="48"/>
      <c r="B31" s="318" t="s">
        <v>7</v>
      </c>
      <c r="C31" s="451" t="s">
        <v>395</v>
      </c>
      <c r="D31" s="319" t="s">
        <v>258</v>
      </c>
      <c r="E31" s="318" t="s">
        <v>12</v>
      </c>
      <c r="F31" s="323">
        <v>300</v>
      </c>
      <c r="G31" s="323"/>
      <c r="H31" s="323"/>
      <c r="I31" s="323"/>
      <c r="J31" s="329">
        <f>I31*F31</f>
        <v>0</v>
      </c>
    </row>
    <row r="32" spans="1:10" s="432" customFormat="1" ht="13.5" thickBot="1">
      <c r="A32" s="48"/>
      <c r="B32" s="318" t="s">
        <v>39</v>
      </c>
      <c r="C32" s="318" t="s">
        <v>333</v>
      </c>
      <c r="D32" s="319" t="s">
        <v>360</v>
      </c>
      <c r="E32" s="318" t="s">
        <v>12</v>
      </c>
      <c r="F32" s="461">
        <v>300</v>
      </c>
      <c r="G32" s="327"/>
      <c r="H32" s="453"/>
      <c r="I32" s="323"/>
      <c r="J32" s="329">
        <f>I32*F32</f>
        <v>0</v>
      </c>
    </row>
    <row r="33" spans="1:10" s="432" customFormat="1" ht="13.5" thickBot="1">
      <c r="A33" s="48"/>
      <c r="B33" s="318"/>
      <c r="C33" s="318"/>
      <c r="D33" s="62" t="s">
        <v>393</v>
      </c>
      <c r="E33" s="63"/>
      <c r="F33" s="64"/>
      <c r="G33" s="64"/>
      <c r="H33" s="64"/>
      <c r="I33" s="64">
        <f>H33+G33</f>
        <v>0</v>
      </c>
      <c r="J33" s="65">
        <f>SUM(J31:J32)</f>
        <v>0</v>
      </c>
    </row>
    <row r="34" spans="1:10" s="432" customFormat="1" ht="6" customHeight="1" thickBot="1">
      <c r="A34" s="48"/>
      <c r="B34" s="318"/>
      <c r="C34" s="318"/>
      <c r="D34" s="319"/>
      <c r="E34" s="318"/>
      <c r="F34" s="323"/>
      <c r="G34" s="323"/>
      <c r="H34" s="323"/>
      <c r="I34" s="323"/>
      <c r="J34" s="329"/>
    </row>
    <row r="35" spans="1:10" s="432" customFormat="1" ht="15.75">
      <c r="A35" s="48"/>
      <c r="B35" s="318"/>
      <c r="C35" s="318"/>
      <c r="D35" s="66" t="s">
        <v>29</v>
      </c>
      <c r="E35" s="426"/>
      <c r="F35" s="462"/>
      <c r="G35" s="427"/>
      <c r="H35" s="427"/>
      <c r="I35" s="427"/>
      <c r="J35" s="126">
        <f>SUM(J10,J18,J33,J23,J27)</f>
        <v>0</v>
      </c>
    </row>
    <row r="36" spans="1:10" ht="14.25" customHeight="1">
      <c r="A36" s="48"/>
      <c r="B36" s="318"/>
      <c r="C36" s="318"/>
      <c r="D36" s="69" t="s">
        <v>115</v>
      </c>
      <c r="E36" s="428"/>
      <c r="F36" s="463"/>
      <c r="G36" s="429"/>
      <c r="H36" s="429"/>
      <c r="I36" s="429"/>
      <c r="J36" s="127">
        <f>J35*0.3</f>
        <v>0</v>
      </c>
    </row>
    <row r="37" spans="1:10" ht="17.25" customHeight="1" thickBot="1">
      <c r="A37" s="48"/>
      <c r="B37" s="318"/>
      <c r="C37" s="318"/>
      <c r="D37" s="70" t="s">
        <v>49</v>
      </c>
      <c r="E37" s="430"/>
      <c r="F37" s="464"/>
      <c r="G37" s="431"/>
      <c r="H37" s="431"/>
      <c r="I37" s="431"/>
      <c r="J37" s="124">
        <f>SUM(J35:J36)</f>
        <v>0</v>
      </c>
    </row>
    <row r="38" ht="12.75">
      <c r="C38" s="318"/>
    </row>
    <row r="39" ht="12.75">
      <c r="F39" s="465"/>
    </row>
    <row r="40" spans="3:6" ht="59.25">
      <c r="C40" s="450"/>
      <c r="F40" s="465"/>
    </row>
  </sheetData>
  <sheetProtection/>
  <printOptions gridLines="1" horizontalCentered="1"/>
  <pageMargins left="0.4330708661417323" right="0.4330708661417323" top="1.220472440944882" bottom="0.984251968503937" header="0.6692913385826772" footer="0.5905511811023623"/>
  <pageSetup fitToHeight="0" fitToWidth="1" horizontalDpi="300" verticalDpi="300" orientation="landscape" paperSize="9" scale="84" r:id="rId1"/>
  <headerFooter alignWithMargins="0">
    <oddHeader>&amp;L&amp;11SECRETARIA DO MEIO AMBIENTE
FUNDAÇÃO FLORESTAL&amp;C&amp;11PROJETO EXECUTIVO PADRÃO
BASE CONJUGADA&amp;R&amp;11Planilha  Orçamentária
IMPLANTAÇÃO 
CPOS 159 - Outubro/2012</oddHeader>
    <oddFooter>&amp;Rpágina &amp;P / &amp;N</oddFooter>
  </headerFooter>
  <ignoredErrors>
    <ignoredError sqref="J18 J10 J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"/>
  <dimension ref="A1:L32"/>
  <sheetViews>
    <sheetView showZeros="0" view="pageBreakPreview" zoomScale="90" zoomScaleSheetLayoutView="90" workbookViewId="0" topLeftCell="A1">
      <selection activeCell="G4" sqref="G4:I24"/>
    </sheetView>
  </sheetViews>
  <sheetFormatPr defaultColWidth="11.421875" defaultRowHeight="12.75"/>
  <cols>
    <col min="1" max="1" width="5.7109375" style="129" customWidth="1"/>
    <col min="2" max="2" width="8.7109375" style="129" customWidth="1"/>
    <col min="3" max="3" width="10.140625" style="129" customWidth="1"/>
    <col min="4" max="4" width="62.28125" style="215" customWidth="1"/>
    <col min="5" max="5" width="4.7109375" style="129" customWidth="1"/>
    <col min="6" max="6" width="10.7109375" style="212" customWidth="1"/>
    <col min="7" max="9" width="11.7109375" style="213" customWidth="1"/>
    <col min="10" max="10" width="15.7109375" style="213" customWidth="1"/>
    <col min="11" max="12" width="11.421875" style="170" customWidth="1"/>
    <col min="13" max="16384" width="11.421875" style="171" customWidth="1"/>
  </cols>
  <sheetData>
    <row r="1" spans="1:12" s="152" customFormat="1" ht="26.25" thickBot="1">
      <c r="A1" s="112" t="s">
        <v>0</v>
      </c>
      <c r="B1" s="113" t="s">
        <v>1</v>
      </c>
      <c r="C1" s="44" t="s">
        <v>205</v>
      </c>
      <c r="D1" s="113" t="s">
        <v>92</v>
      </c>
      <c r="E1" s="113" t="s">
        <v>2</v>
      </c>
      <c r="F1" s="149" t="s">
        <v>3</v>
      </c>
      <c r="G1" s="114" t="s">
        <v>20</v>
      </c>
      <c r="H1" s="114" t="s">
        <v>21</v>
      </c>
      <c r="I1" s="114" t="s">
        <v>93</v>
      </c>
      <c r="J1" s="150" t="s">
        <v>22</v>
      </c>
      <c r="K1" s="151"/>
      <c r="L1" s="151"/>
    </row>
    <row r="2" spans="1:12" s="152" customFormat="1" ht="12.75">
      <c r="A2" s="153"/>
      <c r="B2" s="154"/>
      <c r="C2" s="154"/>
      <c r="D2" s="155"/>
      <c r="E2" s="154"/>
      <c r="F2" s="156"/>
      <c r="G2" s="157"/>
      <c r="H2" s="157"/>
      <c r="I2" s="157"/>
      <c r="J2" s="158"/>
      <c r="K2" s="151"/>
      <c r="L2" s="151"/>
    </row>
    <row r="3" spans="1:12" s="166" customFormat="1" ht="12.75">
      <c r="A3" s="159">
        <v>1</v>
      </c>
      <c r="B3" s="160"/>
      <c r="C3" s="160"/>
      <c r="D3" s="161" t="s">
        <v>133</v>
      </c>
      <c r="E3" s="160"/>
      <c r="F3" s="162"/>
      <c r="G3" s="163"/>
      <c r="H3" s="163"/>
      <c r="I3" s="163"/>
      <c r="J3" s="164"/>
      <c r="K3" s="165"/>
      <c r="L3" s="165"/>
    </row>
    <row r="4" spans="1:12" s="152" customFormat="1" ht="14.25">
      <c r="A4" s="153"/>
      <c r="B4" s="154" t="s">
        <v>4</v>
      </c>
      <c r="C4" s="507" t="s">
        <v>399</v>
      </c>
      <c r="D4" s="155" t="s">
        <v>134</v>
      </c>
      <c r="E4" s="154" t="s">
        <v>73</v>
      </c>
      <c r="F4" s="316">
        <v>16.78</v>
      </c>
      <c r="G4" s="338"/>
      <c r="H4" s="157"/>
      <c r="I4" s="168"/>
      <c r="J4" s="169">
        <f>I4*F4</f>
        <v>0</v>
      </c>
      <c r="K4" s="151"/>
      <c r="L4" s="151"/>
    </row>
    <row r="5" spans="1:12" s="152" customFormat="1" ht="14.25">
      <c r="A5" s="153"/>
      <c r="B5" s="154" t="s">
        <v>28</v>
      </c>
      <c r="C5" s="507" t="s">
        <v>400</v>
      </c>
      <c r="D5" s="340" t="s">
        <v>259</v>
      </c>
      <c r="E5" s="154" t="s">
        <v>73</v>
      </c>
      <c r="F5" s="316">
        <v>2.24</v>
      </c>
      <c r="G5" s="76"/>
      <c r="H5" s="157"/>
      <c r="I5" s="168"/>
      <c r="J5" s="169">
        <f aca="true" t="shared" si="0" ref="J5:J26">I5*F5</f>
        <v>0</v>
      </c>
      <c r="K5" s="151"/>
      <c r="L5" s="151"/>
    </row>
    <row r="6" spans="1:10" ht="12.75">
      <c r="A6" s="153"/>
      <c r="B6" s="154"/>
      <c r="C6" s="50"/>
      <c r="D6" s="155"/>
      <c r="E6" s="154"/>
      <c r="F6" s="167"/>
      <c r="G6" s="157"/>
      <c r="H6" s="157"/>
      <c r="I6" s="168"/>
      <c r="J6" s="169">
        <f t="shared" si="0"/>
        <v>0</v>
      </c>
    </row>
    <row r="7" spans="1:10" s="176" customFormat="1" ht="12.75">
      <c r="A7" s="172">
        <v>2</v>
      </c>
      <c r="B7" s="173" t="s">
        <v>5</v>
      </c>
      <c r="C7" s="436"/>
      <c r="D7" s="174" t="s">
        <v>135</v>
      </c>
      <c r="E7" s="173" t="s">
        <v>5</v>
      </c>
      <c r="F7" s="466"/>
      <c r="G7" s="175"/>
      <c r="H7" s="175"/>
      <c r="I7" s="168"/>
      <c r="J7" s="169">
        <f t="shared" si="0"/>
        <v>0</v>
      </c>
    </row>
    <row r="8" spans="1:10" s="178" customFormat="1" ht="12.75">
      <c r="A8" s="177"/>
      <c r="B8" s="326" t="s">
        <v>23</v>
      </c>
      <c r="C8" s="435">
        <v>100102</v>
      </c>
      <c r="D8" s="325" t="s">
        <v>178</v>
      </c>
      <c r="E8" s="173" t="s">
        <v>26</v>
      </c>
      <c r="F8" s="467">
        <v>385</v>
      </c>
      <c r="G8" s="175"/>
      <c r="H8" s="175"/>
      <c r="I8" s="168"/>
      <c r="J8" s="169">
        <f>I8*F8</f>
        <v>0</v>
      </c>
    </row>
    <row r="9" spans="1:10" s="178" customFormat="1" ht="12.75">
      <c r="A9" s="177"/>
      <c r="B9" s="326" t="s">
        <v>260</v>
      </c>
      <c r="C9" s="435">
        <v>100104</v>
      </c>
      <c r="D9" s="325" t="s">
        <v>177</v>
      </c>
      <c r="E9" s="173" t="s">
        <v>26</v>
      </c>
      <c r="F9" s="467">
        <v>565</v>
      </c>
      <c r="G9" s="175"/>
      <c r="H9" s="175"/>
      <c r="I9" s="168"/>
      <c r="J9" s="169">
        <f t="shared" si="0"/>
        <v>0</v>
      </c>
    </row>
    <row r="10" spans="1:10" s="178" customFormat="1" ht="12.75">
      <c r="A10" s="177"/>
      <c r="B10" s="326" t="s">
        <v>397</v>
      </c>
      <c r="C10" s="435">
        <v>100104</v>
      </c>
      <c r="D10" s="325" t="s">
        <v>398</v>
      </c>
      <c r="E10" s="173" t="s">
        <v>26</v>
      </c>
      <c r="F10" s="467">
        <v>591</v>
      </c>
      <c r="G10" s="175"/>
      <c r="H10" s="175"/>
      <c r="I10" s="168"/>
      <c r="J10" s="169">
        <f>I10*F10</f>
        <v>0</v>
      </c>
    </row>
    <row r="11" spans="1:10" s="178" customFormat="1" ht="12.75">
      <c r="A11" s="177"/>
      <c r="B11" s="326" t="s">
        <v>59</v>
      </c>
      <c r="C11" s="435">
        <v>100104</v>
      </c>
      <c r="D11" s="325" t="s">
        <v>396</v>
      </c>
      <c r="E11" s="173" t="s">
        <v>26</v>
      </c>
      <c r="F11" s="467">
        <v>619</v>
      </c>
      <c r="G11" s="175"/>
      <c r="H11" s="175"/>
      <c r="I11" s="168"/>
      <c r="J11" s="169">
        <f>I11*F11</f>
        <v>0</v>
      </c>
    </row>
    <row r="12" spans="1:10" s="178" customFormat="1" ht="12.75">
      <c r="A12" s="177"/>
      <c r="B12" s="326" t="s">
        <v>77</v>
      </c>
      <c r="C12" s="435">
        <v>100104</v>
      </c>
      <c r="D12" s="325" t="s">
        <v>136</v>
      </c>
      <c r="E12" s="173" t="s">
        <v>26</v>
      </c>
      <c r="F12" s="467">
        <v>1740</v>
      </c>
      <c r="G12" s="175"/>
      <c r="H12" s="175"/>
      <c r="I12" s="168"/>
      <c r="J12" s="169">
        <f t="shared" si="0"/>
        <v>0</v>
      </c>
    </row>
    <row r="13" spans="1:10" ht="12.75">
      <c r="A13" s="153"/>
      <c r="B13" s="154"/>
      <c r="C13" s="50"/>
      <c r="D13" s="179"/>
      <c r="E13" s="154"/>
      <c r="F13" s="316"/>
      <c r="G13" s="157"/>
      <c r="H13" s="157"/>
      <c r="I13" s="168"/>
      <c r="J13" s="169">
        <f t="shared" si="0"/>
        <v>0</v>
      </c>
    </row>
    <row r="14" spans="1:10" ht="12.75">
      <c r="A14" s="159">
        <v>3</v>
      </c>
      <c r="B14" s="154"/>
      <c r="C14" s="50"/>
      <c r="D14" s="180" t="s">
        <v>137</v>
      </c>
      <c r="E14" s="154"/>
      <c r="F14" s="167"/>
      <c r="G14" s="157"/>
      <c r="H14" s="157"/>
      <c r="I14" s="168"/>
      <c r="J14" s="169">
        <f t="shared" si="0"/>
        <v>0</v>
      </c>
    </row>
    <row r="15" spans="1:10" ht="25.5">
      <c r="A15" s="153"/>
      <c r="B15" s="154" t="s">
        <v>7</v>
      </c>
      <c r="C15" s="435">
        <v>110309</v>
      </c>
      <c r="D15" s="181" t="s">
        <v>138</v>
      </c>
      <c r="E15" s="154" t="s">
        <v>8</v>
      </c>
      <c r="F15" s="316">
        <v>59.14</v>
      </c>
      <c r="G15" s="157"/>
      <c r="H15" s="76"/>
      <c r="I15" s="168"/>
      <c r="J15" s="169">
        <f t="shared" si="0"/>
        <v>0</v>
      </c>
    </row>
    <row r="16" spans="1:10" ht="12.75">
      <c r="A16" s="153"/>
      <c r="B16" s="154"/>
      <c r="C16" s="50"/>
      <c r="D16" s="179"/>
      <c r="E16" s="154"/>
      <c r="F16" s="182"/>
      <c r="G16" s="157"/>
      <c r="H16" s="157"/>
      <c r="I16" s="168"/>
      <c r="J16" s="169">
        <f t="shared" si="0"/>
        <v>0</v>
      </c>
    </row>
    <row r="17" spans="1:10" ht="12.75">
      <c r="A17" s="159">
        <v>4</v>
      </c>
      <c r="B17" s="154"/>
      <c r="C17" s="50"/>
      <c r="D17" s="179" t="s">
        <v>139</v>
      </c>
      <c r="E17" s="154"/>
      <c r="F17" s="182"/>
      <c r="G17" s="157"/>
      <c r="H17" s="157"/>
      <c r="I17" s="168"/>
      <c r="J17" s="169">
        <f t="shared" si="0"/>
        <v>0</v>
      </c>
    </row>
    <row r="18" spans="1:10" ht="14.25">
      <c r="A18" s="153"/>
      <c r="B18" s="154" t="s">
        <v>37</v>
      </c>
      <c r="C18" s="50">
        <v>140106</v>
      </c>
      <c r="D18" s="181" t="s">
        <v>42</v>
      </c>
      <c r="E18" s="154" t="s">
        <v>140</v>
      </c>
      <c r="F18" s="316">
        <v>51</v>
      </c>
      <c r="G18" s="157"/>
      <c r="H18" s="157"/>
      <c r="I18" s="168"/>
      <c r="J18" s="169">
        <f t="shared" si="0"/>
        <v>0</v>
      </c>
    </row>
    <row r="19" spans="1:10" ht="12.75">
      <c r="A19" s="153"/>
      <c r="B19" s="154"/>
      <c r="C19" s="50"/>
      <c r="D19" s="179"/>
      <c r="E19" s="154" t="s">
        <v>5</v>
      </c>
      <c r="F19" s="182"/>
      <c r="G19" s="157"/>
      <c r="H19" s="157"/>
      <c r="I19" s="168"/>
      <c r="J19" s="169">
        <f t="shared" si="0"/>
        <v>0</v>
      </c>
    </row>
    <row r="20" spans="1:12" s="185" customFormat="1" ht="12.75">
      <c r="A20" s="159">
        <v>5</v>
      </c>
      <c r="B20" s="160"/>
      <c r="C20" s="49"/>
      <c r="D20" s="179" t="s">
        <v>141</v>
      </c>
      <c r="E20" s="160"/>
      <c r="F20" s="183"/>
      <c r="G20" s="163"/>
      <c r="H20" s="163"/>
      <c r="I20" s="168"/>
      <c r="J20" s="169">
        <f t="shared" si="0"/>
        <v>0</v>
      </c>
      <c r="K20" s="184"/>
      <c r="L20" s="184"/>
    </row>
    <row r="21" spans="1:10" ht="25.5">
      <c r="A21" s="153"/>
      <c r="B21" s="154" t="s">
        <v>9</v>
      </c>
      <c r="C21" s="50">
        <v>321703</v>
      </c>
      <c r="D21" s="400" t="s">
        <v>142</v>
      </c>
      <c r="E21" s="154" t="s">
        <v>140</v>
      </c>
      <c r="F21" s="316">
        <v>102</v>
      </c>
      <c r="G21" s="157"/>
      <c r="H21" s="157"/>
      <c r="I21" s="168"/>
      <c r="J21" s="169">
        <f t="shared" si="0"/>
        <v>0</v>
      </c>
    </row>
    <row r="22" spans="1:10" ht="12.75">
      <c r="A22" s="153"/>
      <c r="B22" s="154"/>
      <c r="C22" s="50"/>
      <c r="D22" s="181" t="s">
        <v>5</v>
      </c>
      <c r="E22" s="154"/>
      <c r="F22" s="182"/>
      <c r="G22" s="157"/>
      <c r="H22" s="157"/>
      <c r="I22" s="168"/>
      <c r="J22" s="169">
        <f t="shared" si="0"/>
        <v>0</v>
      </c>
    </row>
    <row r="23" spans="1:10" ht="12.75">
      <c r="A23" s="159">
        <v>6</v>
      </c>
      <c r="B23" s="154"/>
      <c r="C23" s="50"/>
      <c r="D23" s="161" t="s">
        <v>143</v>
      </c>
      <c r="E23" s="154"/>
      <c r="F23" s="182"/>
      <c r="G23" s="157"/>
      <c r="H23" s="157"/>
      <c r="I23" s="168"/>
      <c r="J23" s="169">
        <f t="shared" si="0"/>
        <v>0</v>
      </c>
    </row>
    <row r="24" spans="1:10" ht="13.5" customHeight="1">
      <c r="A24" s="153"/>
      <c r="B24" s="154" t="s">
        <v>13</v>
      </c>
      <c r="C24" s="451" t="s">
        <v>401</v>
      </c>
      <c r="D24" s="186" t="s">
        <v>144</v>
      </c>
      <c r="E24" s="154" t="s">
        <v>6</v>
      </c>
      <c r="F24" s="316">
        <v>200</v>
      </c>
      <c r="G24" s="157"/>
      <c r="H24" s="157"/>
      <c r="I24" s="168"/>
      <c r="J24" s="169">
        <f t="shared" si="0"/>
        <v>0</v>
      </c>
    </row>
    <row r="25" spans="1:10" ht="12.75">
      <c r="A25" s="153"/>
      <c r="B25" s="154"/>
      <c r="C25" s="154"/>
      <c r="D25" s="155"/>
      <c r="E25" s="154"/>
      <c r="F25" s="167"/>
      <c r="G25" s="157"/>
      <c r="H25" s="157"/>
      <c r="I25" s="168">
        <f aca="true" t="shared" si="1" ref="I5:I25">G25+H25</f>
        <v>0</v>
      </c>
      <c r="J25" s="169">
        <f t="shared" si="0"/>
        <v>0</v>
      </c>
    </row>
    <row r="26" spans="1:10" ht="12.75">
      <c r="A26" s="153"/>
      <c r="B26" s="154"/>
      <c r="C26" s="154"/>
      <c r="D26" s="155"/>
      <c r="E26" s="154"/>
      <c r="F26" s="167"/>
      <c r="G26" s="157"/>
      <c r="H26" s="157"/>
      <c r="I26" s="168">
        <f>SUM(G26:H26)</f>
        <v>0</v>
      </c>
      <c r="J26" s="169">
        <f t="shared" si="0"/>
        <v>0</v>
      </c>
    </row>
    <row r="27" spans="1:10" ht="15.75">
      <c r="A27" s="187"/>
      <c r="D27" s="188" t="s">
        <v>29</v>
      </c>
      <c r="E27" s="189"/>
      <c r="F27" s="190"/>
      <c r="G27" s="191"/>
      <c r="H27" s="191"/>
      <c r="I27" s="192"/>
      <c r="J27" s="193">
        <f>SUM(J4:J26)</f>
        <v>0</v>
      </c>
    </row>
    <row r="28" spans="1:10" ht="15.75">
      <c r="A28" s="187"/>
      <c r="D28" s="194" t="s">
        <v>114</v>
      </c>
      <c r="E28" s="195"/>
      <c r="F28" s="196"/>
      <c r="G28" s="197"/>
      <c r="H28" s="197"/>
      <c r="I28" s="198"/>
      <c r="J28" s="125">
        <f>J27*0.3</f>
        <v>0</v>
      </c>
    </row>
    <row r="29" spans="1:10" ht="18">
      <c r="A29" s="187"/>
      <c r="D29" s="199" t="s">
        <v>38</v>
      </c>
      <c r="E29" s="200"/>
      <c r="F29" s="201"/>
      <c r="G29" s="202"/>
      <c r="H29" s="202"/>
      <c r="I29" s="203"/>
      <c r="J29" s="204">
        <f>SUM(J27:J28)</f>
        <v>0</v>
      </c>
    </row>
    <row r="30" spans="1:10" ht="12.75" thickBot="1">
      <c r="A30" s="205"/>
      <c r="B30" s="206"/>
      <c r="C30" s="206"/>
      <c r="D30" s="207"/>
      <c r="E30" s="206"/>
      <c r="F30" s="208"/>
      <c r="G30" s="209"/>
      <c r="H30" s="209"/>
      <c r="I30" s="209"/>
      <c r="J30" s="210"/>
    </row>
    <row r="31" spans="4:10" ht="12">
      <c r="D31" s="211"/>
      <c r="J31" s="214"/>
    </row>
    <row r="32" spans="4:10" ht="12">
      <c r="D32" s="211"/>
      <c r="J32" s="214"/>
    </row>
  </sheetData>
  <sheetProtection/>
  <printOptions gridLines="1" horizontalCentered="1"/>
  <pageMargins left="0.4330708661417323" right="0.4330708661417323" top="1.1811023622047245" bottom="0.9055118110236221" header="0.5118110236220472" footer="0.5905511811023623"/>
  <pageSetup horizontalDpi="600" verticalDpi="600" orientation="landscape" paperSize="9" scale="92" r:id="rId1"/>
  <headerFooter alignWithMargins="0">
    <oddHeader>&amp;L&amp;11SECRETARIA DO MEIO AMBIENTE
FUNDAÇÃO FLORESTAL&amp;C&amp;11PROJETO EXECUTIVO PADRÃO
BASE CONJUGADA&amp;RPlanilha Orçamentária
FUNDAÇÕES
CPOS 159 -Outubro/2012</oddHeader>
    <oddFooter>&amp;Rpágina &amp;P / &amp;N</oddFooter>
  </headerFooter>
  <ignoredErrors>
    <ignoredError sqref="C4:C5 C2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J33"/>
  <sheetViews>
    <sheetView showZeros="0" view="pageBreakPreview" zoomScale="90" zoomScaleSheetLayoutView="90" workbookViewId="0" topLeftCell="A4">
      <selection activeCell="G5" sqref="G5:I26"/>
    </sheetView>
  </sheetViews>
  <sheetFormatPr defaultColWidth="9.140625" defaultRowHeight="12.75"/>
  <cols>
    <col min="1" max="1" width="5.7109375" style="22" customWidth="1"/>
    <col min="2" max="3" width="8.7109375" style="22" customWidth="1"/>
    <col min="4" max="4" width="73.28125" style="89" bestFit="1" customWidth="1"/>
    <col min="5" max="5" width="6.28125" style="56" customWidth="1"/>
    <col min="6" max="6" width="10.7109375" style="59" customWidth="1"/>
    <col min="7" max="7" width="11.7109375" style="59" customWidth="1"/>
    <col min="8" max="8" width="9.7109375" style="59" customWidth="1"/>
    <col min="9" max="9" width="11.7109375" style="59" customWidth="1"/>
    <col min="10" max="10" width="15.7109375" style="59" customWidth="1"/>
    <col min="11" max="16384" width="9.140625" style="39" customWidth="1"/>
  </cols>
  <sheetData>
    <row r="1" spans="1:10" s="22" customFormat="1" ht="26.25" thickBot="1">
      <c r="A1" s="43" t="s">
        <v>0</v>
      </c>
      <c r="B1" s="44" t="s">
        <v>1</v>
      </c>
      <c r="C1" s="44" t="s">
        <v>205</v>
      </c>
      <c r="D1" s="45" t="s">
        <v>53</v>
      </c>
      <c r="E1" s="44" t="s">
        <v>2</v>
      </c>
      <c r="F1" s="46" t="s">
        <v>3</v>
      </c>
      <c r="G1" s="46" t="s">
        <v>20</v>
      </c>
      <c r="H1" s="46" t="s">
        <v>21</v>
      </c>
      <c r="I1" s="46" t="s">
        <v>55</v>
      </c>
      <c r="J1" s="47" t="s">
        <v>35</v>
      </c>
    </row>
    <row r="2" spans="1:10" ht="6" customHeight="1">
      <c r="A2" s="48"/>
      <c r="B2" s="49"/>
      <c r="C2" s="49"/>
      <c r="D2" s="21"/>
      <c r="E2" s="50"/>
      <c r="F2" s="51"/>
      <c r="G2" s="51"/>
      <c r="H2" s="51"/>
      <c r="I2" s="51">
        <f>SUM(G2:H2)</f>
        <v>0</v>
      </c>
      <c r="J2" s="52">
        <f aca="true" t="shared" si="0" ref="J2:J21">I2*F2</f>
        <v>0</v>
      </c>
    </row>
    <row r="3" spans="1:10" ht="63.75">
      <c r="A3" s="48">
        <v>1</v>
      </c>
      <c r="B3" s="49"/>
      <c r="C3" s="49"/>
      <c r="D3" s="54" t="s">
        <v>403</v>
      </c>
      <c r="E3" s="50"/>
      <c r="F3" s="51"/>
      <c r="G3" s="51"/>
      <c r="H3" s="51"/>
      <c r="I3" s="51">
        <f>SUM(G3:H3)</f>
        <v>0</v>
      </c>
      <c r="J3" s="52">
        <f t="shared" si="0"/>
        <v>0</v>
      </c>
    </row>
    <row r="4" spans="1:10" ht="6.75" customHeight="1">
      <c r="A4" s="48"/>
      <c r="B4" s="49"/>
      <c r="C4" s="49"/>
      <c r="D4" s="54"/>
      <c r="E4" s="50"/>
      <c r="F4" s="51"/>
      <c r="G4" s="51"/>
      <c r="H4" s="51"/>
      <c r="I4" s="51">
        <f>SUM(G4:H4)</f>
        <v>0</v>
      </c>
      <c r="J4" s="52">
        <f t="shared" si="0"/>
        <v>0</v>
      </c>
    </row>
    <row r="5" spans="1:10" ht="12.75">
      <c r="A5" s="75"/>
      <c r="B5" s="50" t="s">
        <v>4</v>
      </c>
      <c r="C5" s="318" t="s">
        <v>333</v>
      </c>
      <c r="D5" s="339" t="s">
        <v>404</v>
      </c>
      <c r="E5" s="50" t="s">
        <v>11</v>
      </c>
      <c r="F5" s="80">
        <v>30</v>
      </c>
      <c r="G5" s="51"/>
      <c r="H5" s="51"/>
      <c r="I5" s="51"/>
      <c r="J5" s="52">
        <f t="shared" si="0"/>
        <v>0</v>
      </c>
    </row>
    <row r="6" spans="1:10" ht="12.75">
      <c r="A6" s="75"/>
      <c r="B6" s="50" t="s">
        <v>28</v>
      </c>
      <c r="C6" s="318" t="s">
        <v>333</v>
      </c>
      <c r="D6" s="339" t="s">
        <v>405</v>
      </c>
      <c r="E6" s="50" t="s">
        <v>11</v>
      </c>
      <c r="F6" s="51">
        <v>9</v>
      </c>
      <c r="G6" s="51"/>
      <c r="H6" s="51"/>
      <c r="I6" s="51"/>
      <c r="J6" s="52">
        <f t="shared" si="0"/>
        <v>0</v>
      </c>
    </row>
    <row r="7" spans="1:10" ht="12.75">
      <c r="A7" s="75"/>
      <c r="B7" s="50" t="s">
        <v>27</v>
      </c>
      <c r="C7" s="318" t="s">
        <v>333</v>
      </c>
      <c r="D7" s="319" t="s">
        <v>410</v>
      </c>
      <c r="E7" s="50" t="s">
        <v>11</v>
      </c>
      <c r="F7" s="51">
        <v>3</v>
      </c>
      <c r="G7" s="51"/>
      <c r="H7" s="51"/>
      <c r="I7" s="51"/>
      <c r="J7" s="52">
        <f t="shared" si="0"/>
        <v>0</v>
      </c>
    </row>
    <row r="8" spans="1:10" ht="12.75">
      <c r="A8" s="75"/>
      <c r="B8" s="50" t="s">
        <v>51</v>
      </c>
      <c r="C8" s="318" t="s">
        <v>333</v>
      </c>
      <c r="D8" s="319" t="s">
        <v>411</v>
      </c>
      <c r="E8" s="50" t="s">
        <v>11</v>
      </c>
      <c r="F8" s="51">
        <v>12</v>
      </c>
      <c r="G8" s="51"/>
      <c r="H8" s="51"/>
      <c r="I8" s="51"/>
      <c r="J8" s="52">
        <f t="shared" si="0"/>
        <v>0</v>
      </c>
    </row>
    <row r="9" spans="1:10" ht="12.75">
      <c r="A9" s="75"/>
      <c r="B9" s="50" t="s">
        <v>60</v>
      </c>
      <c r="C9" s="318" t="s">
        <v>333</v>
      </c>
      <c r="D9" s="319" t="s">
        <v>413</v>
      </c>
      <c r="E9" s="50" t="s">
        <v>11</v>
      </c>
      <c r="F9" s="80">
        <v>12</v>
      </c>
      <c r="G9" s="80"/>
      <c r="H9" s="51"/>
      <c r="I9" s="51"/>
      <c r="J9" s="52">
        <f t="shared" si="0"/>
        <v>0</v>
      </c>
    </row>
    <row r="10" spans="1:10" ht="12.75">
      <c r="A10" s="75"/>
      <c r="B10" s="50" t="s">
        <v>52</v>
      </c>
      <c r="C10" s="318" t="s">
        <v>333</v>
      </c>
      <c r="D10" s="319" t="s">
        <v>412</v>
      </c>
      <c r="E10" s="50" t="s">
        <v>11</v>
      </c>
      <c r="F10" s="80">
        <v>4</v>
      </c>
      <c r="G10" s="80"/>
      <c r="H10" s="51"/>
      <c r="I10" s="51"/>
      <c r="J10" s="52">
        <f t="shared" si="0"/>
        <v>0</v>
      </c>
    </row>
    <row r="11" spans="1:10" ht="12.75">
      <c r="A11" s="75"/>
      <c r="B11" s="50" t="s">
        <v>56</v>
      </c>
      <c r="C11" s="318" t="s">
        <v>333</v>
      </c>
      <c r="D11" s="339" t="s">
        <v>414</v>
      </c>
      <c r="E11" s="79" t="s">
        <v>11</v>
      </c>
      <c r="F11" s="80">
        <v>18</v>
      </c>
      <c r="G11" s="80"/>
      <c r="H11" s="51"/>
      <c r="I11" s="51"/>
      <c r="J11" s="52">
        <f>I11*F11</f>
        <v>0</v>
      </c>
    </row>
    <row r="12" spans="1:10" ht="12.75">
      <c r="A12" s="75"/>
      <c r="B12" s="50" t="s">
        <v>58</v>
      </c>
      <c r="C12" s="318" t="s">
        <v>333</v>
      </c>
      <c r="D12" s="88" t="s">
        <v>179</v>
      </c>
      <c r="E12" s="79" t="s">
        <v>11</v>
      </c>
      <c r="F12" s="80">
        <v>54</v>
      </c>
      <c r="G12" s="80"/>
      <c r="H12" s="51"/>
      <c r="I12" s="51"/>
      <c r="J12" s="52">
        <f t="shared" si="0"/>
        <v>0</v>
      </c>
    </row>
    <row r="13" spans="1:10" ht="12.75">
      <c r="A13" s="75"/>
      <c r="B13" s="50" t="s">
        <v>61</v>
      </c>
      <c r="C13" s="318" t="s">
        <v>333</v>
      </c>
      <c r="D13" s="339" t="s">
        <v>415</v>
      </c>
      <c r="E13" s="79" t="s">
        <v>11</v>
      </c>
      <c r="F13" s="80">
        <v>27</v>
      </c>
      <c r="G13" s="80"/>
      <c r="H13" s="51"/>
      <c r="I13" s="51"/>
      <c r="J13" s="52">
        <f>I13*F13</f>
        <v>0</v>
      </c>
    </row>
    <row r="14" spans="1:10" ht="12.75">
      <c r="A14" s="75"/>
      <c r="B14" s="50" t="s">
        <v>62</v>
      </c>
      <c r="C14" s="328">
        <v>152002</v>
      </c>
      <c r="D14" s="339" t="s">
        <v>261</v>
      </c>
      <c r="E14" s="341" t="s">
        <v>8</v>
      </c>
      <c r="F14" s="51">
        <v>0.27648</v>
      </c>
      <c r="G14" s="80"/>
      <c r="H14" s="51"/>
      <c r="I14" s="51"/>
      <c r="J14" s="52">
        <f t="shared" si="0"/>
        <v>0</v>
      </c>
    </row>
    <row r="15" spans="1:10" ht="7.5" customHeight="1">
      <c r="A15" s="75"/>
      <c r="B15" s="50"/>
      <c r="C15" s="50"/>
      <c r="D15" s="88"/>
      <c r="E15" s="79"/>
      <c r="F15" s="51"/>
      <c r="G15" s="80"/>
      <c r="H15" s="51"/>
      <c r="I15" s="51"/>
      <c r="J15" s="52"/>
    </row>
    <row r="16" spans="1:10" ht="63.75">
      <c r="A16" s="48">
        <v>2</v>
      </c>
      <c r="B16" s="49"/>
      <c r="C16" s="49"/>
      <c r="D16" s="54" t="s">
        <v>402</v>
      </c>
      <c r="E16" s="50"/>
      <c r="F16" s="51"/>
      <c r="G16" s="51"/>
      <c r="H16" s="51"/>
      <c r="I16" s="51"/>
      <c r="J16" s="52">
        <f>I16*F16</f>
        <v>0</v>
      </c>
    </row>
    <row r="17" spans="1:10" ht="6.75" customHeight="1">
      <c r="A17" s="48"/>
      <c r="B17" s="49"/>
      <c r="C17" s="49"/>
      <c r="D17" s="90"/>
      <c r="E17" s="50"/>
      <c r="F17" s="51"/>
      <c r="G17" s="51"/>
      <c r="H17" s="51"/>
      <c r="I17" s="51"/>
      <c r="J17" s="52"/>
    </row>
    <row r="18" spans="1:10" ht="12.75">
      <c r="A18" s="75"/>
      <c r="B18" s="50" t="s">
        <v>23</v>
      </c>
      <c r="C18" s="318" t="s">
        <v>333</v>
      </c>
      <c r="D18" s="339" t="s">
        <v>408</v>
      </c>
      <c r="E18" s="79" t="s">
        <v>11</v>
      </c>
      <c r="F18" s="80">
        <v>7</v>
      </c>
      <c r="G18" s="80"/>
      <c r="H18" s="51"/>
      <c r="I18" s="51"/>
      <c r="J18" s="52">
        <f t="shared" si="0"/>
        <v>0</v>
      </c>
    </row>
    <row r="19" spans="1:10" ht="12.75">
      <c r="A19" s="75"/>
      <c r="B19" s="50" t="s">
        <v>24</v>
      </c>
      <c r="C19" s="318" t="s">
        <v>333</v>
      </c>
      <c r="D19" s="339" t="s">
        <v>407</v>
      </c>
      <c r="E19" s="79" t="s">
        <v>11</v>
      </c>
      <c r="F19" s="80">
        <v>7</v>
      </c>
      <c r="G19" s="80"/>
      <c r="H19" s="51"/>
      <c r="I19" s="51"/>
      <c r="J19" s="52">
        <f t="shared" si="0"/>
        <v>0</v>
      </c>
    </row>
    <row r="20" spans="1:10" ht="12.75">
      <c r="A20" s="75"/>
      <c r="B20" s="318" t="s">
        <v>25</v>
      </c>
      <c r="C20" s="318" t="s">
        <v>333</v>
      </c>
      <c r="D20" s="339" t="s">
        <v>406</v>
      </c>
      <c r="E20" s="79" t="s">
        <v>11</v>
      </c>
      <c r="F20" s="80">
        <v>6</v>
      </c>
      <c r="G20" s="80"/>
      <c r="H20" s="51"/>
      <c r="I20" s="51"/>
      <c r="J20" s="52">
        <f>I20*F20</f>
        <v>0</v>
      </c>
    </row>
    <row r="21" spans="1:10" ht="12.75">
      <c r="A21" s="75"/>
      <c r="B21" s="50" t="s">
        <v>25</v>
      </c>
      <c r="C21" s="318" t="s">
        <v>333</v>
      </c>
      <c r="D21" s="339" t="s">
        <v>334</v>
      </c>
      <c r="E21" s="79" t="s">
        <v>11</v>
      </c>
      <c r="F21" s="80">
        <v>40</v>
      </c>
      <c r="G21" s="80"/>
      <c r="H21" s="51"/>
      <c r="I21" s="51"/>
      <c r="J21" s="52">
        <f t="shared" si="0"/>
        <v>0</v>
      </c>
    </row>
    <row r="22" spans="1:10" ht="12.75">
      <c r="A22" s="75"/>
      <c r="B22" s="50" t="s">
        <v>59</v>
      </c>
      <c r="C22" s="318" t="s">
        <v>333</v>
      </c>
      <c r="D22" s="339" t="s">
        <v>409</v>
      </c>
      <c r="E22" s="79" t="s">
        <v>11</v>
      </c>
      <c r="F22" s="80">
        <v>25</v>
      </c>
      <c r="G22" s="80"/>
      <c r="H22" s="51"/>
      <c r="I22" s="51"/>
      <c r="J22" s="52">
        <f>I22*F22</f>
        <v>0</v>
      </c>
    </row>
    <row r="23" spans="1:10" s="303" customFormat="1" ht="4.5" customHeight="1">
      <c r="A23" s="94"/>
      <c r="B23" s="50"/>
      <c r="C23" s="50"/>
      <c r="D23" s="21"/>
      <c r="E23" s="50"/>
      <c r="F23" s="51"/>
      <c r="G23" s="51"/>
      <c r="H23" s="51"/>
      <c r="I23" s="51"/>
      <c r="J23" s="52"/>
    </row>
    <row r="24" spans="1:10" s="40" customFormat="1" ht="12.75">
      <c r="A24" s="48">
        <v>3</v>
      </c>
      <c r="B24" s="304"/>
      <c r="C24" s="304"/>
      <c r="D24" s="73" t="s">
        <v>167</v>
      </c>
      <c r="E24" s="119"/>
      <c r="F24" s="119"/>
      <c r="G24" s="119"/>
      <c r="H24" s="119"/>
      <c r="I24" s="51"/>
      <c r="J24" s="52">
        <f>I24*F24</f>
        <v>0</v>
      </c>
    </row>
    <row r="25" spans="1:10" ht="12.75">
      <c r="A25" s="75"/>
      <c r="B25" s="305" t="s">
        <v>7</v>
      </c>
      <c r="C25" s="437" t="s">
        <v>333</v>
      </c>
      <c r="D25" s="88" t="s">
        <v>74</v>
      </c>
      <c r="E25" s="79" t="s">
        <v>69</v>
      </c>
      <c r="F25" s="80">
        <v>350</v>
      </c>
      <c r="G25" s="80"/>
      <c r="H25" s="51"/>
      <c r="I25" s="51"/>
      <c r="J25" s="52">
        <f>I25*F25</f>
        <v>0</v>
      </c>
    </row>
    <row r="26" spans="1:10" ht="12.75">
      <c r="A26" s="75"/>
      <c r="B26" s="305" t="s">
        <v>39</v>
      </c>
      <c r="C26" s="437" t="s">
        <v>333</v>
      </c>
      <c r="D26" s="88" t="s">
        <v>75</v>
      </c>
      <c r="E26" s="79" t="s">
        <v>69</v>
      </c>
      <c r="F26" s="80">
        <v>320</v>
      </c>
      <c r="G26" s="80"/>
      <c r="H26" s="51"/>
      <c r="I26" s="51"/>
      <c r="J26" s="52">
        <f>I26*F26</f>
        <v>0</v>
      </c>
    </row>
    <row r="27" spans="1:10" ht="5.25" customHeight="1" thickBot="1">
      <c r="A27" s="75"/>
      <c r="B27" s="50"/>
      <c r="C27" s="50"/>
      <c r="D27" s="88"/>
      <c r="E27" s="79"/>
      <c r="F27" s="80"/>
      <c r="G27" s="80"/>
      <c r="H27" s="51"/>
      <c r="I27" s="51"/>
      <c r="J27" s="52"/>
    </row>
    <row r="28" spans="1:10" ht="15.75">
      <c r="A28" s="48"/>
      <c r="B28" s="49"/>
      <c r="C28" s="49"/>
      <c r="D28" s="82" t="s">
        <v>29</v>
      </c>
      <c r="E28" s="83"/>
      <c r="F28" s="91"/>
      <c r="G28" s="91"/>
      <c r="H28" s="91"/>
      <c r="I28" s="91"/>
      <c r="J28" s="126">
        <f>SUM(J4:J27)</f>
        <v>0</v>
      </c>
    </row>
    <row r="29" spans="1:10" ht="15">
      <c r="A29" s="48"/>
      <c r="B29" s="49"/>
      <c r="C29" s="49"/>
      <c r="D29" s="84" t="s">
        <v>116</v>
      </c>
      <c r="E29" s="85"/>
      <c r="F29" s="92"/>
      <c r="G29" s="92"/>
      <c r="H29" s="92"/>
      <c r="I29" s="92"/>
      <c r="J29" s="127">
        <f>J28*0.3</f>
        <v>0</v>
      </c>
    </row>
    <row r="30" spans="1:10" ht="18.75" thickBot="1">
      <c r="A30" s="74"/>
      <c r="B30" s="118"/>
      <c r="C30" s="118"/>
      <c r="D30" s="86" t="s">
        <v>38</v>
      </c>
      <c r="E30" s="87"/>
      <c r="F30" s="93"/>
      <c r="G30" s="93"/>
      <c r="H30" s="93"/>
      <c r="I30" s="93"/>
      <c r="J30" s="124">
        <f>SUM(J28:J29)</f>
        <v>0</v>
      </c>
    </row>
    <row r="31" spans="1:10" ht="12.75">
      <c r="A31" s="39"/>
      <c r="B31" s="39"/>
      <c r="C31" s="39"/>
      <c r="D31" s="39"/>
      <c r="E31" s="39"/>
      <c r="F31" s="39"/>
      <c r="G31" s="39"/>
      <c r="H31" s="39"/>
      <c r="I31" s="39"/>
      <c r="J31" s="39"/>
    </row>
    <row r="32" spans="1:10" ht="12.75">
      <c r="A32" s="39"/>
      <c r="B32" s="39"/>
      <c r="C32" s="39"/>
      <c r="D32" s="39"/>
      <c r="E32" s="39"/>
      <c r="F32" s="39"/>
      <c r="G32" s="39"/>
      <c r="H32" s="39"/>
      <c r="I32" s="39"/>
      <c r="J32" s="39"/>
    </row>
    <row r="33" spans="1:10" ht="12.75">
      <c r="A33" s="39"/>
      <c r="B33" s="39"/>
      <c r="C33" s="39"/>
      <c r="D33" s="39"/>
      <c r="E33" s="39"/>
      <c r="F33" s="39"/>
      <c r="G33" s="39"/>
      <c r="H33" s="39"/>
      <c r="I33" s="39"/>
      <c r="J33" s="39"/>
    </row>
  </sheetData>
  <sheetProtection/>
  <printOptions gridLines="1" horizontalCentered="1"/>
  <pageMargins left="0.4330708661417323" right="0.4330708661417323" top="1.1023622047244095" bottom="0.5118110236220472" header="0.35433070866141736" footer="0.2755905511811024"/>
  <pageSetup fitToHeight="0" fitToWidth="1" horizontalDpi="600" verticalDpi="600" orientation="landscape" paperSize="9" scale="86" r:id="rId1"/>
  <headerFooter alignWithMargins="0">
    <oddHeader>&amp;L&amp;11SECRETARIA DO MEIO AMBIENTE
FUNDAÇÃO FLORESTAL&amp;C&amp;11PROJETO EXECUTIVO PADRÃO
BASE CONJUGADA&amp;R&amp;11Planilha Orçamentária
ESTRUTURA DE MADEIRA
CPOS 159 - Outubro/2012</oddHeader>
    <oddFooter>&amp;Rpágina 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8"/>
  <sheetViews>
    <sheetView showZeros="0" view="pageBreakPreview" zoomScaleSheetLayoutView="100" workbookViewId="0" topLeftCell="B1">
      <selection activeCell="M6" sqref="M6"/>
    </sheetView>
  </sheetViews>
  <sheetFormatPr defaultColWidth="9.140625" defaultRowHeight="12.75"/>
  <cols>
    <col min="1" max="1" width="5.7109375" style="22" customWidth="1"/>
    <col min="2" max="2" width="8.7109375" style="416" customWidth="1"/>
    <col min="3" max="3" width="10.28125" style="416" customWidth="1"/>
    <col min="4" max="4" width="63.7109375" style="417" customWidth="1"/>
    <col min="5" max="5" width="6.7109375" style="416" customWidth="1"/>
    <col min="6" max="6" width="10.7109375" style="482" customWidth="1"/>
    <col min="7" max="9" width="11.7109375" style="418" customWidth="1"/>
    <col min="10" max="10" width="17.8515625" style="418" customWidth="1"/>
    <col min="11" max="16384" width="9.140625" style="432" customWidth="1"/>
  </cols>
  <sheetData>
    <row r="1" spans="1:10" s="22" customFormat="1" ht="26.25" thickBot="1">
      <c r="A1" s="43" t="s">
        <v>0</v>
      </c>
      <c r="B1" s="44" t="s">
        <v>1</v>
      </c>
      <c r="C1" s="44" t="s">
        <v>205</v>
      </c>
      <c r="D1" s="45" t="s">
        <v>53</v>
      </c>
      <c r="E1" s="44" t="s">
        <v>2</v>
      </c>
      <c r="F1" s="46" t="s">
        <v>3</v>
      </c>
      <c r="G1" s="46" t="s">
        <v>20</v>
      </c>
      <c r="H1" s="46" t="s">
        <v>21</v>
      </c>
      <c r="I1" s="46" t="s">
        <v>55</v>
      </c>
      <c r="J1" s="47" t="s">
        <v>35</v>
      </c>
    </row>
    <row r="2" spans="1:10" ht="12.75">
      <c r="A2" s="48"/>
      <c r="B2" s="318"/>
      <c r="C2" s="318"/>
      <c r="D2" s="319"/>
      <c r="E2" s="318"/>
      <c r="F2" s="420"/>
      <c r="G2" s="323"/>
      <c r="H2" s="323"/>
      <c r="I2" s="323">
        <f>H2+G2</f>
        <v>0</v>
      </c>
      <c r="J2" s="329"/>
    </row>
    <row r="3" spans="1:10" ht="12.75">
      <c r="A3" s="48">
        <v>1</v>
      </c>
      <c r="B3" s="318"/>
      <c r="C3" s="318"/>
      <c r="D3" s="54" t="s">
        <v>189</v>
      </c>
      <c r="E3" s="318"/>
      <c r="F3" s="420"/>
      <c r="G3" s="323"/>
      <c r="H3" s="323"/>
      <c r="I3" s="323">
        <f>H3+G3</f>
        <v>0</v>
      </c>
      <c r="J3" s="329">
        <f>I3*F3</f>
        <v>0</v>
      </c>
    </row>
    <row r="4" spans="1:10" ht="51">
      <c r="A4" s="48"/>
      <c r="B4" s="49" t="s">
        <v>4</v>
      </c>
      <c r="C4" s="318"/>
      <c r="D4" s="319" t="s">
        <v>276</v>
      </c>
      <c r="E4" s="318"/>
      <c r="F4" s="420"/>
      <c r="G4" s="323"/>
      <c r="H4" s="323"/>
      <c r="I4" s="323">
        <f>H4+G4</f>
        <v>0</v>
      </c>
      <c r="J4" s="329">
        <f>I4*F4</f>
        <v>0</v>
      </c>
    </row>
    <row r="5" spans="1:10" ht="25.5">
      <c r="A5" s="48"/>
      <c r="B5" s="318" t="s">
        <v>76</v>
      </c>
      <c r="C5" s="318" t="s">
        <v>206</v>
      </c>
      <c r="D5" s="319" t="s">
        <v>422</v>
      </c>
      <c r="E5" s="318" t="s">
        <v>6</v>
      </c>
      <c r="F5" s="323">
        <v>364</v>
      </c>
      <c r="G5" s="511"/>
      <c r="H5" s="511"/>
      <c r="I5" s="511"/>
      <c r="J5" s="329">
        <f>I5*F5</f>
        <v>0</v>
      </c>
    </row>
    <row r="6" spans="1:10" ht="38.25">
      <c r="A6" s="48"/>
      <c r="B6" s="318" t="s">
        <v>183</v>
      </c>
      <c r="C6" s="331" t="s">
        <v>423</v>
      </c>
      <c r="D6" s="333" t="s">
        <v>424</v>
      </c>
      <c r="E6" s="318" t="s">
        <v>6</v>
      </c>
      <c r="F6" s="323">
        <v>22.64</v>
      </c>
      <c r="G6" s="512"/>
      <c r="H6" s="422"/>
      <c r="I6" s="512"/>
      <c r="J6" s="329">
        <f>I6*F6</f>
        <v>0</v>
      </c>
    </row>
    <row r="7" spans="1:10" ht="38.25">
      <c r="A7" s="48"/>
      <c r="B7" s="318" t="s">
        <v>188</v>
      </c>
      <c r="C7" s="318" t="s">
        <v>206</v>
      </c>
      <c r="D7" s="319" t="s">
        <v>425</v>
      </c>
      <c r="E7" s="318" t="s">
        <v>6</v>
      </c>
      <c r="F7" s="323">
        <v>25.64</v>
      </c>
      <c r="G7" s="513"/>
      <c r="H7" s="513"/>
      <c r="I7" s="513"/>
      <c r="J7" s="329">
        <f>I7*F7</f>
        <v>0</v>
      </c>
    </row>
    <row r="8" spans="1:10" ht="13.5" thickBot="1">
      <c r="A8" s="48"/>
      <c r="B8" s="318"/>
      <c r="C8" s="331"/>
      <c r="D8" s="471"/>
      <c r="E8" s="318"/>
      <c r="F8" s="323"/>
      <c r="G8" s="513"/>
      <c r="H8" s="513"/>
      <c r="I8" s="513"/>
      <c r="J8" s="494"/>
    </row>
    <row r="9" spans="1:10" ht="13.5" thickBot="1">
      <c r="A9" s="48"/>
      <c r="B9" s="318"/>
      <c r="C9" s="318"/>
      <c r="D9" s="62" t="s">
        <v>46</v>
      </c>
      <c r="E9" s="78"/>
      <c r="F9" s="478"/>
      <c r="G9" s="514"/>
      <c r="H9" s="514"/>
      <c r="I9" s="481"/>
      <c r="J9" s="515">
        <f>SUM(J5:J7)</f>
        <v>0</v>
      </c>
    </row>
    <row r="10" spans="1:10" ht="12.75">
      <c r="A10" s="48"/>
      <c r="B10" s="318"/>
      <c r="C10" s="318"/>
      <c r="D10" s="53"/>
      <c r="E10" s="318"/>
      <c r="F10" s="420"/>
      <c r="G10" s="338"/>
      <c r="H10" s="338"/>
      <c r="I10" s="420"/>
      <c r="J10" s="501"/>
    </row>
    <row r="11" spans="1:10" ht="12.75" customHeight="1">
      <c r="A11" s="48">
        <v>2</v>
      </c>
      <c r="B11" s="318"/>
      <c r="C11" s="318"/>
      <c r="D11" s="54" t="s">
        <v>190</v>
      </c>
      <c r="E11" s="318"/>
      <c r="F11" s="420"/>
      <c r="G11" s="323"/>
      <c r="H11" s="323"/>
      <c r="I11" s="420"/>
      <c r="J11" s="494">
        <f aca="true" t="shared" si="0" ref="J11:J18">I11*F11</f>
        <v>0</v>
      </c>
    </row>
    <row r="12" spans="1:10" ht="25.5">
      <c r="A12" s="48"/>
      <c r="B12" s="49" t="s">
        <v>23</v>
      </c>
      <c r="C12" s="318" t="s">
        <v>208</v>
      </c>
      <c r="D12" s="54" t="s">
        <v>277</v>
      </c>
      <c r="E12" s="318" t="s">
        <v>6</v>
      </c>
      <c r="F12" s="323">
        <v>824.56</v>
      </c>
      <c r="G12" s="422"/>
      <c r="H12" s="422"/>
      <c r="I12" s="513"/>
      <c r="J12" s="329">
        <f t="shared" si="0"/>
        <v>0</v>
      </c>
    </row>
    <row r="13" spans="1:10" ht="12.75">
      <c r="A13" s="48"/>
      <c r="B13" s="49" t="s">
        <v>24</v>
      </c>
      <c r="C13" s="318" t="s">
        <v>209</v>
      </c>
      <c r="D13" s="54" t="s">
        <v>278</v>
      </c>
      <c r="E13" s="318" t="s">
        <v>6</v>
      </c>
      <c r="F13" s="323">
        <v>497.49</v>
      </c>
      <c r="G13" s="516"/>
      <c r="H13" s="516"/>
      <c r="I13" s="513"/>
      <c r="J13" s="329">
        <f t="shared" si="0"/>
        <v>0</v>
      </c>
    </row>
    <row r="14" spans="1:10" ht="12.75">
      <c r="A14" s="48"/>
      <c r="B14" s="49" t="s">
        <v>25</v>
      </c>
      <c r="C14" s="318" t="s">
        <v>210</v>
      </c>
      <c r="D14" s="54" t="s">
        <v>279</v>
      </c>
      <c r="E14" s="318" t="s">
        <v>6</v>
      </c>
      <c r="F14" s="323">
        <v>344</v>
      </c>
      <c r="G14" s="516"/>
      <c r="H14" s="516"/>
      <c r="I14" s="513"/>
      <c r="J14" s="329">
        <f t="shared" si="0"/>
        <v>0</v>
      </c>
    </row>
    <row r="15" spans="1:10" ht="63.75">
      <c r="A15" s="48"/>
      <c r="B15" s="49" t="s">
        <v>59</v>
      </c>
      <c r="C15" s="318" t="s">
        <v>211</v>
      </c>
      <c r="D15" s="54" t="s">
        <v>385</v>
      </c>
      <c r="E15" s="318" t="s">
        <v>6</v>
      </c>
      <c r="F15" s="323">
        <v>153.49</v>
      </c>
      <c r="G15" s="513"/>
      <c r="H15" s="513"/>
      <c r="I15" s="513"/>
      <c r="J15" s="329">
        <f t="shared" si="0"/>
        <v>0</v>
      </c>
    </row>
    <row r="16" spans="1:10" ht="12.75">
      <c r="A16" s="48"/>
      <c r="B16" s="49" t="s">
        <v>77</v>
      </c>
      <c r="C16" s="517" t="s">
        <v>280</v>
      </c>
      <c r="D16" s="54" t="s">
        <v>281</v>
      </c>
      <c r="E16" s="318" t="s">
        <v>12</v>
      </c>
      <c r="F16" s="323">
        <v>33.9</v>
      </c>
      <c r="G16" s="516"/>
      <c r="H16" s="518"/>
      <c r="I16" s="513"/>
      <c r="J16" s="329">
        <f>I16*F16</f>
        <v>0</v>
      </c>
    </row>
    <row r="17" spans="1:10" ht="38.25">
      <c r="A17" s="48"/>
      <c r="B17" s="49" t="s">
        <v>78</v>
      </c>
      <c r="C17" s="318" t="s">
        <v>212</v>
      </c>
      <c r="D17" s="54" t="s">
        <v>213</v>
      </c>
      <c r="E17" s="318" t="s">
        <v>6</v>
      </c>
      <c r="F17" s="323">
        <v>153.49</v>
      </c>
      <c r="G17" s="422"/>
      <c r="H17" s="422"/>
      <c r="I17" s="513"/>
      <c r="J17" s="329">
        <f>I17*F17</f>
        <v>0</v>
      </c>
    </row>
    <row r="18" spans="1:10" ht="38.25">
      <c r="A18" s="48"/>
      <c r="B18" s="49" t="s">
        <v>79</v>
      </c>
      <c r="C18" s="318" t="s">
        <v>207</v>
      </c>
      <c r="D18" s="77" t="s">
        <v>426</v>
      </c>
      <c r="E18" s="318" t="s">
        <v>6</v>
      </c>
      <c r="F18" s="323">
        <v>214.94</v>
      </c>
      <c r="G18" s="422"/>
      <c r="H18" s="422"/>
      <c r="I18" s="513"/>
      <c r="J18" s="329">
        <f t="shared" si="0"/>
        <v>0</v>
      </c>
    </row>
    <row r="19" spans="1:10" ht="13.5" thickBot="1">
      <c r="A19" s="48"/>
      <c r="B19" s="318"/>
      <c r="C19" s="318"/>
      <c r="D19" s="77"/>
      <c r="E19" s="318"/>
      <c r="F19" s="420"/>
      <c r="G19" s="495"/>
      <c r="H19" s="495"/>
      <c r="I19" s="420"/>
      <c r="J19" s="494"/>
    </row>
    <row r="20" spans="1:10" ht="13.5" thickBot="1">
      <c r="A20" s="48"/>
      <c r="B20" s="318"/>
      <c r="C20" s="318"/>
      <c r="D20" s="62" t="s">
        <v>45</v>
      </c>
      <c r="E20" s="63"/>
      <c r="F20" s="478"/>
      <c r="G20" s="496"/>
      <c r="H20" s="496"/>
      <c r="I20" s="481"/>
      <c r="J20" s="65">
        <f>SUM(J12:J18)</f>
        <v>0</v>
      </c>
    </row>
    <row r="21" spans="1:10" ht="12.75">
      <c r="A21" s="48"/>
      <c r="B21" s="318"/>
      <c r="C21" s="318"/>
      <c r="D21" s="319"/>
      <c r="E21" s="318"/>
      <c r="F21" s="420"/>
      <c r="G21" s="495"/>
      <c r="H21" s="495"/>
      <c r="I21" s="420"/>
      <c r="J21" s="494"/>
    </row>
    <row r="22" spans="1:10" ht="12.75">
      <c r="A22" s="48">
        <v>3</v>
      </c>
      <c r="B22" s="318"/>
      <c r="C22" s="318"/>
      <c r="D22" s="54" t="s">
        <v>191</v>
      </c>
      <c r="E22" s="318"/>
      <c r="F22" s="420"/>
      <c r="G22" s="420"/>
      <c r="H22" s="420"/>
      <c r="I22" s="420"/>
      <c r="J22" s="494">
        <f aca="true" t="shared" si="1" ref="J22:J33">I22*F22</f>
        <v>0</v>
      </c>
    </row>
    <row r="23" spans="1:10" ht="51">
      <c r="A23" s="48"/>
      <c r="B23" s="49" t="s">
        <v>7</v>
      </c>
      <c r="C23" s="318" t="s">
        <v>214</v>
      </c>
      <c r="D23" s="54" t="s">
        <v>427</v>
      </c>
      <c r="E23" s="318" t="s">
        <v>6</v>
      </c>
      <c r="F23" s="323">
        <v>250</v>
      </c>
      <c r="G23" s="519"/>
      <c r="H23" s="519"/>
      <c r="I23" s="513"/>
      <c r="J23" s="329">
        <f t="shared" si="1"/>
        <v>0</v>
      </c>
    </row>
    <row r="24" spans="1:10" s="303" customFormat="1" ht="57.75" customHeight="1">
      <c r="A24" s="94"/>
      <c r="B24" s="49" t="s">
        <v>39</v>
      </c>
      <c r="C24" s="318" t="s">
        <v>215</v>
      </c>
      <c r="D24" s="317" t="s">
        <v>282</v>
      </c>
      <c r="E24" s="318" t="s">
        <v>6</v>
      </c>
      <c r="F24" s="323">
        <v>227</v>
      </c>
      <c r="G24" s="513"/>
      <c r="H24" s="513"/>
      <c r="I24" s="513"/>
      <c r="J24" s="329">
        <f t="shared" si="1"/>
        <v>0</v>
      </c>
    </row>
    <row r="25" spans="1:10" s="303" customFormat="1" ht="63.75">
      <c r="A25" s="94"/>
      <c r="B25" s="49" t="s">
        <v>43</v>
      </c>
      <c r="C25" s="318" t="s">
        <v>216</v>
      </c>
      <c r="D25" s="319" t="s">
        <v>283</v>
      </c>
      <c r="E25" s="318" t="s">
        <v>12</v>
      </c>
      <c r="F25" s="323">
        <v>205.16</v>
      </c>
      <c r="G25" s="513"/>
      <c r="H25" s="513"/>
      <c r="I25" s="513"/>
      <c r="J25" s="329">
        <f t="shared" si="1"/>
        <v>0</v>
      </c>
    </row>
    <row r="26" spans="1:10" s="303" customFormat="1" ht="38.25">
      <c r="A26" s="94"/>
      <c r="B26" s="49" t="s">
        <v>44</v>
      </c>
      <c r="C26" s="318"/>
      <c r="D26" s="319" t="s">
        <v>217</v>
      </c>
      <c r="E26" s="318"/>
      <c r="F26" s="420"/>
      <c r="G26" s="420"/>
      <c r="H26" s="420"/>
      <c r="I26" s="420"/>
      <c r="J26" s="494">
        <f>I26*F26</f>
        <v>0</v>
      </c>
    </row>
    <row r="27" spans="1:10" s="303" customFormat="1" ht="12.75">
      <c r="A27" s="94"/>
      <c r="B27" s="318" t="s">
        <v>284</v>
      </c>
      <c r="C27" s="318" t="s">
        <v>218</v>
      </c>
      <c r="D27" s="319" t="s">
        <v>428</v>
      </c>
      <c r="E27" s="318" t="s">
        <v>11</v>
      </c>
      <c r="F27" s="323">
        <v>4</v>
      </c>
      <c r="G27" s="513"/>
      <c r="H27" s="513"/>
      <c r="I27" s="513"/>
      <c r="J27" s="329">
        <f t="shared" si="1"/>
        <v>0</v>
      </c>
    </row>
    <row r="28" spans="1:10" s="303" customFormat="1" ht="16.5" customHeight="1">
      <c r="A28" s="94"/>
      <c r="B28" s="318" t="s">
        <v>285</v>
      </c>
      <c r="C28" s="318" t="s">
        <v>218</v>
      </c>
      <c r="D28" s="319" t="s">
        <v>429</v>
      </c>
      <c r="E28" s="318" t="s">
        <v>11</v>
      </c>
      <c r="F28" s="323">
        <v>7</v>
      </c>
      <c r="G28" s="513"/>
      <c r="H28" s="513"/>
      <c r="I28" s="513"/>
      <c r="J28" s="329">
        <f>I28*F28</f>
        <v>0</v>
      </c>
    </row>
    <row r="29" spans="1:10" s="303" customFormat="1" ht="12.75">
      <c r="A29" s="94"/>
      <c r="B29" s="318" t="s">
        <v>430</v>
      </c>
      <c r="C29" s="318" t="s">
        <v>218</v>
      </c>
      <c r="D29" s="319" t="s">
        <v>431</v>
      </c>
      <c r="E29" s="318" t="s">
        <v>11</v>
      </c>
      <c r="F29" s="323">
        <v>3</v>
      </c>
      <c r="G29" s="513"/>
      <c r="H29" s="513"/>
      <c r="I29" s="513"/>
      <c r="J29" s="329">
        <f t="shared" si="1"/>
        <v>0</v>
      </c>
    </row>
    <row r="30" spans="1:10" s="303" customFormat="1" ht="12.75">
      <c r="A30" s="94"/>
      <c r="B30" s="318" t="s">
        <v>432</v>
      </c>
      <c r="C30" s="318" t="s">
        <v>218</v>
      </c>
      <c r="D30" s="319" t="s">
        <v>433</v>
      </c>
      <c r="E30" s="318" t="s">
        <v>11</v>
      </c>
      <c r="F30" s="323">
        <v>3</v>
      </c>
      <c r="G30" s="513"/>
      <c r="H30" s="513"/>
      <c r="I30" s="513"/>
      <c r="J30" s="329">
        <f t="shared" si="1"/>
        <v>0</v>
      </c>
    </row>
    <row r="31" spans="1:10" ht="12.75">
      <c r="A31" s="94"/>
      <c r="B31" s="318" t="s">
        <v>434</v>
      </c>
      <c r="C31" s="318" t="s">
        <v>218</v>
      </c>
      <c r="D31" s="319" t="s">
        <v>433</v>
      </c>
      <c r="E31" s="318" t="s">
        <v>11</v>
      </c>
      <c r="F31" s="323">
        <v>1</v>
      </c>
      <c r="G31" s="513"/>
      <c r="H31" s="513"/>
      <c r="I31" s="513"/>
      <c r="J31" s="329">
        <f>I31*F31</f>
        <v>0</v>
      </c>
    </row>
    <row r="32" spans="1:10" ht="51">
      <c r="A32" s="94"/>
      <c r="B32" s="49" t="s">
        <v>184</v>
      </c>
      <c r="C32" s="318" t="s">
        <v>219</v>
      </c>
      <c r="D32" s="319" t="s">
        <v>321</v>
      </c>
      <c r="E32" s="318" t="s">
        <v>6</v>
      </c>
      <c r="F32" s="323">
        <v>26</v>
      </c>
      <c r="G32" s="513"/>
      <c r="H32" s="513"/>
      <c r="I32" s="513"/>
      <c r="J32" s="329">
        <f t="shared" si="1"/>
        <v>0</v>
      </c>
    </row>
    <row r="33" spans="1:10" ht="51">
      <c r="A33" s="94"/>
      <c r="B33" s="49" t="s">
        <v>185</v>
      </c>
      <c r="C33" s="318" t="s">
        <v>219</v>
      </c>
      <c r="D33" s="322" t="s">
        <v>193</v>
      </c>
      <c r="E33" s="318" t="s">
        <v>6</v>
      </c>
      <c r="F33" s="323">
        <v>62.62</v>
      </c>
      <c r="G33" s="513"/>
      <c r="H33" s="513"/>
      <c r="I33" s="513"/>
      <c r="J33" s="329">
        <f t="shared" si="1"/>
        <v>0</v>
      </c>
    </row>
    <row r="34" spans="1:10" ht="89.25">
      <c r="A34" s="48"/>
      <c r="B34" s="49" t="s">
        <v>192</v>
      </c>
      <c r="C34" s="416" t="s">
        <v>304</v>
      </c>
      <c r="D34" s="54" t="s">
        <v>322</v>
      </c>
      <c r="E34" s="318" t="s">
        <v>6</v>
      </c>
      <c r="F34" s="323">
        <v>97.6</v>
      </c>
      <c r="G34" s="520"/>
      <c r="H34" s="520"/>
      <c r="I34" s="323"/>
      <c r="J34" s="329">
        <f>I34*F34</f>
        <v>0</v>
      </c>
    </row>
    <row r="35" spans="1:10" ht="13.5" thickBot="1">
      <c r="A35" s="48"/>
      <c r="B35" s="49"/>
      <c r="C35" s="318"/>
      <c r="D35" s="54"/>
      <c r="E35" s="318"/>
      <c r="F35" s="479"/>
      <c r="G35" s="420"/>
      <c r="H35" s="420"/>
      <c r="I35" s="420"/>
      <c r="J35" s="494"/>
    </row>
    <row r="36" spans="1:10" ht="13.5" thickBot="1">
      <c r="A36" s="48"/>
      <c r="B36" s="49"/>
      <c r="C36" s="318"/>
      <c r="D36" s="521" t="s">
        <v>47</v>
      </c>
      <c r="E36" s="44"/>
      <c r="F36" s="478"/>
      <c r="G36" s="478"/>
      <c r="H36" s="478"/>
      <c r="I36" s="481"/>
      <c r="J36" s="515">
        <f>SUM(J23:J34)</f>
        <v>0</v>
      </c>
    </row>
    <row r="37" spans="1:10" ht="12.75">
      <c r="A37" s="48"/>
      <c r="B37" s="49"/>
      <c r="C37" s="318"/>
      <c r="D37" s="53"/>
      <c r="E37" s="318"/>
      <c r="F37" s="420"/>
      <c r="G37" s="420"/>
      <c r="H37" s="420"/>
      <c r="I37" s="420"/>
      <c r="J37" s="494">
        <f>I37*F37</f>
        <v>0</v>
      </c>
    </row>
    <row r="38" spans="1:10" ht="12.75">
      <c r="A38" s="48">
        <v>4</v>
      </c>
      <c r="B38" s="49"/>
      <c r="C38" s="318"/>
      <c r="D38" s="54" t="s">
        <v>194</v>
      </c>
      <c r="E38" s="318"/>
      <c r="F38" s="420"/>
      <c r="G38" s="420"/>
      <c r="H38" s="420"/>
      <c r="I38" s="420"/>
      <c r="J38" s="494">
        <f>I38*F38</f>
        <v>0</v>
      </c>
    </row>
    <row r="39" spans="1:10" ht="12.75">
      <c r="A39" s="48"/>
      <c r="B39" s="49"/>
      <c r="C39" s="318"/>
      <c r="D39" s="54"/>
      <c r="E39" s="318"/>
      <c r="F39" s="420"/>
      <c r="G39" s="420"/>
      <c r="H39" s="420"/>
      <c r="I39" s="420"/>
      <c r="J39" s="494"/>
    </row>
    <row r="40" spans="1:10" ht="12.75">
      <c r="A40" s="48"/>
      <c r="B40" s="49" t="s">
        <v>37</v>
      </c>
      <c r="C40" s="318" t="s">
        <v>220</v>
      </c>
      <c r="D40" s="54" t="s">
        <v>286</v>
      </c>
      <c r="E40" s="318" t="s">
        <v>6</v>
      </c>
      <c r="F40" s="323">
        <v>358</v>
      </c>
      <c r="G40" s="516"/>
      <c r="H40" s="516"/>
      <c r="I40" s="513"/>
      <c r="J40" s="329">
        <f aca="true" t="shared" si="2" ref="J40:J48">I40*F40</f>
        <v>0</v>
      </c>
    </row>
    <row r="41" spans="1:10" ht="25.5">
      <c r="A41" s="48"/>
      <c r="B41" s="49" t="s">
        <v>40</v>
      </c>
      <c r="C41" s="318" t="s">
        <v>221</v>
      </c>
      <c r="D41" s="54" t="s">
        <v>287</v>
      </c>
      <c r="E41" s="318" t="s">
        <v>12</v>
      </c>
      <c r="F41" s="323">
        <v>70.55</v>
      </c>
      <c r="G41" s="513"/>
      <c r="H41" s="513"/>
      <c r="I41" s="513"/>
      <c r="J41" s="329">
        <f t="shared" si="2"/>
        <v>0</v>
      </c>
    </row>
    <row r="42" spans="1:10" ht="12.75">
      <c r="A42" s="48"/>
      <c r="B42" s="49" t="s">
        <v>91</v>
      </c>
      <c r="C42" s="318" t="s">
        <v>222</v>
      </c>
      <c r="D42" s="54" t="s">
        <v>288</v>
      </c>
      <c r="E42" s="318" t="s">
        <v>12</v>
      </c>
      <c r="F42" s="323">
        <v>78.4</v>
      </c>
      <c r="G42" s="513"/>
      <c r="H42" s="513"/>
      <c r="I42" s="513"/>
      <c r="J42" s="329">
        <f t="shared" si="2"/>
        <v>0</v>
      </c>
    </row>
    <row r="43" spans="1:10" ht="12.75">
      <c r="A43" s="48"/>
      <c r="B43" s="49" t="s">
        <v>186</v>
      </c>
      <c r="C43" s="318" t="s">
        <v>299</v>
      </c>
      <c r="D43" s="54" t="s">
        <v>435</v>
      </c>
      <c r="E43" s="318" t="s">
        <v>6</v>
      </c>
      <c r="F43" s="323">
        <v>358</v>
      </c>
      <c r="G43" s="522"/>
      <c r="H43" s="523"/>
      <c r="I43" s="323"/>
      <c r="J43" s="329">
        <f>I43*F43</f>
        <v>0</v>
      </c>
    </row>
    <row r="44" spans="1:10" ht="9" customHeight="1">
      <c r="A44" s="48"/>
      <c r="B44" s="49" t="s">
        <v>292</v>
      </c>
      <c r="C44" s="416" t="s">
        <v>289</v>
      </c>
      <c r="D44" s="54" t="s">
        <v>436</v>
      </c>
      <c r="E44" s="318" t="s">
        <v>6</v>
      </c>
      <c r="F44" s="323">
        <v>121.96</v>
      </c>
      <c r="G44" s="513"/>
      <c r="H44" s="513"/>
      <c r="I44" s="513"/>
      <c r="J44" s="329">
        <f t="shared" si="2"/>
        <v>0</v>
      </c>
    </row>
    <row r="45" spans="1:10" ht="27.75" customHeight="1">
      <c r="A45" s="48"/>
      <c r="B45" s="318" t="s">
        <v>437</v>
      </c>
      <c r="C45" s="416" t="s">
        <v>290</v>
      </c>
      <c r="D45" s="413" t="s">
        <v>291</v>
      </c>
      <c r="E45" s="318" t="s">
        <v>12</v>
      </c>
      <c r="F45" s="323">
        <v>129.39</v>
      </c>
      <c r="G45" s="513"/>
      <c r="H45" s="513"/>
      <c r="I45" s="513"/>
      <c r="J45" s="329">
        <f t="shared" si="2"/>
        <v>0</v>
      </c>
    </row>
    <row r="46" spans="1:10" ht="12.75" customHeight="1">
      <c r="A46" s="48"/>
      <c r="B46" s="318" t="s">
        <v>438</v>
      </c>
      <c r="C46" s="416" t="s">
        <v>299</v>
      </c>
      <c r="D46" s="524" t="s">
        <v>323</v>
      </c>
      <c r="E46" s="318" t="s">
        <v>6</v>
      </c>
      <c r="F46" s="323">
        <v>12</v>
      </c>
      <c r="G46" s="520"/>
      <c r="H46" s="523"/>
      <c r="I46" s="513"/>
      <c r="J46" s="329">
        <f t="shared" si="2"/>
        <v>0</v>
      </c>
    </row>
    <row r="47" spans="1:10" ht="25.5">
      <c r="A47" s="48"/>
      <c r="B47" s="49" t="s">
        <v>324</v>
      </c>
      <c r="C47" s="416" t="s">
        <v>256</v>
      </c>
      <c r="D47" s="319" t="s">
        <v>293</v>
      </c>
      <c r="E47" s="318" t="s">
        <v>12</v>
      </c>
      <c r="F47" s="323">
        <v>16.9</v>
      </c>
      <c r="G47" s="513"/>
      <c r="H47" s="513"/>
      <c r="I47" s="338"/>
      <c r="J47" s="329">
        <f t="shared" si="2"/>
        <v>0</v>
      </c>
    </row>
    <row r="48" spans="1:10" ht="12.75" customHeight="1">
      <c r="A48" s="48"/>
      <c r="B48" s="49" t="s">
        <v>439</v>
      </c>
      <c r="C48" s="416" t="s">
        <v>299</v>
      </c>
      <c r="D48" s="319" t="s">
        <v>325</v>
      </c>
      <c r="E48" s="318" t="s">
        <v>11</v>
      </c>
      <c r="F48" s="323">
        <v>1</v>
      </c>
      <c r="G48" s="323"/>
      <c r="H48" s="323"/>
      <c r="I48" s="323"/>
      <c r="J48" s="329">
        <f t="shared" si="2"/>
        <v>0</v>
      </c>
    </row>
    <row r="49" spans="1:10" ht="13.5" thickBot="1">
      <c r="A49" s="48"/>
      <c r="B49" s="318"/>
      <c r="C49" s="318"/>
      <c r="D49" s="54"/>
      <c r="E49" s="318"/>
      <c r="F49" s="420"/>
      <c r="G49" s="420"/>
      <c r="H49" s="420"/>
      <c r="I49" s="420"/>
      <c r="J49" s="494"/>
    </row>
    <row r="50" spans="1:10" ht="13.5" thickBot="1">
      <c r="A50" s="48"/>
      <c r="B50" s="318"/>
      <c r="C50" s="318"/>
      <c r="D50" s="62" t="s">
        <v>63</v>
      </c>
      <c r="E50" s="63"/>
      <c r="F50" s="478"/>
      <c r="G50" s="496"/>
      <c r="H50" s="496"/>
      <c r="I50" s="481"/>
      <c r="J50" s="65">
        <f>SUM(J40:J49)</f>
        <v>0</v>
      </c>
    </row>
    <row r="51" spans="1:10" ht="12.75">
      <c r="A51" s="48"/>
      <c r="B51" s="318"/>
      <c r="C51" s="318"/>
      <c r="D51" s="319"/>
      <c r="E51" s="318"/>
      <c r="F51" s="420"/>
      <c r="G51" s="420"/>
      <c r="H51" s="420"/>
      <c r="I51" s="420"/>
      <c r="J51" s="494">
        <f aca="true" t="shared" si="3" ref="J51:J63">I51*F51</f>
        <v>0</v>
      </c>
    </row>
    <row r="52" spans="1:10" ht="76.5">
      <c r="A52" s="48">
        <v>5</v>
      </c>
      <c r="B52" s="318"/>
      <c r="C52" s="318"/>
      <c r="D52" s="179" t="s">
        <v>379</v>
      </c>
      <c r="E52" s="318"/>
      <c r="F52" s="420"/>
      <c r="G52" s="420"/>
      <c r="H52" s="420"/>
      <c r="I52" s="420"/>
      <c r="J52" s="494">
        <f t="shared" si="3"/>
        <v>0</v>
      </c>
    </row>
    <row r="53" spans="1:10" ht="63.75">
      <c r="A53" s="48"/>
      <c r="B53" s="49" t="s">
        <v>9</v>
      </c>
      <c r="C53" s="318"/>
      <c r="D53" s="319" t="s">
        <v>294</v>
      </c>
      <c r="E53" s="318"/>
      <c r="F53" s="420"/>
      <c r="G53" s="420"/>
      <c r="H53" s="420"/>
      <c r="I53" s="420"/>
      <c r="J53" s="494">
        <f t="shared" si="3"/>
        <v>0</v>
      </c>
    </row>
    <row r="54" spans="1:10" ht="51">
      <c r="A54" s="48"/>
      <c r="B54" s="318" t="s">
        <v>169</v>
      </c>
      <c r="C54" s="318" t="s">
        <v>299</v>
      </c>
      <c r="D54" s="319" t="s">
        <v>440</v>
      </c>
      <c r="E54" s="318" t="s">
        <v>11</v>
      </c>
      <c r="F54" s="323">
        <v>4</v>
      </c>
      <c r="G54" s="422"/>
      <c r="H54" s="422"/>
      <c r="I54" s="317"/>
      <c r="J54" s="329">
        <f t="shared" si="3"/>
        <v>0</v>
      </c>
    </row>
    <row r="55" spans="1:10" ht="38.25">
      <c r="A55" s="48"/>
      <c r="B55" s="318" t="s">
        <v>168</v>
      </c>
      <c r="C55" s="318" t="s">
        <v>223</v>
      </c>
      <c r="D55" s="319" t="s">
        <v>441</v>
      </c>
      <c r="E55" s="318" t="s">
        <v>11</v>
      </c>
      <c r="F55" s="323">
        <v>10</v>
      </c>
      <c r="G55" s="525"/>
      <c r="H55" s="525"/>
      <c r="I55" s="422"/>
      <c r="J55" s="329">
        <f t="shared" si="3"/>
        <v>0</v>
      </c>
    </row>
    <row r="56" spans="1:10" ht="38.25">
      <c r="A56" s="48"/>
      <c r="B56" s="318" t="s">
        <v>442</v>
      </c>
      <c r="C56" s="318" t="s">
        <v>299</v>
      </c>
      <c r="D56" s="319" t="s">
        <v>443</v>
      </c>
      <c r="E56" s="318" t="s">
        <v>11</v>
      </c>
      <c r="F56" s="323">
        <v>4</v>
      </c>
      <c r="G56" s="422"/>
      <c r="H56" s="422"/>
      <c r="I56" s="422"/>
      <c r="J56" s="323">
        <f t="shared" si="3"/>
        <v>0</v>
      </c>
    </row>
    <row r="57" spans="1:10" ht="25.5">
      <c r="A57" s="48"/>
      <c r="B57" s="318" t="s">
        <v>444</v>
      </c>
      <c r="C57" s="318" t="s">
        <v>335</v>
      </c>
      <c r="D57" s="319" t="s">
        <v>445</v>
      </c>
      <c r="E57" s="318" t="s">
        <v>11</v>
      </c>
      <c r="F57" s="323">
        <v>8</v>
      </c>
      <c r="G57" s="422"/>
      <c r="H57" s="422"/>
      <c r="I57" s="422"/>
      <c r="J57" s="323">
        <f t="shared" si="3"/>
        <v>0</v>
      </c>
    </row>
    <row r="58" spans="1:10" ht="49.5" customHeight="1">
      <c r="A58" s="48"/>
      <c r="B58" s="49" t="s">
        <v>10</v>
      </c>
      <c r="C58" s="318"/>
      <c r="D58" s="54" t="s">
        <v>295</v>
      </c>
      <c r="E58" s="318"/>
      <c r="F58" s="420"/>
      <c r="G58" s="420"/>
      <c r="H58" s="420"/>
      <c r="I58" s="420"/>
      <c r="J58" s="494">
        <f t="shared" si="3"/>
        <v>0</v>
      </c>
    </row>
    <row r="59" spans="1:10" ht="36.75" customHeight="1">
      <c r="A59" s="48"/>
      <c r="B59" s="318" t="s">
        <v>170</v>
      </c>
      <c r="C59" s="318" t="s">
        <v>299</v>
      </c>
      <c r="D59" s="319" t="s">
        <v>446</v>
      </c>
      <c r="E59" s="318" t="s">
        <v>11</v>
      </c>
      <c r="F59" s="323">
        <v>7</v>
      </c>
      <c r="G59" s="422"/>
      <c r="H59" s="512"/>
      <c r="I59" s="317"/>
      <c r="J59" s="329">
        <f t="shared" si="3"/>
        <v>0</v>
      </c>
    </row>
    <row r="60" spans="1:10" ht="64.5" customHeight="1">
      <c r="A60" s="48"/>
      <c r="B60" s="318" t="s">
        <v>171</v>
      </c>
      <c r="C60" s="318" t="s">
        <v>299</v>
      </c>
      <c r="D60" s="319" t="s">
        <v>447</v>
      </c>
      <c r="E60" s="318" t="s">
        <v>11</v>
      </c>
      <c r="F60" s="323">
        <v>1</v>
      </c>
      <c r="G60" s="422"/>
      <c r="H60" s="512"/>
      <c r="I60" s="317"/>
      <c r="J60" s="329">
        <f t="shared" si="3"/>
        <v>0</v>
      </c>
    </row>
    <row r="61" spans="1:10" ht="38.25">
      <c r="A61" s="48"/>
      <c r="B61" s="318" t="s">
        <v>172</v>
      </c>
      <c r="C61" s="318" t="s">
        <v>299</v>
      </c>
      <c r="D61" s="319" t="s">
        <v>448</v>
      </c>
      <c r="E61" s="318" t="s">
        <v>11</v>
      </c>
      <c r="F61" s="323">
        <v>2</v>
      </c>
      <c r="G61" s="422"/>
      <c r="H61" s="512"/>
      <c r="I61" s="317"/>
      <c r="J61" s="329">
        <f t="shared" si="3"/>
        <v>0</v>
      </c>
    </row>
    <row r="62" spans="1:10" ht="24" customHeight="1">
      <c r="A62" s="48"/>
      <c r="B62" s="318" t="s">
        <v>173</v>
      </c>
      <c r="C62" s="318" t="s">
        <v>299</v>
      </c>
      <c r="D62" s="319" t="s">
        <v>449</v>
      </c>
      <c r="E62" s="318" t="s">
        <v>11</v>
      </c>
      <c r="F62" s="323">
        <v>1</v>
      </c>
      <c r="G62" s="422"/>
      <c r="H62" s="512"/>
      <c r="I62" s="317"/>
      <c r="J62" s="329">
        <f t="shared" si="3"/>
        <v>0</v>
      </c>
    </row>
    <row r="63" spans="1:10" ht="24" customHeight="1">
      <c r="A63" s="48"/>
      <c r="B63" s="318" t="s">
        <v>187</v>
      </c>
      <c r="C63" s="318" t="s">
        <v>299</v>
      </c>
      <c r="D63" s="319" t="s">
        <v>450</v>
      </c>
      <c r="E63" s="318" t="s">
        <v>11</v>
      </c>
      <c r="F63" s="323">
        <v>2</v>
      </c>
      <c r="G63" s="422"/>
      <c r="H63" s="512"/>
      <c r="I63" s="317"/>
      <c r="J63" s="329">
        <f t="shared" si="3"/>
        <v>0</v>
      </c>
    </row>
    <row r="64" spans="1:10" ht="13.5" thickBot="1">
      <c r="A64" s="48"/>
      <c r="B64" s="318"/>
      <c r="C64" s="318"/>
      <c r="D64" s="319"/>
      <c r="E64" s="318"/>
      <c r="F64" s="420"/>
      <c r="G64" s="420"/>
      <c r="H64" s="420"/>
      <c r="I64" s="420"/>
      <c r="J64" s="494"/>
    </row>
    <row r="65" spans="1:10" ht="18" customHeight="1" thickBot="1">
      <c r="A65" s="48"/>
      <c r="B65" s="318"/>
      <c r="C65" s="318"/>
      <c r="D65" s="62" t="s">
        <v>340</v>
      </c>
      <c r="E65" s="63"/>
      <c r="F65" s="478"/>
      <c r="G65" s="526"/>
      <c r="H65" s="526"/>
      <c r="I65" s="481"/>
      <c r="J65" s="515">
        <f>SUM(J54:J64)</f>
        <v>0</v>
      </c>
    </row>
    <row r="66" spans="1:10" ht="12.75">
      <c r="A66" s="48"/>
      <c r="B66" s="318"/>
      <c r="C66" s="318"/>
      <c r="D66" s="319"/>
      <c r="E66" s="318"/>
      <c r="F66" s="420"/>
      <c r="G66" s="420"/>
      <c r="H66" s="420"/>
      <c r="I66" s="420"/>
      <c r="J66" s="494"/>
    </row>
    <row r="67" spans="1:10" ht="12.75">
      <c r="A67" s="48">
        <v>6</v>
      </c>
      <c r="B67" s="49"/>
      <c r="C67" s="318"/>
      <c r="D67" s="54" t="s">
        <v>296</v>
      </c>
      <c r="E67" s="318"/>
      <c r="F67" s="420"/>
      <c r="G67" s="420"/>
      <c r="H67" s="420"/>
      <c r="I67" s="420"/>
      <c r="J67" s="494"/>
    </row>
    <row r="68" spans="1:10" ht="12.75">
      <c r="A68" s="48"/>
      <c r="B68" s="49" t="s">
        <v>13</v>
      </c>
      <c r="C68" s="318"/>
      <c r="D68" s="54" t="s">
        <v>326</v>
      </c>
      <c r="E68" s="318"/>
      <c r="F68" s="420"/>
      <c r="G68" s="420"/>
      <c r="H68" s="420"/>
      <c r="I68" s="420"/>
      <c r="J68" s="494"/>
    </row>
    <row r="69" spans="1:10" ht="25.5">
      <c r="A69" s="48"/>
      <c r="B69" s="318" t="s">
        <v>301</v>
      </c>
      <c r="C69" s="318" t="s">
        <v>297</v>
      </c>
      <c r="D69" s="319" t="s">
        <v>298</v>
      </c>
      <c r="E69" s="318" t="s">
        <v>11</v>
      </c>
      <c r="F69" s="323">
        <v>10</v>
      </c>
      <c r="G69" s="323"/>
      <c r="H69" s="323"/>
      <c r="I69" s="323"/>
      <c r="J69" s="329">
        <f>I69*F69</f>
        <v>0</v>
      </c>
    </row>
    <row r="70" spans="1:10" ht="13.5" thickBot="1">
      <c r="A70" s="48"/>
      <c r="B70" s="318"/>
      <c r="C70" s="318"/>
      <c r="D70" s="54"/>
      <c r="E70" s="318"/>
      <c r="F70" s="323"/>
      <c r="G70" s="323"/>
      <c r="H70" s="520"/>
      <c r="I70" s="323"/>
      <c r="J70" s="329"/>
    </row>
    <row r="71" spans="1:10" ht="13.5" thickBot="1">
      <c r="A71" s="48"/>
      <c r="B71" s="318"/>
      <c r="C71" s="318"/>
      <c r="D71" s="62" t="s">
        <v>175</v>
      </c>
      <c r="E71" s="63"/>
      <c r="F71" s="478"/>
      <c r="G71" s="526"/>
      <c r="H71" s="526"/>
      <c r="I71" s="481"/>
      <c r="J71" s="515">
        <f>SUM(J69)</f>
        <v>0</v>
      </c>
    </row>
    <row r="72" spans="1:10" ht="12.75">
      <c r="A72" s="48"/>
      <c r="B72" s="318"/>
      <c r="C72" s="318"/>
      <c r="D72" s="53"/>
      <c r="E72" s="49"/>
      <c r="F72" s="499"/>
      <c r="G72" s="548"/>
      <c r="H72" s="548"/>
      <c r="I72" s="420"/>
      <c r="J72" s="61"/>
    </row>
    <row r="73" spans="1:10" ht="12.75">
      <c r="A73" s="48">
        <v>7</v>
      </c>
      <c r="B73" s="49"/>
      <c r="C73" s="318"/>
      <c r="D73" s="54" t="s">
        <v>525</v>
      </c>
      <c r="E73" s="318"/>
      <c r="F73" s="420"/>
      <c r="G73" s="420"/>
      <c r="H73" s="420"/>
      <c r="I73" s="420"/>
      <c r="J73" s="494"/>
    </row>
    <row r="74" spans="1:10" ht="12.75">
      <c r="A74" s="48"/>
      <c r="B74" s="49" t="s">
        <v>14</v>
      </c>
      <c r="C74" s="318"/>
      <c r="D74" s="54" t="s">
        <v>526</v>
      </c>
      <c r="E74" s="318"/>
      <c r="F74" s="420"/>
      <c r="G74" s="420"/>
      <c r="H74" s="420"/>
      <c r="I74" s="420"/>
      <c r="J74" s="494"/>
    </row>
    <row r="75" spans="1:10" ht="12.75">
      <c r="A75" s="48"/>
      <c r="B75" s="318" t="s">
        <v>452</v>
      </c>
      <c r="C75" s="331" t="s">
        <v>527</v>
      </c>
      <c r="D75" s="327" t="s">
        <v>528</v>
      </c>
      <c r="E75" s="331" t="s">
        <v>629</v>
      </c>
      <c r="F75" s="323">
        <v>3</v>
      </c>
      <c r="G75" s="323"/>
      <c r="H75" s="323"/>
      <c r="I75" s="323"/>
      <c r="J75" s="329">
        <f aca="true" t="shared" si="4" ref="J75:J80">I75*F75</f>
        <v>0</v>
      </c>
    </row>
    <row r="76" spans="1:10" ht="12.75">
      <c r="A76" s="48"/>
      <c r="B76" s="318" t="s">
        <v>454</v>
      </c>
      <c r="C76" s="331" t="s">
        <v>632</v>
      </c>
      <c r="D76" s="327" t="s">
        <v>628</v>
      </c>
      <c r="E76" s="331" t="s">
        <v>629</v>
      </c>
      <c r="F76" s="323">
        <v>1</v>
      </c>
      <c r="G76" s="323"/>
      <c r="H76" s="520"/>
      <c r="I76" s="323"/>
      <c r="J76" s="329">
        <f t="shared" si="4"/>
        <v>0</v>
      </c>
    </row>
    <row r="77" spans="1:10" ht="25.5">
      <c r="A77" s="48"/>
      <c r="B77" s="318" t="s">
        <v>456</v>
      </c>
      <c r="C77" s="331" t="s">
        <v>529</v>
      </c>
      <c r="D77" s="327" t="s">
        <v>530</v>
      </c>
      <c r="E77" s="331" t="s">
        <v>67</v>
      </c>
      <c r="F77" s="323">
        <v>4</v>
      </c>
      <c r="G77" s="338"/>
      <c r="H77" s="338"/>
      <c r="I77" s="323"/>
      <c r="J77" s="329">
        <f t="shared" si="4"/>
        <v>0</v>
      </c>
    </row>
    <row r="78" spans="1:10" ht="12.75">
      <c r="A78" s="48"/>
      <c r="B78" s="318" t="s">
        <v>537</v>
      </c>
      <c r="C78" s="331" t="s">
        <v>531</v>
      </c>
      <c r="D78" s="327" t="s">
        <v>532</v>
      </c>
      <c r="E78" s="331" t="s">
        <v>533</v>
      </c>
      <c r="F78" s="453">
        <v>50</v>
      </c>
      <c r="G78" s="338"/>
      <c r="H78" s="338"/>
      <c r="I78" s="323"/>
      <c r="J78" s="329">
        <f t="shared" si="4"/>
        <v>0</v>
      </c>
    </row>
    <row r="79" spans="1:10" ht="12.75">
      <c r="A79" s="48"/>
      <c r="B79" s="318" t="s">
        <v>538</v>
      </c>
      <c r="C79" s="331" t="s">
        <v>534</v>
      </c>
      <c r="D79" s="327" t="s">
        <v>535</v>
      </c>
      <c r="E79" s="331" t="s">
        <v>533</v>
      </c>
      <c r="F79" s="453">
        <v>124</v>
      </c>
      <c r="G79" s="338"/>
      <c r="H79" s="338"/>
      <c r="I79" s="323"/>
      <c r="J79" s="329">
        <f t="shared" si="4"/>
        <v>0</v>
      </c>
    </row>
    <row r="80" spans="1:10" ht="12.75">
      <c r="A80" s="48"/>
      <c r="B80" s="318" t="s">
        <v>539</v>
      </c>
      <c r="C80" s="331" t="s">
        <v>536</v>
      </c>
      <c r="D80" s="327" t="s">
        <v>377</v>
      </c>
      <c r="E80" s="331" t="s">
        <v>533</v>
      </c>
      <c r="F80" s="453">
        <v>124</v>
      </c>
      <c r="G80" s="338"/>
      <c r="H80" s="338"/>
      <c r="I80" s="323"/>
      <c r="J80" s="329">
        <f t="shared" si="4"/>
        <v>0</v>
      </c>
    </row>
    <row r="81" spans="1:10" ht="13.5" thickBot="1">
      <c r="A81" s="48"/>
      <c r="B81" s="318"/>
      <c r="C81" s="318"/>
      <c r="D81" s="53"/>
      <c r="E81" s="49"/>
      <c r="F81" s="499"/>
      <c r="G81" s="548"/>
      <c r="H81" s="548"/>
      <c r="I81" s="420"/>
      <c r="J81" s="61"/>
    </row>
    <row r="82" spans="1:10" ht="13.5" thickBot="1">
      <c r="A82" s="48"/>
      <c r="B82" s="318"/>
      <c r="C82" s="318"/>
      <c r="D82" s="62" t="s">
        <v>174</v>
      </c>
      <c r="E82" s="63"/>
      <c r="F82" s="478"/>
      <c r="G82" s="526"/>
      <c r="H82" s="526"/>
      <c r="I82" s="481"/>
      <c r="J82" s="515">
        <f>SUM(J75:J80)</f>
        <v>0</v>
      </c>
    </row>
    <row r="83" spans="1:10" ht="12.75">
      <c r="A83" s="48"/>
      <c r="B83" s="318"/>
      <c r="C83" s="318"/>
      <c r="D83" s="53"/>
      <c r="E83" s="49"/>
      <c r="F83" s="499"/>
      <c r="G83" s="548"/>
      <c r="H83" s="548"/>
      <c r="I83" s="420"/>
      <c r="J83" s="61"/>
    </row>
    <row r="84" spans="1:10" ht="12.75">
      <c r="A84" s="48">
        <v>8</v>
      </c>
      <c r="B84" s="318"/>
      <c r="C84" s="318"/>
      <c r="D84" s="42" t="s">
        <v>204</v>
      </c>
      <c r="E84" s="318"/>
      <c r="F84" s="323"/>
      <c r="G84" s="323"/>
      <c r="H84" s="520"/>
      <c r="I84" s="323"/>
      <c r="J84" s="329"/>
    </row>
    <row r="85" spans="1:10" ht="10.5" customHeight="1">
      <c r="A85" s="48"/>
      <c r="B85" s="318"/>
      <c r="C85" s="318"/>
      <c r="D85" s="42"/>
      <c r="E85" s="318"/>
      <c r="F85" s="323"/>
      <c r="G85" s="323"/>
      <c r="H85" s="520"/>
      <c r="I85" s="323"/>
      <c r="J85" s="329"/>
    </row>
    <row r="86" spans="1:10" ht="14.25" customHeight="1">
      <c r="A86" s="48"/>
      <c r="B86" s="49" t="s">
        <v>15</v>
      </c>
      <c r="C86" s="318"/>
      <c r="D86" s="54" t="s">
        <v>451</v>
      </c>
      <c r="E86" s="318"/>
      <c r="F86" s="420"/>
      <c r="G86" s="420"/>
      <c r="H86" s="420"/>
      <c r="I86" s="420"/>
      <c r="J86" s="494">
        <f>I86*F86</f>
        <v>0</v>
      </c>
    </row>
    <row r="87" spans="1:10" ht="25.5">
      <c r="A87" s="48"/>
      <c r="B87" s="318" t="s">
        <v>540</v>
      </c>
      <c r="C87" s="318">
        <v>230821</v>
      </c>
      <c r="D87" s="319" t="s">
        <v>453</v>
      </c>
      <c r="E87" s="318" t="s">
        <v>6</v>
      </c>
      <c r="F87" s="323">
        <v>4.26</v>
      </c>
      <c r="G87" s="527"/>
      <c r="H87" s="527"/>
      <c r="I87" s="527"/>
      <c r="J87" s="329">
        <f>I87*F87</f>
        <v>0</v>
      </c>
    </row>
    <row r="88" spans="1:10" ht="25.5">
      <c r="A88" s="48"/>
      <c r="B88" s="318" t="s">
        <v>541</v>
      </c>
      <c r="C88" s="318">
        <v>143004</v>
      </c>
      <c r="D88" s="337" t="s">
        <v>455</v>
      </c>
      <c r="E88" s="318" t="s">
        <v>6</v>
      </c>
      <c r="F88" s="323">
        <v>4.57</v>
      </c>
      <c r="G88" s="528"/>
      <c r="H88" s="528"/>
      <c r="I88" s="528"/>
      <c r="J88" s="329">
        <f>I88*F88</f>
        <v>0</v>
      </c>
    </row>
    <row r="89" spans="1:10" ht="25.5" customHeight="1">
      <c r="A89" s="48"/>
      <c r="B89" s="318" t="s">
        <v>542</v>
      </c>
      <c r="C89" s="318">
        <v>440221</v>
      </c>
      <c r="D89" s="337" t="s">
        <v>457</v>
      </c>
      <c r="E89" s="318" t="s">
        <v>6</v>
      </c>
      <c r="F89" s="323">
        <v>1.82</v>
      </c>
      <c r="G89" s="323"/>
      <c r="H89" s="520"/>
      <c r="I89" s="323"/>
      <c r="J89" s="329">
        <f>I89*F89</f>
        <v>0</v>
      </c>
    </row>
    <row r="90" spans="1:10" ht="12.75">
      <c r="A90" s="48"/>
      <c r="B90" s="318"/>
      <c r="C90" s="318"/>
      <c r="D90" s="337"/>
      <c r="E90" s="318"/>
      <c r="F90" s="323"/>
      <c r="G90" s="323"/>
      <c r="H90" s="520"/>
      <c r="I90" s="323"/>
      <c r="J90" s="329"/>
    </row>
    <row r="91" spans="1:10" ht="12.75" customHeight="1">
      <c r="A91" s="48"/>
      <c r="B91" s="49" t="s">
        <v>41</v>
      </c>
      <c r="C91" s="318"/>
      <c r="D91" s="54" t="s">
        <v>458</v>
      </c>
      <c r="E91" s="318"/>
      <c r="F91" s="323"/>
      <c r="G91" s="323"/>
      <c r="H91" s="520"/>
      <c r="I91" s="323"/>
      <c r="J91" s="329"/>
    </row>
    <row r="92" spans="1:10" ht="25.5" customHeight="1">
      <c r="A92" s="48"/>
      <c r="B92" s="318" t="s">
        <v>543</v>
      </c>
      <c r="C92" s="318">
        <v>230821</v>
      </c>
      <c r="D92" s="319" t="s">
        <v>453</v>
      </c>
      <c r="E92" s="318" t="s">
        <v>6</v>
      </c>
      <c r="F92" s="323">
        <v>4.26</v>
      </c>
      <c r="G92" s="527"/>
      <c r="H92" s="527"/>
      <c r="I92" s="527"/>
      <c r="J92" s="329">
        <f>I92*F92</f>
        <v>0</v>
      </c>
    </row>
    <row r="93" spans="1:10" ht="25.5" customHeight="1">
      <c r="A93" s="48"/>
      <c r="B93" s="318" t="s">
        <v>544</v>
      </c>
      <c r="C93" s="318">
        <v>143004</v>
      </c>
      <c r="D93" s="337" t="s">
        <v>455</v>
      </c>
      <c r="E93" s="318" t="s">
        <v>6</v>
      </c>
      <c r="F93" s="323">
        <v>4.57</v>
      </c>
      <c r="G93" s="528"/>
      <c r="H93" s="528"/>
      <c r="I93" s="528"/>
      <c r="J93" s="329">
        <f>I93*F93</f>
        <v>0</v>
      </c>
    </row>
    <row r="94" spans="1:10" ht="15" customHeight="1">
      <c r="A94" s="48"/>
      <c r="B94" s="318" t="s">
        <v>545</v>
      </c>
      <c r="C94" s="318">
        <v>440221</v>
      </c>
      <c r="D94" s="337" t="s">
        <v>457</v>
      </c>
      <c r="E94" s="318" t="s">
        <v>6</v>
      </c>
      <c r="F94" s="323">
        <v>1.82</v>
      </c>
      <c r="G94" s="323"/>
      <c r="H94" s="520"/>
      <c r="I94" s="323"/>
      <c r="J94" s="329">
        <f>I94*F94</f>
        <v>0</v>
      </c>
    </row>
    <row r="95" spans="1:10" ht="12.75">
      <c r="A95" s="48"/>
      <c r="B95" s="318"/>
      <c r="C95" s="318"/>
      <c r="D95" s="337"/>
      <c r="E95" s="318"/>
      <c r="F95" s="323"/>
      <c r="G95" s="323"/>
      <c r="H95" s="520"/>
      <c r="I95" s="323"/>
      <c r="J95" s="329"/>
    </row>
    <row r="96" spans="1:10" ht="12.75">
      <c r="A96" s="48"/>
      <c r="B96" s="49" t="s">
        <v>80</v>
      </c>
      <c r="C96" s="318"/>
      <c r="D96" s="54" t="s">
        <v>459</v>
      </c>
      <c r="E96" s="318"/>
      <c r="F96" s="323"/>
      <c r="G96" s="323"/>
      <c r="H96" s="520"/>
      <c r="I96" s="323"/>
      <c r="J96" s="329"/>
    </row>
    <row r="97" spans="1:10" ht="12" customHeight="1">
      <c r="A97" s="48"/>
      <c r="B97" s="318" t="s">
        <v>546</v>
      </c>
      <c r="C97" s="318">
        <v>230821</v>
      </c>
      <c r="D97" s="319" t="s">
        <v>453</v>
      </c>
      <c r="E97" s="318" t="s">
        <v>6</v>
      </c>
      <c r="F97" s="323">
        <v>3.97</v>
      </c>
      <c r="G97" s="527"/>
      <c r="H97" s="527"/>
      <c r="I97" s="527"/>
      <c r="J97" s="329">
        <f>I97*F97</f>
        <v>0</v>
      </c>
    </row>
    <row r="98" spans="1:10" ht="25.5" customHeight="1">
      <c r="A98" s="48"/>
      <c r="B98" s="318" t="s">
        <v>547</v>
      </c>
      <c r="C98" s="318">
        <v>143004</v>
      </c>
      <c r="D98" s="337" t="s">
        <v>460</v>
      </c>
      <c r="E98" s="318" t="s">
        <v>6</v>
      </c>
      <c r="F98" s="323">
        <v>0.76</v>
      </c>
      <c r="G98" s="528"/>
      <c r="H98" s="528"/>
      <c r="I98" s="528"/>
      <c r="J98" s="329">
        <f>I98*F98</f>
        <v>0</v>
      </c>
    </row>
    <row r="99" spans="1:10" ht="21.75" customHeight="1">
      <c r="A99" s="48"/>
      <c r="B99" s="318" t="s">
        <v>548</v>
      </c>
      <c r="C99" s="318">
        <v>143004</v>
      </c>
      <c r="D99" s="337" t="s">
        <v>461</v>
      </c>
      <c r="E99" s="318" t="s">
        <v>6</v>
      </c>
      <c r="F99" s="323">
        <v>2.97</v>
      </c>
      <c r="G99" s="528"/>
      <c r="H99" s="528"/>
      <c r="I99" s="528"/>
      <c r="J99" s="329">
        <f>I99*F99</f>
        <v>0</v>
      </c>
    </row>
    <row r="100" spans="1:10" ht="12.75" customHeight="1">
      <c r="A100" s="48"/>
      <c r="B100" s="318" t="s">
        <v>549</v>
      </c>
      <c r="C100" s="318">
        <v>440221</v>
      </c>
      <c r="D100" s="337" t="s">
        <v>462</v>
      </c>
      <c r="E100" s="318" t="s">
        <v>6</v>
      </c>
      <c r="F100" s="323">
        <v>1.79</v>
      </c>
      <c r="G100" s="323"/>
      <c r="H100" s="520"/>
      <c r="I100" s="323"/>
      <c r="J100" s="329">
        <f>I100*F100</f>
        <v>0</v>
      </c>
    </row>
    <row r="101" spans="1:10" ht="12.75">
      <c r="A101" s="48"/>
      <c r="B101" s="318"/>
      <c r="C101" s="318"/>
      <c r="D101" s="337"/>
      <c r="E101" s="318"/>
      <c r="F101" s="323"/>
      <c r="G101" s="323"/>
      <c r="H101" s="520"/>
      <c r="I101" s="323"/>
      <c r="J101" s="329"/>
    </row>
    <row r="102" spans="1:10" ht="15" customHeight="1">
      <c r="A102" s="48"/>
      <c r="B102" s="49" t="s">
        <v>550</v>
      </c>
      <c r="C102" s="318"/>
      <c r="D102" s="54" t="s">
        <v>463</v>
      </c>
      <c r="E102" s="318"/>
      <c r="F102" s="323"/>
      <c r="G102" s="323"/>
      <c r="H102" s="520"/>
      <c r="I102" s="323"/>
      <c r="J102" s="329"/>
    </row>
    <row r="103" spans="1:10" ht="25.5">
      <c r="A103" s="48"/>
      <c r="B103" s="318" t="s">
        <v>551</v>
      </c>
      <c r="C103" s="318"/>
      <c r="D103" s="319" t="s">
        <v>464</v>
      </c>
      <c r="E103" s="318" t="s">
        <v>6</v>
      </c>
      <c r="F103" s="323">
        <v>2.5</v>
      </c>
      <c r="G103" s="527"/>
      <c r="H103" s="527"/>
      <c r="I103" s="527"/>
      <c r="J103" s="329">
        <f>I103*F103</f>
        <v>0</v>
      </c>
    </row>
    <row r="104" spans="1:10" s="306" customFormat="1" ht="25.5">
      <c r="A104" s="48"/>
      <c r="B104" s="318" t="s">
        <v>552</v>
      </c>
      <c r="C104" s="318">
        <v>143004</v>
      </c>
      <c r="D104" s="337" t="s">
        <v>465</v>
      </c>
      <c r="E104" s="318" t="s">
        <v>6</v>
      </c>
      <c r="F104" s="323">
        <v>2.46</v>
      </c>
      <c r="G104" s="528"/>
      <c r="H104" s="528"/>
      <c r="I104" s="528"/>
      <c r="J104" s="329">
        <f>I104*F104</f>
        <v>0</v>
      </c>
    </row>
    <row r="105" spans="1:10" s="306" customFormat="1" ht="12.75">
      <c r="A105" s="48"/>
      <c r="B105" s="318" t="s">
        <v>553</v>
      </c>
      <c r="C105" s="318">
        <v>440221</v>
      </c>
      <c r="D105" s="337" t="s">
        <v>466</v>
      </c>
      <c r="E105" s="318" t="s">
        <v>6</v>
      </c>
      <c r="F105" s="323">
        <v>1.07</v>
      </c>
      <c r="G105" s="323"/>
      <c r="H105" s="520"/>
      <c r="I105" s="323"/>
      <c r="J105" s="329">
        <f>I105*F105</f>
        <v>0</v>
      </c>
    </row>
    <row r="106" spans="1:10" s="306" customFormat="1" ht="12.75">
      <c r="A106" s="48"/>
      <c r="B106" s="318"/>
      <c r="C106" s="318"/>
      <c r="D106" s="337"/>
      <c r="E106" s="318"/>
      <c r="F106" s="323"/>
      <c r="G106" s="323"/>
      <c r="H106" s="520"/>
      <c r="I106" s="323"/>
      <c r="J106" s="329"/>
    </row>
    <row r="107" spans="1:10" ht="12.75">
      <c r="A107" s="48"/>
      <c r="B107" s="49" t="s">
        <v>554</v>
      </c>
      <c r="C107" s="318"/>
      <c r="D107" s="54" t="s">
        <v>467</v>
      </c>
      <c r="E107" s="318"/>
      <c r="F107" s="323"/>
      <c r="G107" s="323"/>
      <c r="H107" s="520"/>
      <c r="I107" s="323"/>
      <c r="J107" s="329"/>
    </row>
    <row r="108" spans="1:10" s="306" customFormat="1" ht="25.5">
      <c r="A108" s="48"/>
      <c r="B108" s="318" t="s">
        <v>555</v>
      </c>
      <c r="C108" s="318"/>
      <c r="D108" s="319" t="s">
        <v>464</v>
      </c>
      <c r="E108" s="318" t="s">
        <v>6</v>
      </c>
      <c r="F108" s="323">
        <v>1.5</v>
      </c>
      <c r="G108" s="527"/>
      <c r="H108" s="527"/>
      <c r="I108" s="527"/>
      <c r="J108" s="329">
        <f>I108*F108</f>
        <v>0</v>
      </c>
    </row>
    <row r="109" spans="1:10" s="306" customFormat="1" ht="28.5" customHeight="1">
      <c r="A109" s="48"/>
      <c r="B109" s="318" t="s">
        <v>556</v>
      </c>
      <c r="C109" s="318">
        <v>143004</v>
      </c>
      <c r="D109" s="337" t="s">
        <v>468</v>
      </c>
      <c r="E109" s="318" t="s">
        <v>6</v>
      </c>
      <c r="F109" s="323">
        <v>0.45</v>
      </c>
      <c r="G109" s="528"/>
      <c r="H109" s="528"/>
      <c r="I109" s="528"/>
      <c r="J109" s="329">
        <f>I109*F109</f>
        <v>0</v>
      </c>
    </row>
    <row r="110" spans="1:10" s="306" customFormat="1" ht="28.5" customHeight="1">
      <c r="A110" s="48"/>
      <c r="B110" s="318" t="s">
        <v>557</v>
      </c>
      <c r="C110" s="318">
        <v>143004</v>
      </c>
      <c r="D110" s="337" t="s">
        <v>469</v>
      </c>
      <c r="E110" s="318" t="s">
        <v>6</v>
      </c>
      <c r="F110" s="323">
        <v>0.81</v>
      </c>
      <c r="G110" s="528"/>
      <c r="H110" s="528"/>
      <c r="I110" s="528"/>
      <c r="J110" s="329">
        <f>I110*F110</f>
        <v>0</v>
      </c>
    </row>
    <row r="111" spans="1:10" s="306" customFormat="1" ht="25.5">
      <c r="A111" s="48"/>
      <c r="B111" s="318" t="s">
        <v>558</v>
      </c>
      <c r="C111" s="318">
        <v>143004</v>
      </c>
      <c r="D111" s="337" t="s">
        <v>470</v>
      </c>
      <c r="E111" s="318" t="s">
        <v>6</v>
      </c>
      <c r="F111" s="323">
        <v>1.62</v>
      </c>
      <c r="G111" s="528"/>
      <c r="H111" s="528"/>
      <c r="I111" s="528"/>
      <c r="J111" s="329">
        <f>I111*F111</f>
        <v>0</v>
      </c>
    </row>
    <row r="112" spans="1:10" ht="12.75">
      <c r="A112" s="48"/>
      <c r="B112" s="318" t="s">
        <v>559</v>
      </c>
      <c r="C112" s="318" t="s">
        <v>299</v>
      </c>
      <c r="D112" s="337" t="s">
        <v>471</v>
      </c>
      <c r="E112" s="318" t="s">
        <v>11</v>
      </c>
      <c r="F112" s="323">
        <v>8</v>
      </c>
      <c r="G112" s="528"/>
      <c r="H112" s="528"/>
      <c r="I112" s="529"/>
      <c r="J112" s="329">
        <f>I112*F112</f>
        <v>0</v>
      </c>
    </row>
    <row r="113" spans="1:10" s="306" customFormat="1" ht="12" customHeight="1">
      <c r="A113" s="48"/>
      <c r="B113" s="318"/>
      <c r="C113" s="318"/>
      <c r="D113" s="337"/>
      <c r="E113" s="318"/>
      <c r="F113" s="318"/>
      <c r="G113" s="528"/>
      <c r="H113" s="528"/>
      <c r="I113" s="529"/>
      <c r="J113" s="318"/>
    </row>
    <row r="114" spans="1:10" ht="19.5" customHeight="1">
      <c r="A114" s="48"/>
      <c r="B114" s="49" t="s">
        <v>560</v>
      </c>
      <c r="C114" s="318"/>
      <c r="D114" s="54" t="s">
        <v>472</v>
      </c>
      <c r="E114" s="318"/>
      <c r="F114" s="323"/>
      <c r="G114" s="323"/>
      <c r="H114" s="523"/>
      <c r="I114" s="323"/>
      <c r="J114" s="329"/>
    </row>
    <row r="115" spans="1:10" ht="25.5">
      <c r="A115" s="48"/>
      <c r="B115" s="318" t="s">
        <v>561</v>
      </c>
      <c r="C115" s="318"/>
      <c r="D115" s="319" t="s">
        <v>464</v>
      </c>
      <c r="E115" s="318" t="s">
        <v>6</v>
      </c>
      <c r="F115" s="323">
        <v>1.5</v>
      </c>
      <c r="G115" s="527"/>
      <c r="H115" s="527"/>
      <c r="I115" s="527"/>
      <c r="J115" s="329">
        <f>I115*F115</f>
        <v>0</v>
      </c>
    </row>
    <row r="116" spans="1:10" ht="25.5">
      <c r="A116" s="48"/>
      <c r="B116" s="318" t="s">
        <v>562</v>
      </c>
      <c r="C116" s="318">
        <v>143004</v>
      </c>
      <c r="D116" s="337" t="s">
        <v>468</v>
      </c>
      <c r="E116" s="318" t="s">
        <v>6</v>
      </c>
      <c r="F116" s="323">
        <v>0.45</v>
      </c>
      <c r="G116" s="528"/>
      <c r="H116" s="528"/>
      <c r="I116" s="528"/>
      <c r="J116" s="329">
        <f>I116*F116</f>
        <v>0</v>
      </c>
    </row>
    <row r="117" spans="1:10" ht="25.5">
      <c r="A117" s="48"/>
      <c r="B117" s="318" t="s">
        <v>563</v>
      </c>
      <c r="C117" s="318">
        <v>143004</v>
      </c>
      <c r="D117" s="337" t="s">
        <v>469</v>
      </c>
      <c r="E117" s="318" t="s">
        <v>6</v>
      </c>
      <c r="F117" s="323">
        <v>0.81</v>
      </c>
      <c r="G117" s="528"/>
      <c r="H117" s="528"/>
      <c r="I117" s="528"/>
      <c r="J117" s="329">
        <f>I117*F117</f>
        <v>0</v>
      </c>
    </row>
    <row r="118" spans="1:10" ht="25.5">
      <c r="A118" s="48"/>
      <c r="B118" s="318" t="s">
        <v>564</v>
      </c>
      <c r="C118" s="318">
        <v>143004</v>
      </c>
      <c r="D118" s="337" t="s">
        <v>470</v>
      </c>
      <c r="E118" s="318" t="s">
        <v>6</v>
      </c>
      <c r="F118" s="323">
        <v>1.62</v>
      </c>
      <c r="G118" s="528"/>
      <c r="H118" s="528"/>
      <c r="I118" s="528"/>
      <c r="J118" s="329">
        <f>I118*F118</f>
        <v>0</v>
      </c>
    </row>
    <row r="119" spans="1:10" ht="15.75" customHeight="1">
      <c r="A119" s="48"/>
      <c r="B119" s="318" t="s">
        <v>565</v>
      </c>
      <c r="C119" s="318" t="s">
        <v>299</v>
      </c>
      <c r="D119" s="337" t="s">
        <v>471</v>
      </c>
      <c r="E119" s="318" t="s">
        <v>11</v>
      </c>
      <c r="F119" s="323">
        <v>8</v>
      </c>
      <c r="G119" s="528"/>
      <c r="H119" s="528"/>
      <c r="I119" s="529"/>
      <c r="J119" s="329">
        <f>I119*F119</f>
        <v>0</v>
      </c>
    </row>
    <row r="120" spans="1:10" ht="12.75">
      <c r="A120" s="48"/>
      <c r="B120" s="318"/>
      <c r="C120" s="318"/>
      <c r="D120" s="337"/>
      <c r="E120" s="318"/>
      <c r="F120" s="318"/>
      <c r="G120" s="528"/>
      <c r="H120" s="528"/>
      <c r="I120" s="529"/>
      <c r="J120" s="318"/>
    </row>
    <row r="121" spans="1:10" ht="12.75">
      <c r="A121" s="48"/>
      <c r="B121" s="49" t="s">
        <v>566</v>
      </c>
      <c r="C121" s="318"/>
      <c r="D121" s="54" t="s">
        <v>473</v>
      </c>
      <c r="E121" s="318"/>
      <c r="F121" s="318"/>
      <c r="G121" s="528"/>
      <c r="H121" s="528"/>
      <c r="I121" s="529"/>
      <c r="J121" s="318"/>
    </row>
    <row r="122" spans="1:10" ht="22.5" customHeight="1">
      <c r="A122" s="48"/>
      <c r="B122" s="318" t="s">
        <v>567</v>
      </c>
      <c r="C122" s="318">
        <v>230821</v>
      </c>
      <c r="D122" s="319" t="s">
        <v>474</v>
      </c>
      <c r="E122" s="318" t="s">
        <v>6</v>
      </c>
      <c r="F122" s="323">
        <v>3.97</v>
      </c>
      <c r="G122" s="527"/>
      <c r="H122" s="527"/>
      <c r="I122" s="527"/>
      <c r="J122" s="329">
        <f>I122*F122</f>
        <v>0</v>
      </c>
    </row>
    <row r="123" spans="1:10" ht="28.5" customHeight="1">
      <c r="A123" s="48"/>
      <c r="B123" s="318" t="s">
        <v>568</v>
      </c>
      <c r="C123" s="318">
        <v>143004</v>
      </c>
      <c r="D123" s="337" t="s">
        <v>460</v>
      </c>
      <c r="E123" s="318" t="s">
        <v>6</v>
      </c>
      <c r="F123" s="323">
        <v>0.76</v>
      </c>
      <c r="G123" s="528"/>
      <c r="H123" s="528"/>
      <c r="I123" s="528"/>
      <c r="J123" s="329">
        <f>I123*F123</f>
        <v>0</v>
      </c>
    </row>
    <row r="124" spans="1:10" ht="25.5">
      <c r="A124" s="48"/>
      <c r="B124" s="318" t="s">
        <v>569</v>
      </c>
      <c r="C124" s="318">
        <v>143004</v>
      </c>
      <c r="D124" s="337" t="s">
        <v>461</v>
      </c>
      <c r="E124" s="318" t="s">
        <v>6</v>
      </c>
      <c r="F124" s="323">
        <v>2.97</v>
      </c>
      <c r="G124" s="528"/>
      <c r="H124" s="528"/>
      <c r="I124" s="528"/>
      <c r="J124" s="329">
        <f>I124*F124</f>
        <v>0</v>
      </c>
    </row>
    <row r="125" spans="1:10" ht="12.75">
      <c r="A125" s="48"/>
      <c r="B125" s="318" t="s">
        <v>570</v>
      </c>
      <c r="C125" s="318">
        <v>440221</v>
      </c>
      <c r="D125" s="337" t="s">
        <v>462</v>
      </c>
      <c r="E125" s="318" t="s">
        <v>6</v>
      </c>
      <c r="F125" s="323">
        <v>1.79</v>
      </c>
      <c r="G125" s="323"/>
      <c r="H125" s="520"/>
      <c r="I125" s="323"/>
      <c r="J125" s="329">
        <f>I125*F125</f>
        <v>0</v>
      </c>
    </row>
    <row r="126" spans="1:10" ht="12.75">
      <c r="A126" s="48"/>
      <c r="B126" s="318"/>
      <c r="C126" s="318"/>
      <c r="D126" s="337"/>
      <c r="E126" s="318"/>
      <c r="F126" s="318"/>
      <c r="G126" s="528"/>
      <c r="H126" s="528"/>
      <c r="I126" s="529"/>
      <c r="J126" s="318"/>
    </row>
    <row r="127" spans="1:10" ht="10.5" customHeight="1">
      <c r="A127" s="48"/>
      <c r="B127" s="49" t="s">
        <v>571</v>
      </c>
      <c r="C127" s="318"/>
      <c r="D127" s="54" t="s">
        <v>475</v>
      </c>
      <c r="E127" s="318"/>
      <c r="F127" s="318"/>
      <c r="G127" s="528"/>
      <c r="H127" s="528"/>
      <c r="I127" s="529"/>
      <c r="J127" s="318"/>
    </row>
    <row r="128" spans="1:10" ht="25.5">
      <c r="A128" s="48"/>
      <c r="B128" s="318" t="s">
        <v>572</v>
      </c>
      <c r="C128" s="318">
        <v>230821</v>
      </c>
      <c r="D128" s="319" t="s">
        <v>474</v>
      </c>
      <c r="E128" s="318" t="s">
        <v>6</v>
      </c>
      <c r="F128" s="323">
        <v>2.1</v>
      </c>
      <c r="G128" s="527"/>
      <c r="H128" s="527"/>
      <c r="I128" s="527"/>
      <c r="J128" s="329">
        <f>I128*F128</f>
        <v>0</v>
      </c>
    </row>
    <row r="129" spans="1:10" ht="12" customHeight="1">
      <c r="A129" s="48"/>
      <c r="B129" s="318" t="s">
        <v>573</v>
      </c>
      <c r="C129" s="318">
        <v>143004</v>
      </c>
      <c r="D129" s="337" t="s">
        <v>476</v>
      </c>
      <c r="E129" s="318" t="s">
        <v>6</v>
      </c>
      <c r="F129" s="323">
        <v>1.4</v>
      </c>
      <c r="G129" s="528"/>
      <c r="H129" s="528"/>
      <c r="I129" s="528"/>
      <c r="J129" s="329">
        <f>I129*F129</f>
        <v>0</v>
      </c>
    </row>
    <row r="130" spans="1:10" ht="12.75">
      <c r="A130" s="48"/>
      <c r="B130" s="318" t="s">
        <v>574</v>
      </c>
      <c r="C130" s="318">
        <v>440221</v>
      </c>
      <c r="D130" s="337" t="s">
        <v>462</v>
      </c>
      <c r="E130" s="318" t="s">
        <v>6</v>
      </c>
      <c r="F130" s="323">
        <v>0.9</v>
      </c>
      <c r="G130" s="323"/>
      <c r="H130" s="520"/>
      <c r="I130" s="323"/>
      <c r="J130" s="329">
        <f>I130*F130</f>
        <v>0</v>
      </c>
    </row>
    <row r="131" spans="1:10" ht="12.75">
      <c r="A131" s="48"/>
      <c r="B131" s="318"/>
      <c r="C131" s="318"/>
      <c r="D131" s="337"/>
      <c r="E131" s="318"/>
      <c r="F131" s="318"/>
      <c r="G131" s="528"/>
      <c r="H131" s="528"/>
      <c r="I131" s="529"/>
      <c r="J131" s="318"/>
    </row>
    <row r="132" spans="1:10" ht="12.75">
      <c r="A132" s="48"/>
      <c r="B132" s="49" t="s">
        <v>575</v>
      </c>
      <c r="C132" s="318"/>
      <c r="D132" s="54" t="s">
        <v>477</v>
      </c>
      <c r="E132" s="318"/>
      <c r="F132" s="318"/>
      <c r="G132" s="528"/>
      <c r="H132" s="528"/>
      <c r="I132" s="529"/>
      <c r="J132" s="318"/>
    </row>
    <row r="133" spans="1:10" ht="25.5">
      <c r="A133" s="48"/>
      <c r="B133" s="318" t="s">
        <v>576</v>
      </c>
      <c r="C133" s="318">
        <v>230821</v>
      </c>
      <c r="D133" s="319" t="s">
        <v>474</v>
      </c>
      <c r="E133" s="318" t="s">
        <v>6</v>
      </c>
      <c r="F133" s="323">
        <v>3.75</v>
      </c>
      <c r="G133" s="527"/>
      <c r="H133" s="527"/>
      <c r="I133" s="527"/>
      <c r="J133" s="329">
        <f>I133*F133</f>
        <v>0</v>
      </c>
    </row>
    <row r="134" spans="1:10" ht="25.5">
      <c r="A134" s="48"/>
      <c r="B134" s="318" t="s">
        <v>577</v>
      </c>
      <c r="C134" s="318">
        <v>143004</v>
      </c>
      <c r="D134" s="337" t="s">
        <v>478</v>
      </c>
      <c r="E134" s="318" t="s">
        <v>6</v>
      </c>
      <c r="F134" s="323">
        <v>2.98</v>
      </c>
      <c r="G134" s="528"/>
      <c r="H134" s="528"/>
      <c r="I134" s="528"/>
      <c r="J134" s="329">
        <f>I134*F134</f>
        <v>0</v>
      </c>
    </row>
    <row r="135" spans="1:10" ht="12.75">
      <c r="A135" s="48"/>
      <c r="B135" s="318" t="s">
        <v>578</v>
      </c>
      <c r="C135" s="318">
        <v>440221</v>
      </c>
      <c r="D135" s="337" t="s">
        <v>479</v>
      </c>
      <c r="E135" s="318" t="s">
        <v>6</v>
      </c>
      <c r="F135" s="323">
        <v>1.79</v>
      </c>
      <c r="G135" s="323"/>
      <c r="H135" s="520"/>
      <c r="I135" s="323"/>
      <c r="J135" s="329">
        <f>I135*F135</f>
        <v>0</v>
      </c>
    </row>
    <row r="136" spans="1:10" ht="12.75">
      <c r="A136" s="48"/>
      <c r="B136" s="318" t="s">
        <v>579</v>
      </c>
      <c r="C136" s="318" t="s">
        <v>299</v>
      </c>
      <c r="D136" s="337" t="s">
        <v>471</v>
      </c>
      <c r="E136" s="318" t="s">
        <v>11</v>
      </c>
      <c r="F136" s="323">
        <v>14</v>
      </c>
      <c r="G136" s="528"/>
      <c r="H136" s="528"/>
      <c r="I136" s="529"/>
      <c r="J136" s="329">
        <f>I136*F136</f>
        <v>0</v>
      </c>
    </row>
    <row r="137" spans="1:10" ht="13.5" thickBot="1">
      <c r="A137" s="94"/>
      <c r="B137" s="318"/>
      <c r="D137" s="322"/>
      <c r="E137" s="318"/>
      <c r="F137" s="420"/>
      <c r="G137" s="420"/>
      <c r="H137" s="497"/>
      <c r="I137" s="420"/>
      <c r="J137" s="494"/>
    </row>
    <row r="138" spans="1:10" ht="11.25" customHeight="1" thickBot="1">
      <c r="A138" s="48"/>
      <c r="B138" s="318"/>
      <c r="C138" s="318"/>
      <c r="D138" s="62" t="s">
        <v>580</v>
      </c>
      <c r="E138" s="63"/>
      <c r="F138" s="478"/>
      <c r="G138" s="526"/>
      <c r="H138" s="526"/>
      <c r="I138" s="481"/>
      <c r="J138" s="515">
        <f>SUM(J87:J137)</f>
        <v>0</v>
      </c>
    </row>
    <row r="139" spans="1:10" s="303" customFormat="1" ht="12.75">
      <c r="A139" s="94"/>
      <c r="B139" s="49"/>
      <c r="C139" s="416"/>
      <c r="D139" s="322"/>
      <c r="E139" s="318"/>
      <c r="F139" s="420"/>
      <c r="G139" s="497"/>
      <c r="H139" s="497"/>
      <c r="I139" s="420"/>
      <c r="J139" s="494">
        <f>I139*F139</f>
        <v>0</v>
      </c>
    </row>
    <row r="140" spans="1:10" s="303" customFormat="1" ht="12.75">
      <c r="A140" s="48">
        <v>9</v>
      </c>
      <c r="B140" s="49"/>
      <c r="C140" s="318"/>
      <c r="D140" s="54" t="s">
        <v>71</v>
      </c>
      <c r="E140" s="318"/>
      <c r="F140" s="420"/>
      <c r="G140" s="420"/>
      <c r="H140" s="420"/>
      <c r="I140" s="420"/>
      <c r="J140" s="494">
        <f>I140*F140</f>
        <v>0</v>
      </c>
    </row>
    <row r="141" spans="1:10" s="303" customFormat="1" ht="12.75">
      <c r="A141" s="48"/>
      <c r="B141" s="49"/>
      <c r="C141" s="318"/>
      <c r="D141" s="54"/>
      <c r="E141" s="318"/>
      <c r="F141" s="420"/>
      <c r="G141" s="420"/>
      <c r="H141" s="420"/>
      <c r="I141" s="420"/>
      <c r="J141" s="494">
        <f>I141*F141</f>
        <v>0</v>
      </c>
    </row>
    <row r="142" spans="1:10" ht="24" customHeight="1">
      <c r="A142" s="48"/>
      <c r="B142" s="49" t="s">
        <v>81</v>
      </c>
      <c r="C142" s="318" t="s">
        <v>224</v>
      </c>
      <c r="D142" s="319" t="s">
        <v>300</v>
      </c>
      <c r="E142" s="318" t="s">
        <v>6</v>
      </c>
      <c r="F142" s="323">
        <v>19.76</v>
      </c>
      <c r="G142" s="422"/>
      <c r="H142" s="422"/>
      <c r="I142" s="323"/>
      <c r="J142" s="329">
        <f>I142*F142</f>
        <v>0</v>
      </c>
    </row>
    <row r="143" spans="1:10" ht="15.75" customHeight="1">
      <c r="A143" s="48"/>
      <c r="B143" s="49" t="s">
        <v>82</v>
      </c>
      <c r="C143" s="318" t="s">
        <v>225</v>
      </c>
      <c r="D143" s="319" t="s">
        <v>480</v>
      </c>
      <c r="E143" s="318" t="s">
        <v>6</v>
      </c>
      <c r="F143" s="323">
        <v>100</v>
      </c>
      <c r="G143" s="422"/>
      <c r="H143" s="422"/>
      <c r="I143" s="323"/>
      <c r="J143" s="329">
        <f>I143*F143</f>
        <v>0</v>
      </c>
    </row>
    <row r="144" spans="1:10" s="303" customFormat="1" ht="13.5" thickBot="1">
      <c r="A144" s="48"/>
      <c r="B144" s="318"/>
      <c r="C144" s="318"/>
      <c r="D144" s="54"/>
      <c r="E144" s="318"/>
      <c r="F144" s="420"/>
      <c r="G144" s="420"/>
      <c r="H144" s="420"/>
      <c r="I144" s="420"/>
      <c r="J144" s="494"/>
    </row>
    <row r="145" spans="1:10" s="303" customFormat="1" ht="13.5" thickBot="1">
      <c r="A145" s="48"/>
      <c r="B145" s="318"/>
      <c r="C145" s="318"/>
      <c r="D145" s="62" t="s">
        <v>581</v>
      </c>
      <c r="E145" s="63"/>
      <c r="F145" s="478"/>
      <c r="G145" s="478"/>
      <c r="H145" s="478"/>
      <c r="I145" s="481"/>
      <c r="J145" s="515">
        <f>SUM(J141:J143)</f>
        <v>0</v>
      </c>
    </row>
    <row r="146" spans="1:10" s="303" customFormat="1" ht="12.75">
      <c r="A146" s="48"/>
      <c r="B146" s="318"/>
      <c r="C146" s="318"/>
      <c r="D146" s="54"/>
      <c r="E146" s="318"/>
      <c r="F146" s="420"/>
      <c r="G146" s="420"/>
      <c r="H146" s="420"/>
      <c r="I146" s="420"/>
      <c r="J146" s="494">
        <f>I146*F146</f>
        <v>0</v>
      </c>
    </row>
    <row r="147" spans="1:10" s="303" customFormat="1" ht="13.5" customHeight="1">
      <c r="A147" s="48">
        <v>10</v>
      </c>
      <c r="B147" s="49"/>
      <c r="C147" s="318"/>
      <c r="D147" s="54" t="s">
        <v>199</v>
      </c>
      <c r="E147" s="318"/>
      <c r="F147" s="420"/>
      <c r="G147" s="420"/>
      <c r="H147" s="420"/>
      <c r="I147" s="420"/>
      <c r="J147" s="494"/>
    </row>
    <row r="148" spans="1:10" s="309" customFormat="1" ht="12.75">
      <c r="A148" s="48"/>
      <c r="B148" s="318"/>
      <c r="C148" s="318"/>
      <c r="D148" s="54"/>
      <c r="E148" s="318"/>
      <c r="F148" s="420"/>
      <c r="G148" s="420"/>
      <c r="H148" s="420"/>
      <c r="I148" s="420"/>
      <c r="J148" s="494"/>
    </row>
    <row r="149" spans="1:10" s="309" customFormat="1" ht="12.75">
      <c r="A149" s="48"/>
      <c r="B149" s="49" t="s">
        <v>16</v>
      </c>
      <c r="C149" s="318"/>
      <c r="D149" s="54" t="s">
        <v>201</v>
      </c>
      <c r="E149" s="318"/>
      <c r="F149" s="420"/>
      <c r="G149" s="420"/>
      <c r="H149" s="420"/>
      <c r="I149" s="420"/>
      <c r="J149" s="494"/>
    </row>
    <row r="150" spans="1:11" s="336" customFormat="1" ht="12.75">
      <c r="A150" s="48"/>
      <c r="B150" s="49"/>
      <c r="C150" s="318"/>
      <c r="D150" s="54"/>
      <c r="E150" s="318"/>
      <c r="F150" s="420"/>
      <c r="G150" s="420"/>
      <c r="H150" s="420"/>
      <c r="I150" s="420"/>
      <c r="J150" s="494"/>
      <c r="K150" s="335"/>
    </row>
    <row r="151" spans="1:11" s="336" customFormat="1" ht="12.75">
      <c r="A151" s="48"/>
      <c r="B151" s="318" t="s">
        <v>582</v>
      </c>
      <c r="C151" s="318" t="s">
        <v>226</v>
      </c>
      <c r="D151" s="319" t="s">
        <v>302</v>
      </c>
      <c r="E151" s="318" t="s">
        <v>66</v>
      </c>
      <c r="F151" s="323">
        <v>6</v>
      </c>
      <c r="G151" s="422"/>
      <c r="H151" s="422"/>
      <c r="I151" s="323"/>
      <c r="J151" s="329">
        <f>I151*F151</f>
        <v>0</v>
      </c>
      <c r="K151" s="335"/>
    </row>
    <row r="152" spans="1:11" s="336" customFormat="1" ht="25.5">
      <c r="A152" s="48"/>
      <c r="B152" s="318" t="s">
        <v>583</v>
      </c>
      <c r="C152" s="331" t="s">
        <v>481</v>
      </c>
      <c r="D152" s="319" t="s">
        <v>482</v>
      </c>
      <c r="E152" s="318" t="s">
        <v>11</v>
      </c>
      <c r="F152" s="323">
        <v>1</v>
      </c>
      <c r="G152" s="422"/>
      <c r="H152" s="422"/>
      <c r="I152" s="323"/>
      <c r="J152" s="329">
        <f>I152*F152</f>
        <v>0</v>
      </c>
      <c r="K152" s="335"/>
    </row>
    <row r="153" spans="1:11" s="336" customFormat="1" ht="25.5">
      <c r="A153" s="48"/>
      <c r="B153" s="318" t="s">
        <v>584</v>
      </c>
      <c r="C153" s="318" t="s">
        <v>227</v>
      </c>
      <c r="D153" s="319" t="s">
        <v>228</v>
      </c>
      <c r="E153" s="318" t="s">
        <v>11</v>
      </c>
      <c r="F153" s="323">
        <v>4</v>
      </c>
      <c r="G153" s="422"/>
      <c r="H153" s="422"/>
      <c r="I153" s="323"/>
      <c r="J153" s="329">
        <f>I153*F153</f>
        <v>0</v>
      </c>
      <c r="K153" s="335"/>
    </row>
    <row r="154" spans="1:11" s="336" customFormat="1" ht="25.5">
      <c r="A154" s="48"/>
      <c r="B154" s="318" t="s">
        <v>585</v>
      </c>
      <c r="C154" s="318" t="s">
        <v>229</v>
      </c>
      <c r="D154" s="319" t="s">
        <v>196</v>
      </c>
      <c r="E154" s="318" t="s">
        <v>11</v>
      </c>
      <c r="F154" s="323">
        <v>2</v>
      </c>
      <c r="G154" s="422"/>
      <c r="H154" s="422"/>
      <c r="I154" s="323"/>
      <c r="J154" s="329">
        <f>I154*F154</f>
        <v>0</v>
      </c>
      <c r="K154" s="335"/>
    </row>
    <row r="155" spans="1:11" s="336" customFormat="1" ht="25.5">
      <c r="A155" s="94"/>
      <c r="B155" s="318" t="s">
        <v>586</v>
      </c>
      <c r="C155" s="318" t="s">
        <v>230</v>
      </c>
      <c r="D155" s="319" t="s">
        <v>195</v>
      </c>
      <c r="E155" s="318" t="s">
        <v>11</v>
      </c>
      <c r="F155" s="323">
        <v>7</v>
      </c>
      <c r="G155" s="512"/>
      <c r="H155" s="422"/>
      <c r="I155" s="323"/>
      <c r="J155" s="329">
        <f>I155*F155</f>
        <v>0</v>
      </c>
      <c r="K155" s="335"/>
    </row>
    <row r="156" spans="1:11" s="336" customFormat="1" ht="12.75">
      <c r="A156" s="94"/>
      <c r="B156" s="318"/>
      <c r="C156" s="318"/>
      <c r="D156" s="319"/>
      <c r="E156" s="318"/>
      <c r="F156" s="420"/>
      <c r="G156" s="479"/>
      <c r="H156" s="479"/>
      <c r="I156" s="420"/>
      <c r="J156" s="494"/>
      <c r="K156" s="335"/>
    </row>
    <row r="157" spans="1:11" s="336" customFormat="1" ht="12.75">
      <c r="A157" s="94"/>
      <c r="B157" s="49" t="s">
        <v>271</v>
      </c>
      <c r="C157" s="318"/>
      <c r="D157" s="54" t="s">
        <v>202</v>
      </c>
      <c r="E157" s="318"/>
      <c r="F157" s="420"/>
      <c r="G157" s="498"/>
      <c r="H157" s="498"/>
      <c r="I157" s="420"/>
      <c r="J157" s="494"/>
      <c r="K157" s="335"/>
    </row>
    <row r="158" spans="1:11" s="336" customFormat="1" ht="12.75">
      <c r="A158" s="94"/>
      <c r="B158" s="49"/>
      <c r="C158" s="318"/>
      <c r="D158" s="54"/>
      <c r="E158" s="318"/>
      <c r="F158" s="420"/>
      <c r="G158" s="498"/>
      <c r="H158" s="498"/>
      <c r="I158" s="420"/>
      <c r="J158" s="494"/>
      <c r="K158" s="335"/>
    </row>
    <row r="159" spans="1:10" s="309" customFormat="1" ht="25.5">
      <c r="A159" s="48"/>
      <c r="B159" s="318" t="s">
        <v>587</v>
      </c>
      <c r="C159" s="318" t="s">
        <v>232</v>
      </c>
      <c r="D159" s="319" t="s">
        <v>231</v>
      </c>
      <c r="E159" s="318" t="s">
        <v>11</v>
      </c>
      <c r="F159" s="323">
        <v>2</v>
      </c>
      <c r="G159" s="422"/>
      <c r="H159" s="512"/>
      <c r="I159" s="323"/>
      <c r="J159" s="329">
        <f aca="true" t="shared" si="5" ref="J159:J166">I159*F159</f>
        <v>0</v>
      </c>
    </row>
    <row r="160" spans="1:10" s="309" customFormat="1" ht="25.5">
      <c r="A160" s="48"/>
      <c r="B160" s="318" t="s">
        <v>588</v>
      </c>
      <c r="C160" s="530" t="s">
        <v>483</v>
      </c>
      <c r="D160" s="531" t="s">
        <v>484</v>
      </c>
      <c r="E160" s="318" t="s">
        <v>11</v>
      </c>
      <c r="F160" s="323">
        <v>1</v>
      </c>
      <c r="G160" s="525"/>
      <c r="H160" s="525"/>
      <c r="I160" s="323"/>
      <c r="J160" s="329">
        <f>I160*F160</f>
        <v>0</v>
      </c>
    </row>
    <row r="161" spans="1:10" s="303" customFormat="1" ht="25.5">
      <c r="A161" s="94"/>
      <c r="B161" s="318" t="s">
        <v>589</v>
      </c>
      <c r="C161" s="318" t="s">
        <v>233</v>
      </c>
      <c r="D161" s="319" t="s">
        <v>485</v>
      </c>
      <c r="E161" s="318" t="s">
        <v>11</v>
      </c>
      <c r="F161" s="323">
        <v>7</v>
      </c>
      <c r="G161" s="422"/>
      <c r="H161" s="422"/>
      <c r="I161" s="323"/>
      <c r="J161" s="329">
        <f t="shared" si="5"/>
        <v>0</v>
      </c>
    </row>
    <row r="162" spans="1:10" ht="38.25">
      <c r="A162" s="94"/>
      <c r="B162" s="318" t="s">
        <v>590</v>
      </c>
      <c r="C162" s="318" t="s">
        <v>234</v>
      </c>
      <c r="D162" s="319" t="s">
        <v>303</v>
      </c>
      <c r="E162" s="318" t="s">
        <v>6</v>
      </c>
      <c r="F162" s="323">
        <v>2.86</v>
      </c>
      <c r="G162" s="422"/>
      <c r="H162" s="422"/>
      <c r="I162" s="323"/>
      <c r="J162" s="329">
        <f t="shared" si="5"/>
        <v>0</v>
      </c>
    </row>
    <row r="163" spans="1:10" ht="25.5">
      <c r="A163" s="307"/>
      <c r="B163" s="318" t="s">
        <v>591</v>
      </c>
      <c r="C163" s="318" t="s">
        <v>235</v>
      </c>
      <c r="D163" s="54" t="s">
        <v>236</v>
      </c>
      <c r="E163" s="318" t="s">
        <v>11</v>
      </c>
      <c r="F163" s="323">
        <v>6</v>
      </c>
      <c r="G163" s="422"/>
      <c r="H163" s="422"/>
      <c r="I163" s="323"/>
      <c r="J163" s="329">
        <f t="shared" si="5"/>
        <v>0</v>
      </c>
    </row>
    <row r="164" spans="1:10" ht="25.5">
      <c r="A164" s="307"/>
      <c r="B164" s="318" t="s">
        <v>592</v>
      </c>
      <c r="C164" s="331" t="s">
        <v>486</v>
      </c>
      <c r="D164" s="471" t="s">
        <v>487</v>
      </c>
      <c r="E164" s="318" t="s">
        <v>11</v>
      </c>
      <c r="F164" s="323">
        <v>1</v>
      </c>
      <c r="G164" s="422"/>
      <c r="H164" s="422"/>
      <c r="I164" s="323"/>
      <c r="J164" s="329">
        <f>I164*F164</f>
        <v>0</v>
      </c>
    </row>
    <row r="165" spans="1:10" ht="25.5">
      <c r="A165" s="334"/>
      <c r="B165" s="318" t="s">
        <v>593</v>
      </c>
      <c r="C165" s="318" t="s">
        <v>237</v>
      </c>
      <c r="D165" s="532" t="s">
        <v>488</v>
      </c>
      <c r="E165" s="328" t="s">
        <v>11</v>
      </c>
      <c r="F165" s="323">
        <v>5</v>
      </c>
      <c r="G165" s="422"/>
      <c r="H165" s="422"/>
      <c r="I165" s="323"/>
      <c r="J165" s="329">
        <f t="shared" si="5"/>
        <v>0</v>
      </c>
    </row>
    <row r="166" spans="1:10" ht="35.25" customHeight="1">
      <c r="A166" s="334"/>
      <c r="B166" s="318" t="s">
        <v>594</v>
      </c>
      <c r="C166" s="318" t="s">
        <v>238</v>
      </c>
      <c r="D166" s="322" t="s">
        <v>200</v>
      </c>
      <c r="E166" s="328" t="s">
        <v>11</v>
      </c>
      <c r="F166" s="323">
        <v>3</v>
      </c>
      <c r="G166" s="512"/>
      <c r="H166" s="422"/>
      <c r="I166" s="323"/>
      <c r="J166" s="329">
        <f t="shared" si="5"/>
        <v>0</v>
      </c>
    </row>
    <row r="167" spans="1:10" ht="25.5">
      <c r="A167" s="334"/>
      <c r="B167" s="318" t="s">
        <v>595</v>
      </c>
      <c r="C167" s="530" t="s">
        <v>489</v>
      </c>
      <c r="D167" s="322" t="s">
        <v>490</v>
      </c>
      <c r="E167" s="328" t="s">
        <v>11</v>
      </c>
      <c r="F167" s="323">
        <v>1</v>
      </c>
      <c r="G167" s="512"/>
      <c r="H167" s="512"/>
      <c r="I167" s="323"/>
      <c r="J167" s="329">
        <f>I167*F167</f>
        <v>0</v>
      </c>
    </row>
    <row r="168" spans="1:10" ht="12.75">
      <c r="A168" s="334"/>
      <c r="B168" s="318" t="s">
        <v>596</v>
      </c>
      <c r="C168" s="530" t="s">
        <v>491</v>
      </c>
      <c r="D168" s="322" t="s">
        <v>492</v>
      </c>
      <c r="E168" s="328" t="s">
        <v>11</v>
      </c>
      <c r="F168" s="323">
        <v>1</v>
      </c>
      <c r="G168" s="512"/>
      <c r="H168" s="512"/>
      <c r="I168" s="323"/>
      <c r="J168" s="329">
        <f>I168*F168</f>
        <v>0</v>
      </c>
    </row>
    <row r="169" spans="1:10" s="306" customFormat="1" ht="26.25" customHeight="1">
      <c r="A169" s="334"/>
      <c r="B169" s="318" t="s">
        <v>597</v>
      </c>
      <c r="C169" s="530" t="s">
        <v>493</v>
      </c>
      <c r="D169" s="322" t="s">
        <v>494</v>
      </c>
      <c r="E169" s="328" t="s">
        <v>11</v>
      </c>
      <c r="F169" s="323">
        <v>1</v>
      </c>
      <c r="G169" s="512"/>
      <c r="H169" s="512"/>
      <c r="I169" s="323"/>
      <c r="J169" s="329">
        <f>I169*F169</f>
        <v>0</v>
      </c>
    </row>
    <row r="170" spans="1:10" s="303" customFormat="1" ht="12.75">
      <c r="A170" s="334"/>
      <c r="B170" s="318"/>
      <c r="C170" s="318"/>
      <c r="D170" s="322"/>
      <c r="E170" s="328"/>
      <c r="F170" s="480"/>
      <c r="G170" s="420"/>
      <c r="H170" s="420"/>
      <c r="I170" s="533"/>
      <c r="J170" s="499"/>
    </row>
    <row r="171" spans="1:10" s="303" customFormat="1" ht="12.75">
      <c r="A171" s="334"/>
      <c r="B171" s="49" t="s">
        <v>306</v>
      </c>
      <c r="C171" s="318"/>
      <c r="D171" s="337" t="s">
        <v>203</v>
      </c>
      <c r="E171" s="328"/>
      <c r="F171" s="480"/>
      <c r="G171" s="420"/>
      <c r="H171" s="420"/>
      <c r="I171" s="533"/>
      <c r="J171" s="499"/>
    </row>
    <row r="172" spans="1:10" s="303" customFormat="1" ht="38.25">
      <c r="A172" s="307"/>
      <c r="B172" s="318" t="s">
        <v>598</v>
      </c>
      <c r="C172" s="318" t="s">
        <v>239</v>
      </c>
      <c r="D172" s="327" t="s">
        <v>197</v>
      </c>
      <c r="E172" s="318" t="s">
        <v>11</v>
      </c>
      <c r="F172" s="323">
        <v>5</v>
      </c>
      <c r="G172" s="513"/>
      <c r="H172" s="338"/>
      <c r="I172" s="323"/>
      <c r="J172" s="329">
        <f>I172*F172</f>
        <v>0</v>
      </c>
    </row>
    <row r="173" spans="1:10" s="303" customFormat="1" ht="25.5">
      <c r="A173" s="307"/>
      <c r="B173" s="318" t="s">
        <v>599</v>
      </c>
      <c r="C173" s="318" t="s">
        <v>241</v>
      </c>
      <c r="D173" s="308" t="s">
        <v>495</v>
      </c>
      <c r="E173" s="318" t="s">
        <v>11</v>
      </c>
      <c r="F173" s="323">
        <v>2</v>
      </c>
      <c r="G173" s="422"/>
      <c r="H173" s="512"/>
      <c r="I173" s="323"/>
      <c r="J173" s="329">
        <f>I173*F173</f>
        <v>0</v>
      </c>
    </row>
    <row r="174" spans="1:10" s="303" customFormat="1" ht="25.5">
      <c r="A174" s="94"/>
      <c r="B174" s="318" t="s">
        <v>600</v>
      </c>
      <c r="C174" s="318" t="s">
        <v>240</v>
      </c>
      <c r="D174" s="319" t="s">
        <v>198</v>
      </c>
      <c r="E174" s="318" t="s">
        <v>11</v>
      </c>
      <c r="F174" s="323">
        <v>1</v>
      </c>
      <c r="G174" s="512"/>
      <c r="H174" s="422"/>
      <c r="I174" s="323"/>
      <c r="J174" s="329">
        <f>I174*F174</f>
        <v>0</v>
      </c>
    </row>
    <row r="175" spans="1:10" ht="13.5" thickBot="1">
      <c r="A175" s="48"/>
      <c r="B175" s="318"/>
      <c r="C175" s="318"/>
      <c r="D175" s="319"/>
      <c r="E175" s="318"/>
      <c r="F175" s="420"/>
      <c r="G175" s="420"/>
      <c r="H175" s="420"/>
      <c r="I175" s="420"/>
      <c r="J175" s="494"/>
    </row>
    <row r="176" spans="1:10" s="303" customFormat="1" ht="13.5" thickBot="1">
      <c r="A176" s="48"/>
      <c r="B176" s="318"/>
      <c r="C176" s="318"/>
      <c r="D176" s="62" t="s">
        <v>48</v>
      </c>
      <c r="E176" s="414"/>
      <c r="F176" s="481"/>
      <c r="G176" s="481"/>
      <c r="H176" s="481"/>
      <c r="I176" s="481"/>
      <c r="J176" s="515">
        <f>SUM(J149:J175)</f>
        <v>0</v>
      </c>
    </row>
    <row r="177" spans="1:10" s="303" customFormat="1" ht="12.75">
      <c r="A177" s="48"/>
      <c r="B177" s="318"/>
      <c r="C177" s="318"/>
      <c r="D177" s="54"/>
      <c r="E177" s="318"/>
      <c r="F177" s="420"/>
      <c r="G177" s="420"/>
      <c r="H177" s="420"/>
      <c r="I177" s="420"/>
      <c r="J177" s="494"/>
    </row>
    <row r="178" spans="1:10" s="306" customFormat="1" ht="12.75">
      <c r="A178" s="48">
        <v>11</v>
      </c>
      <c r="B178" s="49"/>
      <c r="C178" s="318"/>
      <c r="D178" s="54" t="s">
        <v>496</v>
      </c>
      <c r="E178" s="318"/>
      <c r="F178" s="420"/>
      <c r="G178" s="420"/>
      <c r="H178" s="420"/>
      <c r="I178" s="420"/>
      <c r="J178" s="494"/>
    </row>
    <row r="179" spans="1:10" s="303" customFormat="1" ht="38.25">
      <c r="A179" s="415"/>
      <c r="B179" s="49" t="s">
        <v>17</v>
      </c>
      <c r="C179" s="416" t="s">
        <v>242</v>
      </c>
      <c r="D179" s="319" t="s">
        <v>497</v>
      </c>
      <c r="E179" s="318" t="s">
        <v>6</v>
      </c>
      <c r="F179" s="534">
        <v>4.38</v>
      </c>
      <c r="G179" s="512"/>
      <c r="H179" s="422"/>
      <c r="I179" s="323"/>
      <c r="J179" s="329">
        <f aca="true" t="shared" si="6" ref="J179:J185">I179*F179</f>
        <v>0</v>
      </c>
    </row>
    <row r="180" spans="1:10" s="306" customFormat="1" ht="38.25">
      <c r="A180" s="48"/>
      <c r="B180" s="49" t="s">
        <v>254</v>
      </c>
      <c r="C180" s="416" t="s">
        <v>242</v>
      </c>
      <c r="D180" s="319" t="s">
        <v>498</v>
      </c>
      <c r="E180" s="318" t="s">
        <v>6</v>
      </c>
      <c r="F180" s="534">
        <v>1.61</v>
      </c>
      <c r="G180" s="512"/>
      <c r="H180" s="422"/>
      <c r="I180" s="323"/>
      <c r="J180" s="329">
        <f t="shared" si="6"/>
        <v>0</v>
      </c>
    </row>
    <row r="181" spans="1:10" s="303" customFormat="1" ht="38.25">
      <c r="A181" s="48"/>
      <c r="B181" s="49" t="s">
        <v>255</v>
      </c>
      <c r="C181" s="416" t="s">
        <v>242</v>
      </c>
      <c r="D181" s="319" t="s">
        <v>499</v>
      </c>
      <c r="E181" s="318" t="s">
        <v>6</v>
      </c>
      <c r="F181" s="534">
        <v>1.61</v>
      </c>
      <c r="G181" s="512"/>
      <c r="H181" s="422"/>
      <c r="I181" s="323"/>
      <c r="J181" s="329">
        <f t="shared" si="6"/>
        <v>0</v>
      </c>
    </row>
    <row r="182" spans="1:10" s="303" customFormat="1" ht="25.5">
      <c r="A182" s="94"/>
      <c r="B182" s="49" t="s">
        <v>341</v>
      </c>
      <c r="C182" s="416" t="s">
        <v>242</v>
      </c>
      <c r="D182" s="319" t="s">
        <v>500</v>
      </c>
      <c r="E182" s="318" t="s">
        <v>6</v>
      </c>
      <c r="F182" s="323">
        <v>0.88</v>
      </c>
      <c r="G182" s="512"/>
      <c r="H182" s="422"/>
      <c r="I182" s="323"/>
      <c r="J182" s="329">
        <f t="shared" si="6"/>
        <v>0</v>
      </c>
    </row>
    <row r="183" spans="1:10" ht="25.5">
      <c r="A183" s="94"/>
      <c r="B183" s="49" t="s">
        <v>601</v>
      </c>
      <c r="C183" s="416" t="s">
        <v>242</v>
      </c>
      <c r="D183" s="319" t="s">
        <v>501</v>
      </c>
      <c r="E183" s="318" t="s">
        <v>6</v>
      </c>
      <c r="F183" s="323">
        <v>4.72</v>
      </c>
      <c r="G183" s="512"/>
      <c r="H183" s="422"/>
      <c r="I183" s="323"/>
      <c r="J183" s="329">
        <f t="shared" si="6"/>
        <v>0</v>
      </c>
    </row>
    <row r="184" spans="1:10" ht="38.25">
      <c r="A184" s="94"/>
      <c r="B184" s="49" t="s">
        <v>602</v>
      </c>
      <c r="C184" s="416" t="s">
        <v>242</v>
      </c>
      <c r="D184" s="319" t="s">
        <v>502</v>
      </c>
      <c r="E184" s="318" t="s">
        <v>6</v>
      </c>
      <c r="F184" s="534">
        <v>4.38</v>
      </c>
      <c r="G184" s="512"/>
      <c r="H184" s="422"/>
      <c r="I184" s="323"/>
      <c r="J184" s="329">
        <f t="shared" si="6"/>
        <v>0</v>
      </c>
    </row>
    <row r="185" spans="1:10" ht="38.25">
      <c r="A185" s="94"/>
      <c r="B185" s="49" t="s">
        <v>603</v>
      </c>
      <c r="C185" s="416" t="s">
        <v>242</v>
      </c>
      <c r="D185" s="319" t="s">
        <v>503</v>
      </c>
      <c r="E185" s="318" t="s">
        <v>6</v>
      </c>
      <c r="F185" s="534">
        <v>4.74</v>
      </c>
      <c r="G185" s="512"/>
      <c r="H185" s="422"/>
      <c r="I185" s="323"/>
      <c r="J185" s="329">
        <f t="shared" si="6"/>
        <v>0</v>
      </c>
    </row>
    <row r="186" spans="1:10" ht="13.5" thickBot="1">
      <c r="A186" s="94"/>
      <c r="B186" s="49"/>
      <c r="C186" s="306"/>
      <c r="D186" s="306"/>
      <c r="E186" s="306"/>
      <c r="F186" s="306"/>
      <c r="G186" s="306"/>
      <c r="H186" s="306"/>
      <c r="I186" s="306"/>
      <c r="J186" s="306"/>
    </row>
    <row r="187" spans="1:10" s="306" customFormat="1" ht="13.5" thickBot="1">
      <c r="A187" s="48"/>
      <c r="B187" s="318"/>
      <c r="C187" s="318"/>
      <c r="D187" s="62" t="s">
        <v>639</v>
      </c>
      <c r="E187" s="414"/>
      <c r="F187" s="481"/>
      <c r="G187" s="500"/>
      <c r="H187" s="500"/>
      <c r="I187" s="481"/>
      <c r="J187" s="65">
        <f>SUM(J179:J185)</f>
        <v>0</v>
      </c>
    </row>
    <row r="188" spans="1:10" s="303" customFormat="1" ht="12.75">
      <c r="A188" s="94"/>
      <c r="B188" s="318"/>
      <c r="C188" s="318"/>
      <c r="D188" s="306"/>
      <c r="E188" s="318"/>
      <c r="F188" s="420"/>
      <c r="G188" s="420"/>
      <c r="H188" s="420"/>
      <c r="I188" s="420"/>
      <c r="J188" s="494"/>
    </row>
    <row r="189" spans="1:10" s="303" customFormat="1" ht="12.75">
      <c r="A189" s="48">
        <v>12</v>
      </c>
      <c r="B189" s="49"/>
      <c r="C189" s="318"/>
      <c r="D189" s="54" t="s">
        <v>504</v>
      </c>
      <c r="E189" s="318"/>
      <c r="F189" s="420"/>
      <c r="G189" s="420"/>
      <c r="H189" s="420"/>
      <c r="I189" s="420"/>
      <c r="J189" s="494"/>
    </row>
    <row r="190" spans="1:10" s="303" customFormat="1" ht="38.25">
      <c r="A190" s="94"/>
      <c r="B190" s="49" t="s">
        <v>18</v>
      </c>
      <c r="C190" s="416" t="s">
        <v>327</v>
      </c>
      <c r="D190" s="319" t="s">
        <v>505</v>
      </c>
      <c r="E190" s="318" t="s">
        <v>6</v>
      </c>
      <c r="F190" s="323">
        <v>0.43</v>
      </c>
      <c r="G190" s="512"/>
      <c r="H190" s="422"/>
      <c r="I190" s="323"/>
      <c r="J190" s="329">
        <f aca="true" t="shared" si="7" ref="J190:J196">I190*F190</f>
        <v>0</v>
      </c>
    </row>
    <row r="191" spans="1:10" s="306" customFormat="1" ht="25.5">
      <c r="A191" s="94"/>
      <c r="B191" s="318" t="s">
        <v>604</v>
      </c>
      <c r="C191" s="416" t="s">
        <v>243</v>
      </c>
      <c r="D191" s="337" t="s">
        <v>506</v>
      </c>
      <c r="E191" s="318" t="s">
        <v>6</v>
      </c>
      <c r="F191" s="323">
        <v>0.75</v>
      </c>
      <c r="G191" s="528"/>
      <c r="H191" s="528"/>
      <c r="I191" s="528"/>
      <c r="J191" s="329">
        <f t="shared" si="7"/>
        <v>0</v>
      </c>
    </row>
    <row r="192" spans="1:10" s="306" customFormat="1" ht="25.5">
      <c r="A192" s="94"/>
      <c r="B192" s="49" t="s">
        <v>318</v>
      </c>
      <c r="C192" s="318">
        <v>143004</v>
      </c>
      <c r="D192" s="337" t="s">
        <v>507</v>
      </c>
      <c r="E192" s="318" t="s">
        <v>6</v>
      </c>
      <c r="F192" s="323">
        <v>14.9</v>
      </c>
      <c r="G192" s="528"/>
      <c r="H192" s="528"/>
      <c r="I192" s="528"/>
      <c r="J192" s="329">
        <f t="shared" si="7"/>
        <v>0</v>
      </c>
    </row>
    <row r="193" spans="1:10" s="306" customFormat="1" ht="38.25">
      <c r="A193" s="443"/>
      <c r="B193" s="49" t="s">
        <v>319</v>
      </c>
      <c r="C193" s="416" t="s">
        <v>327</v>
      </c>
      <c r="D193" s="319" t="s">
        <v>508</v>
      </c>
      <c r="E193" s="318" t="s">
        <v>6</v>
      </c>
      <c r="F193" s="323">
        <v>2.25</v>
      </c>
      <c r="G193" s="512"/>
      <c r="H193" s="422"/>
      <c r="I193" s="512"/>
      <c r="J193" s="329">
        <f t="shared" si="7"/>
        <v>0</v>
      </c>
    </row>
    <row r="194" spans="1:10" s="303" customFormat="1" ht="38.25">
      <c r="A194" s="443"/>
      <c r="B194" s="318" t="s">
        <v>605</v>
      </c>
      <c r="C194" s="416"/>
      <c r="D194" s="77" t="s">
        <v>509</v>
      </c>
      <c r="E194" s="318" t="s">
        <v>6</v>
      </c>
      <c r="F194" s="323">
        <v>0.66</v>
      </c>
      <c r="G194" s="535"/>
      <c r="H194" s="527"/>
      <c r="I194" s="536"/>
      <c r="J194" s="329">
        <f t="shared" si="7"/>
        <v>0</v>
      </c>
    </row>
    <row r="195" spans="1:10" s="303" customFormat="1" ht="25.5">
      <c r="A195" s="443"/>
      <c r="B195" s="318" t="s">
        <v>606</v>
      </c>
      <c r="C195" s="318">
        <v>143004</v>
      </c>
      <c r="D195" s="337" t="s">
        <v>510</v>
      </c>
      <c r="E195" s="318" t="s">
        <v>6</v>
      </c>
      <c r="F195" s="323">
        <v>2.73</v>
      </c>
      <c r="G195" s="528"/>
      <c r="H195" s="528"/>
      <c r="I195" s="528"/>
      <c r="J195" s="329">
        <f t="shared" si="7"/>
        <v>0</v>
      </c>
    </row>
    <row r="196" spans="1:10" s="306" customFormat="1" ht="25.5">
      <c r="A196" s="443"/>
      <c r="B196" s="49" t="s">
        <v>320</v>
      </c>
      <c r="C196" s="416" t="s">
        <v>242</v>
      </c>
      <c r="D196" s="337" t="s">
        <v>511</v>
      </c>
      <c r="E196" s="318" t="s">
        <v>6</v>
      </c>
      <c r="F196" s="534">
        <v>8.43</v>
      </c>
      <c r="G196" s="512"/>
      <c r="H196" s="422"/>
      <c r="I196" s="323"/>
      <c r="J196" s="329">
        <f t="shared" si="7"/>
        <v>0</v>
      </c>
    </row>
    <row r="197" spans="1:10" s="303" customFormat="1" ht="13.5" thickBot="1">
      <c r="A197" s="443"/>
      <c r="B197" s="49"/>
      <c r="C197" s="416"/>
      <c r="D197" s="416"/>
      <c r="E197" s="416"/>
      <c r="F197" s="416"/>
      <c r="G197" s="416"/>
      <c r="H197" s="416"/>
      <c r="I197" s="416"/>
      <c r="J197" s="416"/>
    </row>
    <row r="198" spans="1:10" s="303" customFormat="1" ht="13.5" thickBot="1">
      <c r="A198" s="48"/>
      <c r="B198" s="318"/>
      <c r="C198" s="318"/>
      <c r="D198" s="62" t="s">
        <v>336</v>
      </c>
      <c r="E198" s="414"/>
      <c r="F198" s="481"/>
      <c r="G198" s="500"/>
      <c r="H198" s="500"/>
      <c r="I198" s="481"/>
      <c r="J198" s="65">
        <f>SUM(J190:J197)</f>
        <v>0</v>
      </c>
    </row>
    <row r="199" spans="1:10" s="306" customFormat="1" ht="15" customHeight="1">
      <c r="A199" s="94"/>
      <c r="B199" s="95"/>
      <c r="C199" s="95"/>
      <c r="D199" s="53"/>
      <c r="E199" s="318"/>
      <c r="F199" s="419"/>
      <c r="G199" s="420"/>
      <c r="H199" s="420"/>
      <c r="I199" s="420"/>
      <c r="J199" s="501"/>
    </row>
    <row r="200" spans="1:10" s="306" customFormat="1" ht="25.5">
      <c r="A200" s="48">
        <v>13</v>
      </c>
      <c r="B200" s="95"/>
      <c r="C200" s="95"/>
      <c r="D200" s="54" t="s">
        <v>305</v>
      </c>
      <c r="E200" s="318"/>
      <c r="F200" s="421"/>
      <c r="G200" s="503"/>
      <c r="H200" s="480"/>
      <c r="I200" s="480"/>
      <c r="J200" s="494"/>
    </row>
    <row r="201" spans="1:10" s="306" customFormat="1" ht="38.25">
      <c r="A201" s="48"/>
      <c r="B201" s="49" t="s">
        <v>274</v>
      </c>
      <c r="C201" s="318" t="s">
        <v>299</v>
      </c>
      <c r="D201" s="54" t="s">
        <v>512</v>
      </c>
      <c r="E201" s="318" t="s">
        <v>12</v>
      </c>
      <c r="F201" s="323">
        <v>35.3</v>
      </c>
      <c r="G201" s="520"/>
      <c r="H201" s="416"/>
      <c r="I201" s="323"/>
      <c r="J201" s="329">
        <f aca="true" t="shared" si="8" ref="J201:J207">I201*F201</f>
        <v>0</v>
      </c>
    </row>
    <row r="202" spans="1:10" s="306" customFormat="1" ht="38.25">
      <c r="A202" s="94"/>
      <c r="B202" s="49" t="s">
        <v>342</v>
      </c>
      <c r="C202" s="318" t="s">
        <v>299</v>
      </c>
      <c r="D202" s="339" t="s">
        <v>386</v>
      </c>
      <c r="E202" s="341" t="s">
        <v>11</v>
      </c>
      <c r="F202" s="537">
        <v>70</v>
      </c>
      <c r="G202" s="537"/>
      <c r="H202" s="538"/>
      <c r="I202" s="323"/>
      <c r="J202" s="329">
        <f t="shared" si="8"/>
        <v>0</v>
      </c>
    </row>
    <row r="203" spans="1:10" s="306" customFormat="1" ht="25.5">
      <c r="A203" s="94"/>
      <c r="B203" s="49" t="s">
        <v>343</v>
      </c>
      <c r="C203" s="318" t="s">
        <v>299</v>
      </c>
      <c r="D203" s="339" t="s">
        <v>513</v>
      </c>
      <c r="E203" s="341" t="s">
        <v>11</v>
      </c>
      <c r="F203" s="537">
        <v>80</v>
      </c>
      <c r="G203" s="537"/>
      <c r="H203" s="538"/>
      <c r="I203" s="323"/>
      <c r="J203" s="329">
        <f t="shared" si="8"/>
        <v>0</v>
      </c>
    </row>
    <row r="204" spans="1:10" ht="25.5">
      <c r="A204" s="94"/>
      <c r="B204" s="49" t="s">
        <v>607</v>
      </c>
      <c r="C204" s="318" t="s">
        <v>299</v>
      </c>
      <c r="D204" s="339" t="s">
        <v>514</v>
      </c>
      <c r="E204" s="341" t="s">
        <v>11</v>
      </c>
      <c r="F204" s="537">
        <v>35</v>
      </c>
      <c r="G204" s="537"/>
      <c r="H204" s="538"/>
      <c r="I204" s="323"/>
      <c r="J204" s="329">
        <f t="shared" si="8"/>
        <v>0</v>
      </c>
    </row>
    <row r="205" spans="1:10" ht="12.75">
      <c r="A205" s="94"/>
      <c r="B205" s="49" t="s">
        <v>608</v>
      </c>
      <c r="C205" s="95"/>
      <c r="D205" s="119" t="s">
        <v>380</v>
      </c>
      <c r="E205" s="119"/>
      <c r="F205" s="423"/>
      <c r="G205" s="49"/>
      <c r="H205" s="49"/>
      <c r="I205" s="538"/>
      <c r="J205" s="329">
        <f t="shared" si="8"/>
        <v>0</v>
      </c>
    </row>
    <row r="206" spans="1:10" ht="12.75">
      <c r="A206" s="94"/>
      <c r="B206" s="318" t="s">
        <v>609</v>
      </c>
      <c r="C206" s="318" t="s">
        <v>299</v>
      </c>
      <c r="D206" s="339" t="s">
        <v>74</v>
      </c>
      <c r="E206" s="341" t="s">
        <v>69</v>
      </c>
      <c r="F206" s="539">
        <v>30</v>
      </c>
      <c r="G206" s="540"/>
      <c r="H206" s="323"/>
      <c r="I206" s="323"/>
      <c r="J206" s="329">
        <f t="shared" si="8"/>
        <v>0</v>
      </c>
    </row>
    <row r="207" spans="1:10" ht="12.75">
      <c r="A207" s="94"/>
      <c r="B207" s="318" t="s">
        <v>610</v>
      </c>
      <c r="C207" s="318" t="s">
        <v>299</v>
      </c>
      <c r="D207" s="339" t="s">
        <v>75</v>
      </c>
      <c r="E207" s="341" t="s">
        <v>69</v>
      </c>
      <c r="F207" s="539">
        <v>30</v>
      </c>
      <c r="G207" s="540"/>
      <c r="H207" s="323"/>
      <c r="I207" s="323"/>
      <c r="J207" s="329">
        <f t="shared" si="8"/>
        <v>0</v>
      </c>
    </row>
    <row r="208" spans="1:10" ht="13.5" thickBot="1">
      <c r="A208" s="94"/>
      <c r="B208" s="318"/>
      <c r="C208" s="318"/>
      <c r="D208" s="339"/>
      <c r="E208" s="341"/>
      <c r="F208" s="483"/>
      <c r="G208" s="503"/>
      <c r="H208" s="480"/>
      <c r="I208" s="480"/>
      <c r="J208" s="494"/>
    </row>
    <row r="209" spans="1:10" ht="13.5" thickBot="1">
      <c r="A209" s="94"/>
      <c r="B209" s="95"/>
      <c r="C209" s="95"/>
      <c r="D209" s="62" t="s">
        <v>344</v>
      </c>
      <c r="E209" s="414"/>
      <c r="F209" s="481"/>
      <c r="G209" s="504"/>
      <c r="H209" s="504"/>
      <c r="I209" s="504"/>
      <c r="J209" s="65">
        <f>SUM(J201:J207)</f>
        <v>0</v>
      </c>
    </row>
    <row r="210" spans="1:10" ht="12.75">
      <c r="A210" s="94"/>
      <c r="B210" s="95"/>
      <c r="C210" s="95"/>
      <c r="D210" s="96"/>
      <c r="E210" s="318"/>
      <c r="F210" s="419"/>
      <c r="G210" s="480"/>
      <c r="H210" s="480"/>
      <c r="I210" s="480"/>
      <c r="J210" s="494">
        <f aca="true" t="shared" si="9" ref="J210:J223">I210*F210</f>
        <v>0</v>
      </c>
    </row>
    <row r="211" spans="1:10" ht="12.75">
      <c r="A211" s="48">
        <v>14</v>
      </c>
      <c r="B211" s="318"/>
      <c r="C211" s="318"/>
      <c r="D211" s="119" t="s">
        <v>307</v>
      </c>
      <c r="E211" s="318"/>
      <c r="F211" s="484"/>
      <c r="G211" s="505"/>
      <c r="H211" s="505"/>
      <c r="I211" s="480"/>
      <c r="J211" s="494">
        <f t="shared" si="9"/>
        <v>0</v>
      </c>
    </row>
    <row r="212" spans="1:10" ht="12.75">
      <c r="A212" s="48"/>
      <c r="B212" s="318"/>
      <c r="C212" s="318"/>
      <c r="D212" s="119"/>
      <c r="E212" s="318"/>
      <c r="F212" s="484"/>
      <c r="G212" s="505"/>
      <c r="H212" s="505"/>
      <c r="I212" s="480"/>
      <c r="J212" s="494"/>
    </row>
    <row r="213" spans="1:10" ht="12.75">
      <c r="A213" s="48"/>
      <c r="B213" s="49" t="s">
        <v>345</v>
      </c>
      <c r="C213" s="318"/>
      <c r="D213" s="119" t="s">
        <v>84</v>
      </c>
      <c r="E213" s="318"/>
      <c r="F213" s="484"/>
      <c r="G213" s="505"/>
      <c r="H213" s="505"/>
      <c r="I213" s="480"/>
      <c r="J213" s="494"/>
    </row>
    <row r="214" spans="1:10" ht="12.75">
      <c r="A214" s="48"/>
      <c r="B214" s="318" t="s">
        <v>611</v>
      </c>
      <c r="C214" s="318" t="s">
        <v>304</v>
      </c>
      <c r="D214" s="319" t="s">
        <v>111</v>
      </c>
      <c r="E214" s="318" t="s">
        <v>6</v>
      </c>
      <c r="F214" s="323">
        <v>344</v>
      </c>
      <c r="G214" s="323"/>
      <c r="H214" s="323"/>
      <c r="I214" s="323"/>
      <c r="J214" s="329">
        <f t="shared" si="9"/>
        <v>0</v>
      </c>
    </row>
    <row r="215" spans="1:10" ht="12.75">
      <c r="A215" s="48"/>
      <c r="B215" s="318" t="s">
        <v>612</v>
      </c>
      <c r="C215" s="318" t="s">
        <v>244</v>
      </c>
      <c r="D215" s="319" t="s">
        <v>112</v>
      </c>
      <c r="E215" s="318" t="s">
        <v>6</v>
      </c>
      <c r="F215" s="323">
        <v>344</v>
      </c>
      <c r="G215" s="513"/>
      <c r="H215" s="513"/>
      <c r="I215" s="323"/>
      <c r="J215" s="329">
        <f t="shared" si="9"/>
        <v>0</v>
      </c>
    </row>
    <row r="216" spans="1:10" ht="10.5" customHeight="1">
      <c r="A216" s="48"/>
      <c r="B216" s="318" t="s">
        <v>613</v>
      </c>
      <c r="C216" s="318" t="s">
        <v>245</v>
      </c>
      <c r="D216" s="319" t="s">
        <v>113</v>
      </c>
      <c r="E216" s="318" t="s">
        <v>6</v>
      </c>
      <c r="F216" s="323">
        <v>344</v>
      </c>
      <c r="G216" s="513"/>
      <c r="H216" s="513"/>
      <c r="I216" s="323"/>
      <c r="J216" s="329">
        <f t="shared" si="9"/>
        <v>0</v>
      </c>
    </row>
    <row r="217" spans="1:10" ht="13.5" customHeight="1">
      <c r="A217" s="48"/>
      <c r="B217" s="49" t="s">
        <v>346</v>
      </c>
      <c r="D217" s="119" t="s">
        <v>308</v>
      </c>
      <c r="E217" s="318"/>
      <c r="F217" s="419"/>
      <c r="G217" s="493"/>
      <c r="H217" s="493"/>
      <c r="I217" s="420"/>
      <c r="J217" s="494">
        <f>I217*F217</f>
        <v>0</v>
      </c>
    </row>
    <row r="218" spans="1:10" ht="38.25">
      <c r="A218" s="48"/>
      <c r="B218" s="318" t="s">
        <v>614</v>
      </c>
      <c r="C218" s="416" t="s">
        <v>246</v>
      </c>
      <c r="D218" s="319" t="s">
        <v>309</v>
      </c>
      <c r="E218" s="318" t="s">
        <v>6</v>
      </c>
      <c r="F218" s="323">
        <v>500</v>
      </c>
      <c r="G218" s="350"/>
      <c r="H218" s="350"/>
      <c r="I218" s="323"/>
      <c r="J218" s="329">
        <f>I218*F218</f>
        <v>0</v>
      </c>
    </row>
    <row r="219" spans="1:10" ht="25.5">
      <c r="A219" s="48"/>
      <c r="B219" s="318" t="s">
        <v>615</v>
      </c>
      <c r="C219" s="416" t="s">
        <v>310</v>
      </c>
      <c r="D219" s="319" t="s">
        <v>311</v>
      </c>
      <c r="E219" s="318" t="s">
        <v>6</v>
      </c>
      <c r="F219" s="323">
        <v>100</v>
      </c>
      <c r="G219" s="350"/>
      <c r="H219" s="350"/>
      <c r="I219" s="323"/>
      <c r="J219" s="329">
        <f t="shared" si="9"/>
        <v>0</v>
      </c>
    </row>
    <row r="220" spans="1:10" ht="38.25">
      <c r="A220" s="48"/>
      <c r="B220" s="318" t="s">
        <v>616</v>
      </c>
      <c r="C220" s="416" t="s">
        <v>246</v>
      </c>
      <c r="D220" s="319" t="s">
        <v>312</v>
      </c>
      <c r="E220" s="318" t="s">
        <v>6</v>
      </c>
      <c r="F220" s="323">
        <v>77.56</v>
      </c>
      <c r="G220" s="338"/>
      <c r="H220" s="338"/>
      <c r="I220" s="323"/>
      <c r="J220" s="329">
        <f t="shared" si="9"/>
        <v>0</v>
      </c>
    </row>
    <row r="221" spans="1:10" s="40" customFormat="1" ht="25.5">
      <c r="A221" s="48"/>
      <c r="B221" s="318" t="s">
        <v>617</v>
      </c>
      <c r="C221" s="416" t="s">
        <v>246</v>
      </c>
      <c r="D221" s="319" t="s">
        <v>313</v>
      </c>
      <c r="E221" s="318" t="s">
        <v>6</v>
      </c>
      <c r="F221" s="323">
        <v>132.31</v>
      </c>
      <c r="G221" s="338"/>
      <c r="H221" s="338"/>
      <c r="I221" s="323"/>
      <c r="J221" s="329">
        <f>I221*F221</f>
        <v>0</v>
      </c>
    </row>
    <row r="222" spans="1:10" s="433" customFormat="1" ht="25.5">
      <c r="A222" s="48"/>
      <c r="B222" s="318" t="s">
        <v>618</v>
      </c>
      <c r="C222" s="416" t="s">
        <v>328</v>
      </c>
      <c r="D222" s="319" t="s">
        <v>329</v>
      </c>
      <c r="E222" s="318" t="s">
        <v>6</v>
      </c>
      <c r="F222" s="323">
        <v>97.6</v>
      </c>
      <c r="G222" s="338"/>
      <c r="H222" s="338"/>
      <c r="I222" s="323"/>
      <c r="J222" s="329">
        <f t="shared" si="9"/>
        <v>0</v>
      </c>
    </row>
    <row r="223" spans="1:10" s="433" customFormat="1" ht="25.5">
      <c r="A223" s="48"/>
      <c r="B223" s="318" t="s">
        <v>619</v>
      </c>
      <c r="C223" s="416" t="s">
        <v>246</v>
      </c>
      <c r="D223" s="319" t="s">
        <v>515</v>
      </c>
      <c r="E223" s="318" t="s">
        <v>6</v>
      </c>
      <c r="F223" s="323">
        <v>37.67</v>
      </c>
      <c r="G223" s="338"/>
      <c r="H223" s="338"/>
      <c r="I223" s="323"/>
      <c r="J223" s="329">
        <f t="shared" si="9"/>
        <v>0</v>
      </c>
    </row>
    <row r="224" spans="1:10" ht="38.25" customHeight="1">
      <c r="A224" s="48"/>
      <c r="B224" s="318" t="s">
        <v>620</v>
      </c>
      <c r="C224" s="416" t="s">
        <v>246</v>
      </c>
      <c r="D224" s="319" t="s">
        <v>314</v>
      </c>
      <c r="E224" s="318" t="s">
        <v>6</v>
      </c>
      <c r="F224" s="323">
        <v>22.31</v>
      </c>
      <c r="G224" s="338"/>
      <c r="H224" s="338"/>
      <c r="I224" s="323"/>
      <c r="J224" s="329">
        <f>I224*F224</f>
        <v>0</v>
      </c>
    </row>
    <row r="225" spans="1:10" s="433" customFormat="1" ht="28.5" customHeight="1">
      <c r="A225" s="48"/>
      <c r="B225" s="49" t="s">
        <v>347</v>
      </c>
      <c r="C225" s="416"/>
      <c r="D225" s="119" t="s">
        <v>516</v>
      </c>
      <c r="E225" s="318"/>
      <c r="F225" s="419"/>
      <c r="G225" s="420"/>
      <c r="H225" s="420"/>
      <c r="I225" s="420"/>
      <c r="J225" s="494">
        <f>I225*F225</f>
        <v>0</v>
      </c>
    </row>
    <row r="226" spans="1:10" s="433" customFormat="1" ht="41.25" customHeight="1">
      <c r="A226" s="48" t="s">
        <v>315</v>
      </c>
      <c r="B226" s="318" t="s">
        <v>621</v>
      </c>
      <c r="C226" s="416" t="s">
        <v>316</v>
      </c>
      <c r="D226" s="337" t="s">
        <v>330</v>
      </c>
      <c r="E226" s="318" t="s">
        <v>6</v>
      </c>
      <c r="F226" s="323">
        <v>238</v>
      </c>
      <c r="G226" s="513"/>
      <c r="H226" s="338"/>
      <c r="I226" s="323"/>
      <c r="J226" s="329">
        <f>I226*F226</f>
        <v>0</v>
      </c>
    </row>
    <row r="227" spans="1:10" s="433" customFormat="1" ht="38.25">
      <c r="A227" s="48"/>
      <c r="B227" s="318" t="s">
        <v>622</v>
      </c>
      <c r="C227" s="416" t="s">
        <v>317</v>
      </c>
      <c r="D227" s="337" t="s">
        <v>331</v>
      </c>
      <c r="E227" s="318" t="s">
        <v>6</v>
      </c>
      <c r="F227" s="323">
        <v>329.98</v>
      </c>
      <c r="G227" s="513"/>
      <c r="H227" s="338"/>
      <c r="I227" s="323"/>
      <c r="J227" s="329">
        <f>I227*F227</f>
        <v>0</v>
      </c>
    </row>
    <row r="228" spans="1:10" s="433" customFormat="1" ht="28.5" customHeight="1">
      <c r="A228" s="48"/>
      <c r="B228" s="318" t="s">
        <v>623</v>
      </c>
      <c r="C228" s="416" t="s">
        <v>316</v>
      </c>
      <c r="D228" s="337" t="s">
        <v>332</v>
      </c>
      <c r="E228" s="318" t="s">
        <v>6</v>
      </c>
      <c r="F228" s="323">
        <v>358</v>
      </c>
      <c r="G228" s="513"/>
      <c r="H228" s="338"/>
      <c r="I228" s="323"/>
      <c r="J228" s="329">
        <f>I228*F228</f>
        <v>0</v>
      </c>
    </row>
    <row r="229" spans="1:10" s="433" customFormat="1" ht="13.5" thickBot="1">
      <c r="A229" s="48"/>
      <c r="B229" s="318"/>
      <c r="C229" s="318"/>
      <c r="D229" s="319"/>
      <c r="E229" s="318"/>
      <c r="F229" s="419"/>
      <c r="G229" s="420"/>
      <c r="H229" s="420"/>
      <c r="I229" s="420"/>
      <c r="J229" s="494"/>
    </row>
    <row r="230" spans="1:10" s="433" customFormat="1" ht="13.5" thickBot="1">
      <c r="A230" s="48"/>
      <c r="B230" s="424"/>
      <c r="C230" s="425"/>
      <c r="D230" s="62" t="s">
        <v>630</v>
      </c>
      <c r="E230" s="414"/>
      <c r="F230" s="485"/>
      <c r="G230" s="500"/>
      <c r="H230" s="500"/>
      <c r="I230" s="500"/>
      <c r="J230" s="65">
        <f>SUM(J214:J228)</f>
        <v>0</v>
      </c>
    </row>
    <row r="231" spans="1:10" s="433" customFormat="1" ht="12.75">
      <c r="A231" s="48"/>
      <c r="B231" s="318"/>
      <c r="C231" s="318"/>
      <c r="D231" s="119"/>
      <c r="E231" s="49"/>
      <c r="F231" s="486"/>
      <c r="G231" s="499"/>
      <c r="H231" s="499"/>
      <c r="I231" s="420"/>
      <c r="J231" s="501"/>
    </row>
    <row r="232" spans="1:10" s="433" customFormat="1" ht="12.75">
      <c r="A232" s="48">
        <v>15</v>
      </c>
      <c r="B232" s="318"/>
      <c r="C232" s="318"/>
      <c r="D232" s="54" t="s">
        <v>19</v>
      </c>
      <c r="E232" s="318"/>
      <c r="F232" s="419"/>
      <c r="G232" s="420"/>
      <c r="H232" s="420"/>
      <c r="I232" s="420"/>
      <c r="J232" s="494"/>
    </row>
    <row r="233" spans="1:10" s="433" customFormat="1" ht="12.75">
      <c r="A233" s="48"/>
      <c r="B233" s="49" t="s">
        <v>624</v>
      </c>
      <c r="C233" s="416" t="s">
        <v>247</v>
      </c>
      <c r="D233" s="319" t="s">
        <v>85</v>
      </c>
      <c r="E233" s="318" t="s">
        <v>6</v>
      </c>
      <c r="F233" s="541">
        <v>365</v>
      </c>
      <c r="G233" s="513"/>
      <c r="H233" s="513"/>
      <c r="I233" s="323"/>
      <c r="J233" s="329">
        <f>I233*F233</f>
        <v>0</v>
      </c>
    </row>
    <row r="234" spans="1:10" s="433" customFormat="1" ht="12.75">
      <c r="A234" s="48"/>
      <c r="B234" s="49" t="s">
        <v>625</v>
      </c>
      <c r="C234" s="416" t="s">
        <v>248</v>
      </c>
      <c r="D234" s="319" t="s">
        <v>250</v>
      </c>
      <c r="E234" s="318" t="s">
        <v>6</v>
      </c>
      <c r="F234" s="541">
        <v>253</v>
      </c>
      <c r="G234" s="513"/>
      <c r="H234" s="513"/>
      <c r="I234" s="323"/>
      <c r="J234" s="329">
        <f>I234*F234</f>
        <v>0</v>
      </c>
    </row>
    <row r="235" spans="1:10" s="433" customFormat="1" ht="10.5" customHeight="1">
      <c r="A235" s="48"/>
      <c r="B235" s="49" t="s">
        <v>626</v>
      </c>
      <c r="C235" s="416" t="s">
        <v>251</v>
      </c>
      <c r="D235" s="542" t="s">
        <v>249</v>
      </c>
      <c r="E235" s="341" t="s">
        <v>11</v>
      </c>
      <c r="F235" s="541">
        <v>11</v>
      </c>
      <c r="G235" s="513"/>
      <c r="H235" s="513"/>
      <c r="I235" s="323"/>
      <c r="J235" s="329">
        <f>I235*F235</f>
        <v>0</v>
      </c>
    </row>
    <row r="236" spans="1:10" s="433" customFormat="1" ht="13.5" customHeight="1">
      <c r="A236" s="48"/>
      <c r="B236" s="49" t="s">
        <v>627</v>
      </c>
      <c r="C236" s="416" t="s">
        <v>252</v>
      </c>
      <c r="D236" s="319" t="s">
        <v>253</v>
      </c>
      <c r="E236" s="318" t="s">
        <v>6</v>
      </c>
      <c r="F236" s="541">
        <v>39.52</v>
      </c>
      <c r="G236" s="513"/>
      <c r="H236" s="513"/>
      <c r="I236" s="323"/>
      <c r="J236" s="329">
        <f>I236*F236</f>
        <v>0</v>
      </c>
    </row>
    <row r="237" spans="1:10" s="40" customFormat="1" ht="13.5" thickBot="1">
      <c r="A237" s="48"/>
      <c r="B237" s="318"/>
      <c r="C237" s="318"/>
      <c r="D237" s="319"/>
      <c r="E237" s="318"/>
      <c r="F237" s="484"/>
      <c r="G237" s="488"/>
      <c r="H237" s="488"/>
      <c r="I237" s="420"/>
      <c r="J237" s="494"/>
    </row>
    <row r="238" spans="1:10" ht="13.5" thickBot="1">
      <c r="A238" s="48"/>
      <c r="B238" s="422"/>
      <c r="C238" s="318"/>
      <c r="D238" s="62" t="s">
        <v>631</v>
      </c>
      <c r="E238" s="414"/>
      <c r="F238" s="487"/>
      <c r="G238" s="487"/>
      <c r="H238" s="487"/>
      <c r="I238" s="500">
        <f aca="true" t="shared" si="10" ref="I230:I242">H238+G238</f>
        <v>0</v>
      </c>
      <c r="J238" s="543">
        <f>SUM(J233:J237)</f>
        <v>0</v>
      </c>
    </row>
    <row r="239" spans="1:10" ht="13.5" thickBot="1">
      <c r="A239" s="48"/>
      <c r="B239" s="318"/>
      <c r="C239" s="318"/>
      <c r="D239" s="422"/>
      <c r="E239" s="318"/>
      <c r="F239" s="488"/>
      <c r="G239" s="488"/>
      <c r="H239" s="488"/>
      <c r="I239" s="420">
        <f t="shared" si="10"/>
        <v>0</v>
      </c>
      <c r="J239" s="502"/>
    </row>
    <row r="240" spans="1:10" ht="15.75">
      <c r="A240" s="48"/>
      <c r="B240" s="318"/>
      <c r="C240" s="318"/>
      <c r="D240" s="82" t="s">
        <v>29</v>
      </c>
      <c r="E240" s="426"/>
      <c r="F240" s="489"/>
      <c r="G240" s="489"/>
      <c r="H240" s="489"/>
      <c r="I240" s="489">
        <f t="shared" si="10"/>
        <v>0</v>
      </c>
      <c r="J240" s="126">
        <f>SUM(J9,J20,J36,J50,J65,J71,J138,J145,J176,J187,J198,J209,J230,J238,J82)</f>
        <v>0</v>
      </c>
    </row>
    <row r="241" spans="1:10" ht="15">
      <c r="A241" s="48"/>
      <c r="B241" s="318"/>
      <c r="C241" s="318"/>
      <c r="D241" s="84" t="s">
        <v>116</v>
      </c>
      <c r="E241" s="428"/>
      <c r="F241" s="490"/>
      <c r="G241" s="490"/>
      <c r="H241" s="490"/>
      <c r="I241" s="490">
        <f t="shared" si="10"/>
        <v>0</v>
      </c>
      <c r="J241" s="125">
        <f>J240*0.3</f>
        <v>0</v>
      </c>
    </row>
    <row r="242" spans="1:10" ht="18.75" thickBot="1">
      <c r="A242" s="48"/>
      <c r="B242" s="318"/>
      <c r="C242" s="318"/>
      <c r="D242" s="86" t="s">
        <v>38</v>
      </c>
      <c r="E242" s="430"/>
      <c r="F242" s="491"/>
      <c r="G242" s="491"/>
      <c r="H242" s="491"/>
      <c r="I242" s="491">
        <f t="shared" si="10"/>
        <v>0</v>
      </c>
      <c r="J242" s="124">
        <f>SUM(J240:J241)</f>
        <v>0</v>
      </c>
    </row>
    <row r="243" spans="2:10" ht="12.75">
      <c r="B243" s="432"/>
      <c r="F243" s="492"/>
      <c r="G243" s="432"/>
      <c r="H243" s="432"/>
      <c r="I243" s="323">
        <f aca="true" t="shared" si="11" ref="I243:I258">H243+G243</f>
        <v>0</v>
      </c>
      <c r="J243" s="432"/>
    </row>
    <row r="244" spans="2:10" ht="12.75">
      <c r="B244" s="432"/>
      <c r="F244" s="492"/>
      <c r="G244" s="432"/>
      <c r="H244" s="432"/>
      <c r="I244" s="323">
        <f t="shared" si="11"/>
        <v>0</v>
      </c>
      <c r="J244" s="432"/>
    </row>
    <row r="245" spans="2:10" ht="12.75">
      <c r="B245" s="432"/>
      <c r="F245" s="492"/>
      <c r="G245" s="432"/>
      <c r="H245" s="432"/>
      <c r="I245" s="323">
        <f t="shared" si="11"/>
        <v>0</v>
      </c>
      <c r="J245" s="432"/>
    </row>
    <row r="246" ht="12.75">
      <c r="I246" s="323">
        <f t="shared" si="11"/>
        <v>0</v>
      </c>
    </row>
    <row r="247" ht="12.75">
      <c r="I247" s="323">
        <f t="shared" si="11"/>
        <v>0</v>
      </c>
    </row>
    <row r="248" ht="12.75">
      <c r="I248" s="323">
        <f t="shared" si="11"/>
        <v>0</v>
      </c>
    </row>
    <row r="249" ht="12.75">
      <c r="I249" s="323">
        <f t="shared" si="11"/>
        <v>0</v>
      </c>
    </row>
    <row r="250" ht="12.75">
      <c r="I250" s="323">
        <f t="shared" si="11"/>
        <v>0</v>
      </c>
    </row>
    <row r="251" ht="12.75">
      <c r="I251" s="323">
        <f t="shared" si="11"/>
        <v>0</v>
      </c>
    </row>
    <row r="252" ht="12.75">
      <c r="I252" s="323">
        <f t="shared" si="11"/>
        <v>0</v>
      </c>
    </row>
    <row r="253" ht="12.75">
      <c r="I253" s="323">
        <f t="shared" si="11"/>
        <v>0</v>
      </c>
    </row>
    <row r="254" ht="12.75">
      <c r="I254" s="323">
        <f t="shared" si="11"/>
        <v>0</v>
      </c>
    </row>
    <row r="255" ht="12.75">
      <c r="I255" s="323">
        <f t="shared" si="11"/>
        <v>0</v>
      </c>
    </row>
    <row r="256" ht="12.75">
      <c r="I256" s="323">
        <f t="shared" si="11"/>
        <v>0</v>
      </c>
    </row>
    <row r="257" ht="12.75">
      <c r="I257" s="323">
        <f t="shared" si="11"/>
        <v>0</v>
      </c>
    </row>
    <row r="258" ht="12.75">
      <c r="I258" s="323">
        <f t="shared" si="11"/>
        <v>0</v>
      </c>
    </row>
  </sheetData>
  <sheetProtection/>
  <printOptions gridLines="1" horizontalCentered="1"/>
  <pageMargins left="0.4330708661417323" right="0.4330708661417323" top="1.2598425196850394" bottom="0.7086614173228347" header="0.5905511811023623" footer="0.3937007874015748"/>
  <pageSetup fitToHeight="0" fitToWidth="1" horizontalDpi="300" verticalDpi="300" orientation="landscape" paperSize="9" scale="88" r:id="rId1"/>
  <headerFooter alignWithMargins="0">
    <oddHeader>&amp;L&amp;11SECRETARIA DO MEIO AMBIENTE
FUNDAÇÃO FLORESTAL&amp;C&amp;11PROJETO EXECUTIVO PADRÃO
BASE CONJUGADA&amp;R&amp;11Planilha Orçamentária
ARQUITETURA
CPOS 159 - Outubro/2012</oddHeader>
    <oddFooter>&amp;Rpágina &amp;P / &amp;N</oddFooter>
  </headerFooter>
  <rowBreaks count="4" manualBreakCount="4">
    <brk id="159" max="9" man="1"/>
    <brk id="179" max="9" man="1"/>
    <brk id="197" max="9" man="1"/>
    <brk id="22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5"/>
  <dimension ref="A1:M42"/>
  <sheetViews>
    <sheetView showZeros="0" view="pageBreakPreview" zoomScaleSheetLayoutView="100" workbookViewId="0" topLeftCell="A1">
      <selection activeCell="G4" sqref="G4:I34"/>
    </sheetView>
  </sheetViews>
  <sheetFormatPr defaultColWidth="11.421875" defaultRowHeight="12.75"/>
  <cols>
    <col min="1" max="1" width="5.7109375" style="238" bestFit="1" customWidth="1"/>
    <col min="2" max="3" width="8.7109375" style="238" customWidth="1"/>
    <col min="4" max="4" width="63.7109375" style="97" customWidth="1"/>
    <col min="5" max="5" width="4.7109375" style="238" customWidth="1"/>
    <col min="6" max="6" width="10.7109375" style="240" customWidth="1"/>
    <col min="7" max="7" width="11.7109375" style="241" customWidth="1"/>
    <col min="8" max="9" width="11.7109375" style="242" customWidth="1"/>
    <col min="10" max="10" width="15.7109375" style="242" customWidth="1"/>
    <col min="11" max="11" width="11.421875" style="220" customWidth="1"/>
    <col min="12" max="16384" width="11.421875" style="81" customWidth="1"/>
  </cols>
  <sheetData>
    <row r="1" spans="1:11" s="35" customFormat="1" ht="26.25" thickBot="1">
      <c r="A1" s="112" t="s">
        <v>0</v>
      </c>
      <c r="B1" s="113" t="s">
        <v>1</v>
      </c>
      <c r="C1" s="44" t="s">
        <v>205</v>
      </c>
      <c r="D1" s="113" t="s">
        <v>92</v>
      </c>
      <c r="E1" s="113" t="s">
        <v>2</v>
      </c>
      <c r="F1" s="149" t="s">
        <v>3</v>
      </c>
      <c r="G1" s="114" t="s">
        <v>20</v>
      </c>
      <c r="H1" s="248" t="s">
        <v>21</v>
      </c>
      <c r="I1" s="248" t="s">
        <v>93</v>
      </c>
      <c r="J1" s="249" t="s">
        <v>22</v>
      </c>
      <c r="K1" s="117"/>
    </row>
    <row r="2" spans="1:11" s="217" customFormat="1" ht="6.75" customHeight="1">
      <c r="A2" s="344"/>
      <c r="B2" s="345"/>
      <c r="C2" s="345"/>
      <c r="D2" s="320"/>
      <c r="E2" s="345"/>
      <c r="F2" s="346"/>
      <c r="G2" s="347"/>
      <c r="H2" s="348"/>
      <c r="I2" s="348"/>
      <c r="J2" s="349"/>
      <c r="K2" s="216"/>
    </row>
    <row r="3" spans="1:11" s="217" customFormat="1" ht="25.5">
      <c r="A3" s="218">
        <v>1</v>
      </c>
      <c r="B3" s="345"/>
      <c r="C3" s="438"/>
      <c r="D3" s="219" t="s">
        <v>371</v>
      </c>
      <c r="E3" s="345"/>
      <c r="F3" s="346"/>
      <c r="G3" s="347"/>
      <c r="H3" s="348"/>
      <c r="I3" s="348"/>
      <c r="J3" s="349"/>
      <c r="K3" s="216"/>
    </row>
    <row r="4" spans="1:10" ht="12.75">
      <c r="A4" s="344"/>
      <c r="B4" s="345" t="s">
        <v>4</v>
      </c>
      <c r="C4" s="438">
        <v>460102</v>
      </c>
      <c r="D4" s="320" t="s">
        <v>350</v>
      </c>
      <c r="E4" s="345" t="s">
        <v>12</v>
      </c>
      <c r="F4" s="346">
        <v>24</v>
      </c>
      <c r="G4" s="350"/>
      <c r="H4" s="348"/>
      <c r="I4" s="351"/>
      <c r="J4" s="352">
        <f>I4*F4</f>
        <v>0</v>
      </c>
    </row>
    <row r="5" spans="1:10" ht="12.75">
      <c r="A5" s="344"/>
      <c r="B5" s="345" t="s">
        <v>28</v>
      </c>
      <c r="C5" s="438">
        <v>460103</v>
      </c>
      <c r="D5" s="320" t="s">
        <v>351</v>
      </c>
      <c r="E5" s="345" t="s">
        <v>12</v>
      </c>
      <c r="F5" s="346">
        <v>18</v>
      </c>
      <c r="G5" s="347"/>
      <c r="H5" s="348"/>
      <c r="I5" s="351"/>
      <c r="J5" s="352">
        <f aca="true" t="shared" si="0" ref="J5:J32">I5*F5</f>
        <v>0</v>
      </c>
    </row>
    <row r="6" spans="1:10" ht="12.75">
      <c r="A6" s="344"/>
      <c r="B6" s="345" t="s">
        <v>27</v>
      </c>
      <c r="C6" s="438">
        <v>460104</v>
      </c>
      <c r="D6" s="320" t="s">
        <v>381</v>
      </c>
      <c r="E6" s="345" t="s">
        <v>12</v>
      </c>
      <c r="F6" s="346">
        <v>12</v>
      </c>
      <c r="G6" s="347"/>
      <c r="H6" s="348"/>
      <c r="I6" s="351"/>
      <c r="J6" s="352">
        <f>I6*F6</f>
        <v>0</v>
      </c>
    </row>
    <row r="7" spans="1:11" ht="8.25" customHeight="1">
      <c r="A7" s="344"/>
      <c r="B7" s="345"/>
      <c r="C7" s="438"/>
      <c r="D7" s="320"/>
      <c r="E7" s="345"/>
      <c r="F7" s="222"/>
      <c r="G7" s="347"/>
      <c r="H7" s="348"/>
      <c r="I7" s="351"/>
      <c r="J7" s="352">
        <f t="shared" si="0"/>
        <v>0</v>
      </c>
      <c r="K7" s="221"/>
    </row>
    <row r="8" spans="1:10" ht="12.75">
      <c r="A8" s="218">
        <v>2</v>
      </c>
      <c r="B8" s="223"/>
      <c r="C8" s="439"/>
      <c r="D8" s="219" t="s">
        <v>370</v>
      </c>
      <c r="E8" s="223"/>
      <c r="F8" s="224"/>
      <c r="G8" s="225"/>
      <c r="H8" s="226"/>
      <c r="I8" s="351"/>
      <c r="J8" s="352">
        <f t="shared" si="0"/>
        <v>0</v>
      </c>
    </row>
    <row r="9" spans="1:11" s="228" customFormat="1" ht="12.75">
      <c r="A9" s="344"/>
      <c r="B9" s="345" t="s">
        <v>23</v>
      </c>
      <c r="C9" s="438">
        <v>470103</v>
      </c>
      <c r="D9" s="320" t="s">
        <v>181</v>
      </c>
      <c r="E9" s="345" t="s">
        <v>90</v>
      </c>
      <c r="F9" s="346">
        <v>1</v>
      </c>
      <c r="G9" s="347"/>
      <c r="H9" s="348"/>
      <c r="I9" s="351"/>
      <c r="J9" s="352">
        <f>I9*F9</f>
        <v>0</v>
      </c>
      <c r="K9" s="227"/>
    </row>
    <row r="10" spans="1:11" s="228" customFormat="1" ht="12.75">
      <c r="A10" s="344"/>
      <c r="B10" s="345" t="s">
        <v>24</v>
      </c>
      <c r="C10" s="438">
        <v>470102</v>
      </c>
      <c r="D10" s="353" t="s">
        <v>180</v>
      </c>
      <c r="E10" s="345" t="s">
        <v>90</v>
      </c>
      <c r="F10" s="346">
        <v>2</v>
      </c>
      <c r="G10" s="347"/>
      <c r="H10" s="348"/>
      <c r="I10" s="351"/>
      <c r="J10" s="352">
        <f>I10*F10</f>
        <v>0</v>
      </c>
      <c r="K10" s="227"/>
    </row>
    <row r="11" spans="1:10" ht="6.75" customHeight="1">
      <c r="A11" s="344"/>
      <c r="B11" s="345"/>
      <c r="C11" s="438"/>
      <c r="D11" s="353"/>
      <c r="E11" s="345"/>
      <c r="F11" s="222"/>
      <c r="G11" s="347"/>
      <c r="H11" s="348"/>
      <c r="I11" s="351"/>
      <c r="J11" s="352">
        <f t="shared" si="0"/>
        <v>0</v>
      </c>
    </row>
    <row r="12" spans="1:10" ht="25.5">
      <c r="A12" s="218">
        <v>3</v>
      </c>
      <c r="B12" s="223"/>
      <c r="C12" s="439"/>
      <c r="D12" s="219" t="s">
        <v>372</v>
      </c>
      <c r="E12" s="223"/>
      <c r="F12" s="224"/>
      <c r="G12" s="225"/>
      <c r="H12" s="226"/>
      <c r="I12" s="351"/>
      <c r="J12" s="352">
        <f t="shared" si="0"/>
        <v>0</v>
      </c>
    </row>
    <row r="13" spans="1:10" ht="12.75">
      <c r="A13" s="218"/>
      <c r="B13" s="345" t="s">
        <v>7</v>
      </c>
      <c r="C13" s="438">
        <v>470204</v>
      </c>
      <c r="D13" s="353" t="s">
        <v>383</v>
      </c>
      <c r="E13" s="345" t="s">
        <v>90</v>
      </c>
      <c r="F13" s="346">
        <v>1</v>
      </c>
      <c r="G13" s="347"/>
      <c r="H13" s="348"/>
      <c r="I13" s="351"/>
      <c r="J13" s="352">
        <f>I13*F13</f>
        <v>0</v>
      </c>
    </row>
    <row r="14" spans="1:10" ht="7.5" customHeight="1">
      <c r="A14" s="344"/>
      <c r="B14" s="345"/>
      <c r="C14" s="438"/>
      <c r="D14" s="353"/>
      <c r="E14" s="345"/>
      <c r="F14" s="346"/>
      <c r="G14" s="347"/>
      <c r="H14" s="348"/>
      <c r="I14" s="351"/>
      <c r="J14" s="352"/>
    </row>
    <row r="15" spans="1:10" ht="25.5">
      <c r="A15" s="218">
        <v>4</v>
      </c>
      <c r="B15" s="223"/>
      <c r="C15" s="439"/>
      <c r="D15" s="219" t="s">
        <v>373</v>
      </c>
      <c r="E15" s="223"/>
      <c r="F15" s="224"/>
      <c r="G15" s="225"/>
      <c r="H15" s="226"/>
      <c r="I15" s="351"/>
      <c r="J15" s="352">
        <f>I15*F15</f>
        <v>0</v>
      </c>
    </row>
    <row r="16" spans="1:10" ht="12.75">
      <c r="A16" s="344"/>
      <c r="B16" s="345" t="s">
        <v>37</v>
      </c>
      <c r="C16" s="438">
        <v>470403</v>
      </c>
      <c r="D16" s="353" t="s">
        <v>382</v>
      </c>
      <c r="E16" s="345" t="s">
        <v>90</v>
      </c>
      <c r="F16" s="346">
        <v>7</v>
      </c>
      <c r="G16" s="347"/>
      <c r="H16" s="348"/>
      <c r="I16" s="351"/>
      <c r="J16" s="352">
        <f>I16*F16</f>
        <v>0</v>
      </c>
    </row>
    <row r="17" spans="1:11" s="228" customFormat="1" ht="8.25" customHeight="1">
      <c r="A17" s="344"/>
      <c r="B17" s="345"/>
      <c r="C17" s="438"/>
      <c r="D17" s="353"/>
      <c r="E17" s="345"/>
      <c r="F17" s="346"/>
      <c r="G17" s="347"/>
      <c r="H17" s="348"/>
      <c r="I17" s="351"/>
      <c r="J17" s="352"/>
      <c r="K17" s="227"/>
    </row>
    <row r="18" spans="1:10" ht="12.75">
      <c r="A18" s="218">
        <v>5</v>
      </c>
      <c r="B18" s="223"/>
      <c r="C18" s="439"/>
      <c r="D18" s="120" t="s">
        <v>147</v>
      </c>
      <c r="E18" s="223"/>
      <c r="F18" s="224"/>
      <c r="G18" s="225"/>
      <c r="H18" s="229"/>
      <c r="I18" s="351"/>
      <c r="J18" s="352">
        <f t="shared" si="0"/>
        <v>0</v>
      </c>
    </row>
    <row r="19" spans="1:10" ht="12.75">
      <c r="A19" s="344"/>
      <c r="B19" s="345" t="s">
        <v>10</v>
      </c>
      <c r="C19" s="438" t="s">
        <v>299</v>
      </c>
      <c r="D19" s="320" t="s">
        <v>107</v>
      </c>
      <c r="E19" s="345" t="s">
        <v>90</v>
      </c>
      <c r="F19" s="346">
        <v>3</v>
      </c>
      <c r="G19" s="354"/>
      <c r="H19" s="355"/>
      <c r="I19" s="351"/>
      <c r="J19" s="352">
        <f t="shared" si="0"/>
        <v>0</v>
      </c>
    </row>
    <row r="20" spans="1:10" ht="8.25" customHeight="1">
      <c r="A20" s="344"/>
      <c r="B20" s="345"/>
      <c r="C20" s="438"/>
      <c r="D20" s="353"/>
      <c r="E20" s="345"/>
      <c r="F20" s="222"/>
      <c r="G20" s="347"/>
      <c r="H20" s="355"/>
      <c r="I20" s="351"/>
      <c r="J20" s="352">
        <f t="shared" si="0"/>
        <v>0</v>
      </c>
    </row>
    <row r="21" spans="1:10" ht="12.75">
      <c r="A21" s="218">
        <v>6</v>
      </c>
      <c r="B21" s="345"/>
      <c r="C21" s="438"/>
      <c r="D21" s="120" t="s">
        <v>145</v>
      </c>
      <c r="E21" s="345"/>
      <c r="F21" s="346"/>
      <c r="G21" s="347"/>
      <c r="H21" s="348"/>
      <c r="I21" s="351"/>
      <c r="J21" s="352">
        <f t="shared" si="0"/>
        <v>0</v>
      </c>
    </row>
    <row r="22" spans="1:10" ht="12.75">
      <c r="A22" s="344"/>
      <c r="B22" s="345" t="s">
        <v>13</v>
      </c>
      <c r="C22" s="438">
        <v>490302</v>
      </c>
      <c r="D22" s="356" t="s">
        <v>146</v>
      </c>
      <c r="E22" s="345" t="s">
        <v>11</v>
      </c>
      <c r="F22" s="346">
        <v>2</v>
      </c>
      <c r="G22" s="347"/>
      <c r="H22" s="348"/>
      <c r="I22" s="351"/>
      <c r="J22" s="352">
        <f t="shared" si="0"/>
        <v>0</v>
      </c>
    </row>
    <row r="23" spans="1:10" ht="9" customHeight="1">
      <c r="A23" s="344"/>
      <c r="B23" s="345"/>
      <c r="C23" s="438"/>
      <c r="D23" s="356"/>
      <c r="E23" s="345"/>
      <c r="F23" s="346"/>
      <c r="G23" s="347"/>
      <c r="H23" s="348"/>
      <c r="I23" s="351"/>
      <c r="J23" s="352"/>
    </row>
    <row r="24" spans="1:10" s="246" customFormat="1" ht="12.75">
      <c r="A24" s="245">
        <v>7</v>
      </c>
      <c r="B24" s="357"/>
      <c r="C24" s="440"/>
      <c r="D24" s="321" t="s">
        <v>148</v>
      </c>
      <c r="E24" s="358"/>
      <c r="F24" s="359"/>
      <c r="G24" s="360"/>
      <c r="H24" s="361"/>
      <c r="I24" s="362"/>
      <c r="J24" s="363">
        <f t="shared" si="0"/>
        <v>0</v>
      </c>
    </row>
    <row r="25" spans="1:10" s="246" customFormat="1" ht="9" customHeight="1">
      <c r="A25" s="245"/>
      <c r="B25" s="342"/>
      <c r="C25" s="441"/>
      <c r="D25" s="343"/>
      <c r="E25" s="358"/>
      <c r="F25" s="359"/>
      <c r="G25" s="360"/>
      <c r="H25" s="361"/>
      <c r="I25" s="362"/>
      <c r="J25" s="363">
        <f t="shared" si="0"/>
        <v>0</v>
      </c>
    </row>
    <row r="26" spans="1:10" s="246" customFormat="1" ht="12.75">
      <c r="A26" s="245"/>
      <c r="B26" s="342" t="s">
        <v>14</v>
      </c>
      <c r="C26" s="441" t="s">
        <v>299</v>
      </c>
      <c r="D26" s="343" t="s">
        <v>151</v>
      </c>
      <c r="E26" s="358" t="s">
        <v>150</v>
      </c>
      <c r="F26" s="359">
        <v>2</v>
      </c>
      <c r="G26" s="361"/>
      <c r="H26" s="361"/>
      <c r="I26" s="362"/>
      <c r="J26" s="363">
        <f>I26*F26</f>
        <v>0</v>
      </c>
    </row>
    <row r="27" spans="1:10" s="246" customFormat="1" ht="12.75">
      <c r="A27" s="245"/>
      <c r="B27" s="342" t="s">
        <v>101</v>
      </c>
      <c r="C27" s="441" t="s">
        <v>299</v>
      </c>
      <c r="D27" s="343" t="s">
        <v>149</v>
      </c>
      <c r="E27" s="358" t="s">
        <v>150</v>
      </c>
      <c r="F27" s="359">
        <v>2</v>
      </c>
      <c r="G27" s="361"/>
      <c r="H27" s="361"/>
      <c r="I27" s="362"/>
      <c r="J27" s="363">
        <f t="shared" si="0"/>
        <v>0</v>
      </c>
    </row>
    <row r="28" spans="1:10" s="246" customFormat="1" ht="9.75" customHeight="1">
      <c r="A28" s="245"/>
      <c r="B28" s="342"/>
      <c r="C28" s="441"/>
      <c r="D28" s="343" t="s">
        <v>5</v>
      </c>
      <c r="E28" s="358"/>
      <c r="F28" s="359"/>
      <c r="G28" s="360"/>
      <c r="H28" s="360"/>
      <c r="I28" s="362"/>
      <c r="J28" s="363">
        <f t="shared" si="0"/>
        <v>0</v>
      </c>
    </row>
    <row r="29" spans="1:10" s="246" customFormat="1" ht="12.75">
      <c r="A29" s="247">
        <v>8</v>
      </c>
      <c r="B29" s="342"/>
      <c r="C29" s="441">
        <v>480501</v>
      </c>
      <c r="D29" s="321" t="s">
        <v>182</v>
      </c>
      <c r="E29" s="358" t="s">
        <v>150</v>
      </c>
      <c r="F29" s="359">
        <v>1</v>
      </c>
      <c r="G29" s="360"/>
      <c r="H29" s="360"/>
      <c r="I29" s="362"/>
      <c r="J29" s="363">
        <f t="shared" si="0"/>
        <v>0</v>
      </c>
    </row>
    <row r="30" spans="1:10" s="246" customFormat="1" ht="12.75">
      <c r="A30" s="245"/>
      <c r="B30" s="342"/>
      <c r="C30" s="441"/>
      <c r="D30" s="343" t="s">
        <v>5</v>
      </c>
      <c r="E30" s="358"/>
      <c r="F30" s="359"/>
      <c r="G30" s="360"/>
      <c r="H30" s="360"/>
      <c r="I30" s="362"/>
      <c r="J30" s="363">
        <f t="shared" si="0"/>
        <v>0</v>
      </c>
    </row>
    <row r="31" spans="1:10" s="246" customFormat="1" ht="12.75">
      <c r="A31" s="247">
        <v>9</v>
      </c>
      <c r="B31" s="342"/>
      <c r="C31" s="441">
        <v>480210</v>
      </c>
      <c r="D31" s="321" t="s">
        <v>416</v>
      </c>
      <c r="E31" s="358" t="s">
        <v>11</v>
      </c>
      <c r="F31" s="359">
        <v>1</v>
      </c>
      <c r="G31" s="361"/>
      <c r="H31" s="360"/>
      <c r="I31" s="362"/>
      <c r="J31" s="363">
        <f t="shared" si="0"/>
        <v>0</v>
      </c>
    </row>
    <row r="32" spans="1:10" s="246" customFormat="1" ht="9" customHeight="1">
      <c r="A32" s="247" t="s">
        <v>5</v>
      </c>
      <c r="B32" s="342"/>
      <c r="C32" s="441"/>
      <c r="D32" s="343"/>
      <c r="E32" s="364"/>
      <c r="F32" s="364"/>
      <c r="G32" s="364"/>
      <c r="H32" s="364"/>
      <c r="I32" s="362"/>
      <c r="J32" s="363">
        <f t="shared" si="0"/>
        <v>0</v>
      </c>
    </row>
    <row r="33" spans="1:13" s="284" customFormat="1" ht="12.75">
      <c r="A33" s="159">
        <v>10</v>
      </c>
      <c r="B33" s="160"/>
      <c r="C33" s="49"/>
      <c r="D33" s="161" t="s">
        <v>376</v>
      </c>
      <c r="E33" s="160"/>
      <c r="F33" s="162"/>
      <c r="G33" s="163"/>
      <c r="H33" s="163"/>
      <c r="I33" s="397"/>
      <c r="J33" s="398">
        <f>I33*F33</f>
        <v>0</v>
      </c>
      <c r="K33" s="292"/>
      <c r="L33" s="7"/>
      <c r="M33" s="7"/>
    </row>
    <row r="34" spans="1:13" s="284" customFormat="1" ht="12.75">
      <c r="A34" s="399"/>
      <c r="B34" s="331" t="s">
        <v>16</v>
      </c>
      <c r="C34" s="318">
        <v>461002</v>
      </c>
      <c r="D34" s="472" t="s">
        <v>377</v>
      </c>
      <c r="E34" s="331" t="s">
        <v>12</v>
      </c>
      <c r="F34" s="407">
        <v>15</v>
      </c>
      <c r="G34" s="395"/>
      <c r="H34" s="395"/>
      <c r="I34" s="397"/>
      <c r="J34" s="398">
        <f>I34*F34</f>
        <v>0</v>
      </c>
      <c r="K34" s="292"/>
      <c r="L34" s="7"/>
      <c r="M34" s="7"/>
    </row>
    <row r="35" spans="1:13" s="284" customFormat="1" ht="12.75">
      <c r="A35" s="399"/>
      <c r="B35" s="331"/>
      <c r="C35" s="318"/>
      <c r="D35" s="472"/>
      <c r="E35" s="331"/>
      <c r="F35" s="407"/>
      <c r="G35" s="395"/>
      <c r="H35" s="395"/>
      <c r="I35" s="397"/>
      <c r="J35" s="398"/>
      <c r="K35" s="292"/>
      <c r="L35" s="7"/>
      <c r="M35" s="7"/>
    </row>
    <row r="36" spans="1:10" ht="18">
      <c r="A36" s="344"/>
      <c r="B36" s="345"/>
      <c r="C36" s="345"/>
      <c r="D36" s="230" t="s">
        <v>29</v>
      </c>
      <c r="E36" s="365"/>
      <c r="F36" s="366"/>
      <c r="G36" s="367"/>
      <c r="H36" s="368"/>
      <c r="I36" s="368"/>
      <c r="J36" s="231">
        <f>SUM(J4:J34)</f>
        <v>0</v>
      </c>
    </row>
    <row r="37" spans="1:10" ht="15.75">
      <c r="A37" s="344"/>
      <c r="B37" s="345"/>
      <c r="C37" s="345"/>
      <c r="D37" s="232" t="s">
        <v>114</v>
      </c>
      <c r="E37" s="369"/>
      <c r="F37" s="370"/>
      <c r="G37" s="371"/>
      <c r="H37" s="372"/>
      <c r="I37" s="372"/>
      <c r="J37" s="233">
        <f>J36*0.3</f>
        <v>0</v>
      </c>
    </row>
    <row r="38" spans="1:10" ht="20.25">
      <c r="A38" s="344"/>
      <c r="B38" s="345"/>
      <c r="C38" s="345"/>
      <c r="D38" s="234" t="s">
        <v>38</v>
      </c>
      <c r="E38" s="373"/>
      <c r="F38" s="374"/>
      <c r="G38" s="375"/>
      <c r="H38" s="376"/>
      <c r="I38" s="376"/>
      <c r="J38" s="235">
        <f>SUM(J36:J37)</f>
        <v>0</v>
      </c>
    </row>
    <row r="39" spans="1:10" ht="9" customHeight="1" thickBot="1">
      <c r="A39" s="377"/>
      <c r="B39" s="378"/>
      <c r="C39" s="378"/>
      <c r="D39" s="236"/>
      <c r="E39" s="378"/>
      <c r="F39" s="379"/>
      <c r="G39" s="380"/>
      <c r="H39" s="381"/>
      <c r="I39" s="381"/>
      <c r="J39" s="237"/>
    </row>
    <row r="40" spans="4:10" ht="12.75">
      <c r="D40" s="239"/>
      <c r="J40" s="243"/>
    </row>
    <row r="41" spans="4:10" ht="12" customHeight="1">
      <c r="D41" s="239"/>
      <c r="J41" s="243"/>
    </row>
    <row r="42" ht="12.75">
      <c r="D42" s="244"/>
    </row>
  </sheetData>
  <sheetProtection/>
  <printOptions gridLines="1" horizontalCentered="1"/>
  <pageMargins left="0.4330708661417323" right="0.4330708661417323" top="1.23" bottom="0.62" header="0.5905511811023623" footer="0.36"/>
  <pageSetup fitToHeight="0" horizontalDpi="300" verticalDpi="300" orientation="landscape" paperSize="9" scale="90" r:id="rId1"/>
  <headerFooter alignWithMargins="0">
    <oddHeader>&amp;L&amp;11SECRETARIA DO MEIO AMBIENTE
FUNDAÇÃO FLORESTAL&amp;C&amp;11PROJETO EXECUTIVO PADRÃO
BASE CONJUGADA&amp;R&amp;11Planilha Orçamentária
HIDRAÚLICA - ÁGUA FRIA
CPOS 159 - Outubro/2012
</oddHeader>
    <oddFooter>&amp;Rpágina &amp;P / &amp;N</oddFooter>
  </headerFooter>
  <ignoredErrors>
    <ignoredError sqref="J3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M64"/>
  <sheetViews>
    <sheetView showZeros="0" view="pageBreakPreview" zoomScaleSheetLayoutView="100" workbookViewId="0" topLeftCell="A1">
      <selection activeCell="G3" sqref="G3:I37"/>
    </sheetView>
  </sheetViews>
  <sheetFormatPr defaultColWidth="11.421875" defaultRowHeight="12.75"/>
  <cols>
    <col min="1" max="1" width="5.7109375" style="132" customWidth="1"/>
    <col min="2" max="2" width="10.7109375" style="266" customWidth="1"/>
    <col min="3" max="3" width="10.57421875" style="266" customWidth="1"/>
    <col min="4" max="4" width="63.7109375" style="133" customWidth="1"/>
    <col min="5" max="5" width="4.7109375" style="132" customWidth="1"/>
    <col min="6" max="6" width="10.7109375" style="273" customWidth="1"/>
    <col min="7" max="7" width="11.7109375" style="273" customWidth="1"/>
    <col min="8" max="9" width="11.7109375" style="274" customWidth="1"/>
    <col min="10" max="10" width="15.7109375" style="274" customWidth="1"/>
    <col min="11" max="12" width="11.421875" style="5" customWidth="1"/>
    <col min="13" max="16384" width="11.421875" style="99" customWidth="1"/>
  </cols>
  <sheetData>
    <row r="1" spans="1:12" s="286" customFormat="1" ht="23.25" customHeight="1" thickBot="1">
      <c r="A1" s="382" t="s">
        <v>0</v>
      </c>
      <c r="B1" s="383" t="s">
        <v>1</v>
      </c>
      <c r="C1" s="44" t="s">
        <v>205</v>
      </c>
      <c r="D1" s="382" t="s">
        <v>92</v>
      </c>
      <c r="E1" s="382" t="s">
        <v>2</v>
      </c>
      <c r="F1" s="384" t="s">
        <v>3</v>
      </c>
      <c r="G1" s="384" t="s">
        <v>20</v>
      </c>
      <c r="H1" s="385" t="s">
        <v>21</v>
      </c>
      <c r="I1" s="385" t="s">
        <v>93</v>
      </c>
      <c r="J1" s="385" t="s">
        <v>22</v>
      </c>
      <c r="K1" s="285"/>
      <c r="L1" s="285"/>
    </row>
    <row r="2" spans="1:12" s="3" customFormat="1" ht="8.25" customHeight="1">
      <c r="A2" s="386"/>
      <c r="B2" s="251"/>
      <c r="C2" s="387"/>
      <c r="D2" s="388"/>
      <c r="E2" s="386"/>
      <c r="F2" s="389"/>
      <c r="G2" s="389"/>
      <c r="H2" s="390"/>
      <c r="I2" s="390"/>
      <c r="J2" s="390"/>
      <c r="K2" s="4"/>
      <c r="L2" s="4"/>
    </row>
    <row r="3" spans="1:13" s="283" customFormat="1" ht="25.5">
      <c r="A3" s="277">
        <v>1</v>
      </c>
      <c r="B3" s="278"/>
      <c r="C3" s="391"/>
      <c r="D3" s="279" t="s">
        <v>86</v>
      </c>
      <c r="E3" s="277"/>
      <c r="F3" s="280"/>
      <c r="G3" s="280"/>
      <c r="H3" s="281"/>
      <c r="I3" s="281"/>
      <c r="J3" s="281"/>
      <c r="K3" s="282"/>
      <c r="L3" s="256"/>
      <c r="M3" s="258"/>
    </row>
    <row r="4" spans="1:13" ht="12.75">
      <c r="A4" s="386"/>
      <c r="B4" s="251" t="s">
        <v>4</v>
      </c>
      <c r="C4" s="391">
        <v>460201</v>
      </c>
      <c r="D4" s="392" t="s">
        <v>87</v>
      </c>
      <c r="E4" s="386" t="s">
        <v>12</v>
      </c>
      <c r="F4" s="393">
        <v>12</v>
      </c>
      <c r="G4" s="393"/>
      <c r="H4" s="390"/>
      <c r="I4" s="394"/>
      <c r="J4" s="394">
        <f>I4*F4</f>
        <v>0</v>
      </c>
      <c r="L4" s="252"/>
      <c r="M4" s="241"/>
    </row>
    <row r="5" spans="1:13" ht="12.75">
      <c r="A5" s="386"/>
      <c r="B5" s="251" t="s">
        <v>28</v>
      </c>
      <c r="C5" s="391">
        <v>460205</v>
      </c>
      <c r="D5" s="392" t="s">
        <v>88</v>
      </c>
      <c r="E5" s="386" t="s">
        <v>12</v>
      </c>
      <c r="F5" s="393">
        <v>30</v>
      </c>
      <c r="G5" s="389"/>
      <c r="H5" s="390"/>
      <c r="I5" s="394"/>
      <c r="J5" s="394">
        <f aca="true" t="shared" si="0" ref="J5:J36">I5*F5</f>
        <v>0</v>
      </c>
      <c r="L5" s="252"/>
      <c r="M5" s="241"/>
    </row>
    <row r="6" spans="1:13" ht="12.75">
      <c r="A6" s="386"/>
      <c r="B6" s="251" t="s">
        <v>27</v>
      </c>
      <c r="C6" s="391">
        <v>460205</v>
      </c>
      <c r="D6" s="392" t="s">
        <v>417</v>
      </c>
      <c r="E6" s="386" t="s">
        <v>12</v>
      </c>
      <c r="F6" s="393">
        <v>6</v>
      </c>
      <c r="G6" s="389"/>
      <c r="H6" s="390"/>
      <c r="I6" s="394"/>
      <c r="J6" s="394">
        <f>I6*F6</f>
        <v>0</v>
      </c>
      <c r="L6" s="252"/>
      <c r="M6" s="241"/>
    </row>
    <row r="7" spans="1:13" ht="12.75">
      <c r="A7" s="386"/>
      <c r="B7" s="251" t="s">
        <v>51</v>
      </c>
      <c r="C7" s="391">
        <v>460207</v>
      </c>
      <c r="D7" s="392" t="s">
        <v>89</v>
      </c>
      <c r="E7" s="386" t="s">
        <v>12</v>
      </c>
      <c r="F7" s="393">
        <v>36</v>
      </c>
      <c r="G7" s="389"/>
      <c r="H7" s="390"/>
      <c r="I7" s="394"/>
      <c r="J7" s="394">
        <f t="shared" si="0"/>
        <v>0</v>
      </c>
      <c r="L7" s="252"/>
      <c r="M7" s="241"/>
    </row>
    <row r="8" spans="1:10" ht="6.75" customHeight="1">
      <c r="A8" s="386"/>
      <c r="B8" s="251"/>
      <c r="C8" s="391"/>
      <c r="D8" s="392"/>
      <c r="E8" s="386"/>
      <c r="F8" s="389"/>
      <c r="G8" s="389"/>
      <c r="H8" s="390"/>
      <c r="I8" s="394"/>
      <c r="J8" s="394">
        <f t="shared" si="0"/>
        <v>0</v>
      </c>
    </row>
    <row r="9" spans="1:12" s="111" customFormat="1" ht="12.75">
      <c r="A9" s="250">
        <v>2</v>
      </c>
      <c r="B9" s="251"/>
      <c r="C9" s="391"/>
      <c r="D9" s="257" t="s">
        <v>152</v>
      </c>
      <c r="E9" s="250"/>
      <c r="F9" s="254"/>
      <c r="G9" s="254"/>
      <c r="H9" s="255"/>
      <c r="I9" s="394"/>
      <c r="J9" s="394">
        <f t="shared" si="0"/>
        <v>0</v>
      </c>
      <c r="K9" s="110"/>
      <c r="L9" s="110"/>
    </row>
    <row r="10" spans="1:10" ht="12.75">
      <c r="A10" s="250" t="s">
        <v>5</v>
      </c>
      <c r="B10" s="251" t="s">
        <v>23</v>
      </c>
      <c r="C10" s="391">
        <v>442028</v>
      </c>
      <c r="D10" s="388" t="s">
        <v>352</v>
      </c>
      <c r="E10" s="386" t="s">
        <v>90</v>
      </c>
      <c r="F10" s="389">
        <v>7</v>
      </c>
      <c r="G10" s="393"/>
      <c r="H10" s="395"/>
      <c r="I10" s="394"/>
      <c r="J10" s="394">
        <f t="shared" si="0"/>
        <v>0</v>
      </c>
    </row>
    <row r="11" spans="1:10" ht="6" customHeight="1">
      <c r="A11" s="250" t="s">
        <v>5</v>
      </c>
      <c r="B11" s="251"/>
      <c r="C11" s="391"/>
      <c r="D11" s="388"/>
      <c r="E11" s="386"/>
      <c r="F11" s="389"/>
      <c r="G11" s="389"/>
      <c r="H11" s="390"/>
      <c r="I11" s="394"/>
      <c r="J11" s="394">
        <f t="shared" si="0"/>
        <v>0</v>
      </c>
    </row>
    <row r="12" spans="1:12" s="111" customFormat="1" ht="12.75">
      <c r="A12" s="250">
        <v>3</v>
      </c>
      <c r="B12" s="251"/>
      <c r="C12" s="391"/>
      <c r="D12" s="257" t="s">
        <v>153</v>
      </c>
      <c r="E12" s="250"/>
      <c r="F12" s="254"/>
      <c r="G12" s="254"/>
      <c r="H12" s="255"/>
      <c r="I12" s="394"/>
      <c r="J12" s="394">
        <f t="shared" si="0"/>
        <v>0</v>
      </c>
      <c r="K12" s="110"/>
      <c r="L12" s="110"/>
    </row>
    <row r="13" spans="1:10" ht="25.5">
      <c r="A13" s="386"/>
      <c r="B13" s="251" t="s">
        <v>7</v>
      </c>
      <c r="C13" s="391">
        <v>490103</v>
      </c>
      <c r="D13" s="388" t="s">
        <v>154</v>
      </c>
      <c r="E13" s="386" t="s">
        <v>90</v>
      </c>
      <c r="F13" s="389">
        <v>4</v>
      </c>
      <c r="G13" s="389"/>
      <c r="H13" s="390"/>
      <c r="I13" s="394"/>
      <c r="J13" s="394">
        <f t="shared" si="0"/>
        <v>0</v>
      </c>
    </row>
    <row r="14" spans="1:10" ht="6" customHeight="1">
      <c r="A14" s="386"/>
      <c r="B14" s="251"/>
      <c r="C14" s="391"/>
      <c r="D14" s="388"/>
      <c r="E14" s="386"/>
      <c r="F14" s="389"/>
      <c r="G14" s="389"/>
      <c r="H14" s="396"/>
      <c r="I14" s="394"/>
      <c r="J14" s="394">
        <f t="shared" si="0"/>
        <v>0</v>
      </c>
    </row>
    <row r="15" spans="1:12" s="111" customFormat="1" ht="12.75">
      <c r="A15" s="250">
        <v>4</v>
      </c>
      <c r="B15" s="251"/>
      <c r="C15" s="391"/>
      <c r="D15" s="257" t="s">
        <v>155</v>
      </c>
      <c r="E15" s="250"/>
      <c r="F15" s="254"/>
      <c r="G15" s="254"/>
      <c r="H15" s="255"/>
      <c r="I15" s="394"/>
      <c r="J15" s="394">
        <f t="shared" si="0"/>
        <v>0</v>
      </c>
      <c r="K15" s="110"/>
      <c r="L15" s="110"/>
    </row>
    <row r="16" spans="1:10" ht="12.75">
      <c r="A16" s="386"/>
      <c r="B16" s="278" t="s">
        <v>37</v>
      </c>
      <c r="C16" s="391">
        <v>442022</v>
      </c>
      <c r="D16" s="330" t="s">
        <v>353</v>
      </c>
      <c r="E16" s="386" t="s">
        <v>90</v>
      </c>
      <c r="F16" s="389">
        <v>5</v>
      </c>
      <c r="G16" s="393"/>
      <c r="H16" s="395"/>
      <c r="I16" s="394"/>
      <c r="J16" s="394">
        <f t="shared" si="0"/>
        <v>0</v>
      </c>
    </row>
    <row r="17" spans="1:10" ht="12.75">
      <c r="A17" s="386"/>
      <c r="B17" s="251" t="s">
        <v>40</v>
      </c>
      <c r="C17" s="391">
        <v>442020</v>
      </c>
      <c r="D17" s="388" t="s">
        <v>354</v>
      </c>
      <c r="E17" s="386" t="s">
        <v>90</v>
      </c>
      <c r="F17" s="389">
        <v>2</v>
      </c>
      <c r="G17" s="393"/>
      <c r="H17" s="395"/>
      <c r="I17" s="394"/>
      <c r="J17" s="394">
        <f t="shared" si="0"/>
        <v>0</v>
      </c>
    </row>
    <row r="18" spans="1:10" ht="8.25" customHeight="1">
      <c r="A18" s="386"/>
      <c r="B18" s="251"/>
      <c r="C18" s="391"/>
      <c r="D18" s="392"/>
      <c r="E18" s="386"/>
      <c r="F18" s="389"/>
      <c r="G18" s="389"/>
      <c r="H18" s="390"/>
      <c r="I18" s="394"/>
      <c r="J18" s="394">
        <f t="shared" si="0"/>
        <v>0</v>
      </c>
    </row>
    <row r="19" spans="1:12" s="111" customFormat="1" ht="12.75">
      <c r="A19" s="250">
        <v>5</v>
      </c>
      <c r="B19" s="251"/>
      <c r="C19" s="391"/>
      <c r="D19" s="253" t="s">
        <v>156</v>
      </c>
      <c r="E19" s="250"/>
      <c r="F19" s="254"/>
      <c r="G19" s="254"/>
      <c r="H19" s="255"/>
      <c r="I19" s="394"/>
      <c r="J19" s="394">
        <f t="shared" si="0"/>
        <v>0</v>
      </c>
      <c r="K19" s="110"/>
      <c r="L19" s="110"/>
    </row>
    <row r="20" spans="1:10" ht="12.75">
      <c r="A20" s="386"/>
      <c r="B20" s="251" t="s">
        <v>9</v>
      </c>
      <c r="C20" s="391">
        <v>442064</v>
      </c>
      <c r="D20" s="388" t="s">
        <v>355</v>
      </c>
      <c r="E20" s="386" t="s">
        <v>90</v>
      </c>
      <c r="F20" s="389">
        <v>5</v>
      </c>
      <c r="G20" s="393"/>
      <c r="H20" s="395"/>
      <c r="I20" s="394"/>
      <c r="J20" s="394">
        <f t="shared" si="0"/>
        <v>0</v>
      </c>
    </row>
    <row r="21" spans="1:10" ht="12.75" customHeight="1">
      <c r="A21" s="386"/>
      <c r="B21" s="251" t="s">
        <v>10</v>
      </c>
      <c r="C21" s="391">
        <v>442064</v>
      </c>
      <c r="D21" s="388" t="s">
        <v>354</v>
      </c>
      <c r="E21" s="386" t="s">
        <v>90</v>
      </c>
      <c r="F21" s="389">
        <v>2</v>
      </c>
      <c r="G21" s="393"/>
      <c r="H21" s="395"/>
      <c r="I21" s="394"/>
      <c r="J21" s="394">
        <f t="shared" si="0"/>
        <v>0</v>
      </c>
    </row>
    <row r="22" spans="1:10" ht="6" customHeight="1">
      <c r="A22" s="386"/>
      <c r="B22" s="251"/>
      <c r="C22" s="391"/>
      <c r="D22" s="388"/>
      <c r="E22" s="386"/>
      <c r="F22" s="389"/>
      <c r="G22" s="389"/>
      <c r="H22" s="395"/>
      <c r="I22" s="394"/>
      <c r="J22" s="394">
        <f t="shared" si="0"/>
        <v>0</v>
      </c>
    </row>
    <row r="23" spans="1:12" s="111" customFormat="1" ht="12.75">
      <c r="A23" s="250">
        <v>6</v>
      </c>
      <c r="B23" s="251"/>
      <c r="C23" s="391"/>
      <c r="D23" s="257" t="s">
        <v>157</v>
      </c>
      <c r="E23" s="250"/>
      <c r="F23" s="254"/>
      <c r="G23" s="254"/>
      <c r="H23" s="259"/>
      <c r="I23" s="394"/>
      <c r="J23" s="394">
        <f t="shared" si="0"/>
        <v>0</v>
      </c>
      <c r="K23" s="110"/>
      <c r="L23" s="110"/>
    </row>
    <row r="24" spans="1:10" ht="12.75">
      <c r="A24" s="386"/>
      <c r="B24" s="251" t="s">
        <v>13</v>
      </c>
      <c r="C24" s="438">
        <v>490302</v>
      </c>
      <c r="D24" s="388" t="s">
        <v>158</v>
      </c>
      <c r="E24" s="386" t="s">
        <v>11</v>
      </c>
      <c r="F24" s="389">
        <v>3</v>
      </c>
      <c r="G24" s="393"/>
      <c r="H24" s="395"/>
      <c r="I24" s="394"/>
      <c r="J24" s="394">
        <f t="shared" si="0"/>
        <v>0</v>
      </c>
    </row>
    <row r="25" spans="1:10" ht="6" customHeight="1">
      <c r="A25" s="386"/>
      <c r="B25" s="251"/>
      <c r="C25" s="391"/>
      <c r="D25" s="388"/>
      <c r="E25" s="386"/>
      <c r="F25" s="389"/>
      <c r="G25" s="389"/>
      <c r="H25" s="390"/>
      <c r="I25" s="394"/>
      <c r="J25" s="394">
        <f t="shared" si="0"/>
        <v>0</v>
      </c>
    </row>
    <row r="26" spans="1:12" s="111" customFormat="1" ht="12.75">
      <c r="A26" s="250">
        <v>7</v>
      </c>
      <c r="B26" s="251"/>
      <c r="C26" s="391"/>
      <c r="D26" s="257" t="s">
        <v>159</v>
      </c>
      <c r="E26" s="250"/>
      <c r="F26" s="254"/>
      <c r="G26" s="254"/>
      <c r="H26" s="255"/>
      <c r="I26" s="394"/>
      <c r="J26" s="394">
        <f t="shared" si="0"/>
        <v>0</v>
      </c>
      <c r="K26" s="110"/>
      <c r="L26" s="110"/>
    </row>
    <row r="27" spans="1:10" ht="12.75">
      <c r="A27" s="386"/>
      <c r="B27" s="251" t="s">
        <v>14</v>
      </c>
      <c r="C27" s="438">
        <v>490302</v>
      </c>
      <c r="D27" s="388" t="s">
        <v>356</v>
      </c>
      <c r="E27" s="386" t="s">
        <v>11</v>
      </c>
      <c r="F27" s="389">
        <v>1</v>
      </c>
      <c r="G27" s="393"/>
      <c r="H27" s="395"/>
      <c r="I27" s="394"/>
      <c r="J27" s="394">
        <f t="shared" si="0"/>
        <v>0</v>
      </c>
    </row>
    <row r="28" spans="1:10" ht="6.75" customHeight="1">
      <c r="A28" s="386"/>
      <c r="B28" s="251"/>
      <c r="C28" s="391"/>
      <c r="D28" s="388"/>
      <c r="E28" s="386"/>
      <c r="F28" s="389"/>
      <c r="G28" s="389"/>
      <c r="H28" s="390"/>
      <c r="I28" s="394"/>
      <c r="J28" s="394">
        <f t="shared" si="0"/>
        <v>0</v>
      </c>
    </row>
    <row r="29" spans="1:12" s="262" customFormat="1" ht="12.75">
      <c r="A29" s="159">
        <v>8</v>
      </c>
      <c r="B29" s="160"/>
      <c r="C29" s="318"/>
      <c r="D29" s="180" t="s">
        <v>160</v>
      </c>
      <c r="E29" s="160"/>
      <c r="F29" s="260"/>
      <c r="G29" s="163"/>
      <c r="H29" s="163"/>
      <c r="I29" s="397"/>
      <c r="J29" s="398">
        <f t="shared" si="0"/>
        <v>0</v>
      </c>
      <c r="K29" s="261"/>
      <c r="L29" s="261"/>
    </row>
    <row r="30" spans="1:12" s="264" customFormat="1" ht="12.75" customHeight="1">
      <c r="A30" s="399"/>
      <c r="B30" s="331" t="s">
        <v>15</v>
      </c>
      <c r="C30" s="318" t="s">
        <v>333</v>
      </c>
      <c r="D30" s="400" t="s">
        <v>162</v>
      </c>
      <c r="E30" s="331" t="s">
        <v>11</v>
      </c>
      <c r="F30" s="401">
        <v>1</v>
      </c>
      <c r="G30" s="338"/>
      <c r="H30" s="338"/>
      <c r="I30" s="397"/>
      <c r="J30" s="398">
        <f t="shared" si="0"/>
        <v>0</v>
      </c>
      <c r="K30" s="263"/>
      <c r="L30" s="263"/>
    </row>
    <row r="31" spans="1:12" s="264" customFormat="1" ht="6" customHeight="1">
      <c r="A31" s="399"/>
      <c r="B31" s="331"/>
      <c r="C31" s="318"/>
      <c r="D31" s="402"/>
      <c r="E31" s="331"/>
      <c r="F31" s="401"/>
      <c r="G31" s="350"/>
      <c r="H31" s="350"/>
      <c r="I31" s="397"/>
      <c r="J31" s="398">
        <f t="shared" si="0"/>
        <v>0</v>
      </c>
      <c r="K31" s="263"/>
      <c r="L31" s="263"/>
    </row>
    <row r="32" spans="1:12" s="262" customFormat="1" ht="12.75">
      <c r="A32" s="159">
        <v>9</v>
      </c>
      <c r="B32" s="160"/>
      <c r="C32" s="318"/>
      <c r="D32" s="161" t="s">
        <v>161</v>
      </c>
      <c r="E32" s="160"/>
      <c r="F32" s="260"/>
      <c r="G32" s="163"/>
      <c r="H32" s="163"/>
      <c r="I32" s="397"/>
      <c r="J32" s="398">
        <f t="shared" si="0"/>
        <v>0</v>
      </c>
      <c r="K32" s="261"/>
      <c r="L32" s="261"/>
    </row>
    <row r="33" spans="1:12" s="265" customFormat="1" ht="25.5">
      <c r="A33" s="403"/>
      <c r="B33" s="331" t="s">
        <v>81</v>
      </c>
      <c r="C33" s="318" t="s">
        <v>333</v>
      </c>
      <c r="D33" s="404" t="s">
        <v>361</v>
      </c>
      <c r="E33" s="331" t="s">
        <v>11</v>
      </c>
      <c r="F33" s="401">
        <v>1</v>
      </c>
      <c r="G33" s="508"/>
      <c r="H33" s="508"/>
      <c r="I33" s="397"/>
      <c r="J33" s="398">
        <f t="shared" si="0"/>
        <v>0</v>
      </c>
      <c r="K33" s="263"/>
      <c r="L33" s="263"/>
    </row>
    <row r="34" spans="1:12" s="264" customFormat="1" ht="6" customHeight="1">
      <c r="A34" s="399"/>
      <c r="B34" s="331"/>
      <c r="C34" s="318"/>
      <c r="D34" s="405"/>
      <c r="E34" s="331"/>
      <c r="F34" s="401"/>
      <c r="G34" s="350"/>
      <c r="H34" s="350"/>
      <c r="I34" s="397"/>
      <c r="J34" s="398">
        <f t="shared" si="0"/>
        <v>0</v>
      </c>
      <c r="K34" s="263"/>
      <c r="L34" s="263"/>
    </row>
    <row r="35" spans="1:12" s="262" customFormat="1" ht="12.75">
      <c r="A35" s="159">
        <v>10</v>
      </c>
      <c r="B35" s="160"/>
      <c r="C35" s="318"/>
      <c r="D35" s="161" t="s">
        <v>418</v>
      </c>
      <c r="E35" s="160"/>
      <c r="F35" s="260"/>
      <c r="G35" s="163"/>
      <c r="H35" s="163"/>
      <c r="I35" s="397"/>
      <c r="J35" s="398">
        <f t="shared" si="0"/>
        <v>0</v>
      </c>
      <c r="K35" s="261"/>
      <c r="L35" s="261"/>
    </row>
    <row r="36" spans="1:13" s="284" customFormat="1" ht="12.75">
      <c r="A36" s="406"/>
      <c r="B36" s="406" t="s">
        <v>16</v>
      </c>
      <c r="C36" s="442" t="s">
        <v>333</v>
      </c>
      <c r="D36" s="468" t="s">
        <v>419</v>
      </c>
      <c r="E36" s="406" t="s">
        <v>11</v>
      </c>
      <c r="F36" s="469">
        <v>4</v>
      </c>
      <c r="G36" s="509"/>
      <c r="H36" s="510"/>
      <c r="I36" s="470"/>
      <c r="J36" s="398">
        <f t="shared" si="0"/>
        <v>0</v>
      </c>
      <c r="K36" s="7"/>
      <c r="L36" s="7"/>
      <c r="M36" s="7"/>
    </row>
    <row r="37" spans="1:10" ht="5.25" customHeight="1">
      <c r="A37" s="386"/>
      <c r="B37" s="251"/>
      <c r="C37" s="251"/>
      <c r="D37" s="392"/>
      <c r="E37" s="386"/>
      <c r="F37" s="389"/>
      <c r="G37" s="389"/>
      <c r="H37" s="390"/>
      <c r="I37" s="390"/>
      <c r="J37" s="390"/>
    </row>
    <row r="38" spans="4:10" ht="15.75">
      <c r="D38" s="121" t="s">
        <v>29</v>
      </c>
      <c r="E38" s="100"/>
      <c r="F38" s="267"/>
      <c r="G38" s="267"/>
      <c r="H38" s="101"/>
      <c r="I38" s="102"/>
      <c r="J38" s="268">
        <f>SUM(J4:J37)</f>
        <v>0</v>
      </c>
    </row>
    <row r="39" spans="4:10" ht="15">
      <c r="D39" s="122" t="s">
        <v>114</v>
      </c>
      <c r="E39" s="103"/>
      <c r="F39" s="269"/>
      <c r="G39" s="269"/>
      <c r="H39" s="104"/>
      <c r="I39" s="105"/>
      <c r="J39" s="270">
        <f>J38*0.3</f>
        <v>0</v>
      </c>
    </row>
    <row r="40" spans="4:10" ht="18">
      <c r="D40" s="123" t="s">
        <v>38</v>
      </c>
      <c r="E40" s="106"/>
      <c r="F40" s="271"/>
      <c r="G40" s="271"/>
      <c r="H40" s="107"/>
      <c r="I40" s="108"/>
      <c r="J40" s="272">
        <f>SUM(J38:J39)</f>
        <v>0</v>
      </c>
    </row>
    <row r="41" spans="4:10" ht="6" customHeight="1">
      <c r="D41" s="109"/>
      <c r="J41" s="275"/>
    </row>
    <row r="42" spans="4:10" ht="12">
      <c r="D42" s="109"/>
      <c r="J42" s="275"/>
    </row>
    <row r="43" spans="4:10" ht="12">
      <c r="D43" s="109"/>
      <c r="J43" s="275"/>
    </row>
    <row r="44" ht="12">
      <c r="A44" s="132" t="s">
        <v>5</v>
      </c>
    </row>
    <row r="60" spans="4:6" ht="12">
      <c r="D60" s="276"/>
      <c r="F60" s="134"/>
    </row>
    <row r="61" spans="4:6" ht="12">
      <c r="D61" s="276"/>
      <c r="F61" s="134"/>
    </row>
    <row r="62" spans="4:6" ht="12">
      <c r="D62" s="276"/>
      <c r="F62" s="134"/>
    </row>
    <row r="63" spans="4:6" ht="12">
      <c r="D63" s="276"/>
      <c r="F63" s="134"/>
    </row>
    <row r="64" spans="4:6" ht="12">
      <c r="D64" s="276"/>
      <c r="F64" s="134"/>
    </row>
  </sheetData>
  <sheetProtection/>
  <printOptions gridLines="1" horizontalCentered="1"/>
  <pageMargins left="0.4330708661417323" right="0.4330708661417323" top="1.1811023622047245" bottom="0.984251968503937" header="0.5511811023622047" footer="0.5905511811023623"/>
  <pageSetup fitToHeight="0" fitToWidth="1" horizontalDpi="300" verticalDpi="300" orientation="landscape" paperSize="9" scale="89" r:id="rId1"/>
  <headerFooter alignWithMargins="0">
    <oddHeader>&amp;L&amp;11SECRETARIA DO MEIO AMBIENTE
FUNDAÇÃO FLORESTAL&amp;C&amp;11PROJETO EXECUTIVO PADRÃO
BASE CONJUGADA&amp;R&amp;11Planilha Orçamentária
HIDRAÚLICA - ESGOTO
CPOS 159 - Outubro/2012
</oddHeader>
    <oddFooter>&amp;Rpágina 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M55"/>
  <sheetViews>
    <sheetView showZeros="0" view="pageBreakPreview" zoomScale="95" zoomScaleSheetLayoutView="95" workbookViewId="0" topLeftCell="A1">
      <selection activeCell="G4" sqref="G4:I51"/>
    </sheetView>
  </sheetViews>
  <sheetFormatPr defaultColWidth="11.421875" defaultRowHeight="12.75"/>
  <cols>
    <col min="1" max="1" width="5.7109375" style="473" bestFit="1" customWidth="1"/>
    <col min="2" max="3" width="8.7109375" style="473" customWidth="1"/>
    <col min="4" max="4" width="63.7109375" style="474" customWidth="1"/>
    <col min="5" max="5" width="6.28125" style="473" customWidth="1"/>
    <col min="6" max="6" width="10.7109375" style="475" customWidth="1"/>
    <col min="7" max="9" width="11.7109375" style="476" customWidth="1"/>
    <col min="10" max="10" width="15.7109375" style="477" customWidth="1"/>
    <col min="11" max="11" width="16.421875" style="292" customWidth="1"/>
    <col min="12" max="13" width="11.421875" style="7" customWidth="1"/>
    <col min="14" max="16384" width="11.421875" style="284" customWidth="1"/>
  </cols>
  <sheetData>
    <row r="1" spans="1:13" s="35" customFormat="1" ht="26.25" thickBot="1">
      <c r="A1" s="112" t="s">
        <v>0</v>
      </c>
      <c r="B1" s="113" t="s">
        <v>1</v>
      </c>
      <c r="C1" s="44" t="s">
        <v>205</v>
      </c>
      <c r="D1" s="113" t="s">
        <v>92</v>
      </c>
      <c r="E1" s="113" t="s">
        <v>2</v>
      </c>
      <c r="F1" s="149" t="s">
        <v>3</v>
      </c>
      <c r="G1" s="114" t="s">
        <v>20</v>
      </c>
      <c r="H1" s="114" t="s">
        <v>21</v>
      </c>
      <c r="I1" s="114" t="s">
        <v>93</v>
      </c>
      <c r="J1" s="115" t="s">
        <v>22</v>
      </c>
      <c r="K1" s="116"/>
      <c r="L1" s="117"/>
      <c r="M1" s="117"/>
    </row>
    <row r="2" spans="1:13" s="9" customFormat="1" ht="9" customHeight="1">
      <c r="A2" s="399"/>
      <c r="B2" s="331"/>
      <c r="C2" s="331"/>
      <c r="D2" s="404"/>
      <c r="E2" s="331"/>
      <c r="F2" s="407"/>
      <c r="G2" s="350"/>
      <c r="H2" s="350"/>
      <c r="I2" s="350"/>
      <c r="J2" s="408"/>
      <c r="K2" s="292"/>
      <c r="L2" s="8"/>
      <c r="M2" s="8"/>
    </row>
    <row r="3" spans="1:13" s="286" customFormat="1" ht="12.75">
      <c r="A3" s="159">
        <v>1</v>
      </c>
      <c r="B3" s="160"/>
      <c r="C3" s="160"/>
      <c r="D3" s="161" t="s">
        <v>94</v>
      </c>
      <c r="E3" s="160"/>
      <c r="F3" s="162"/>
      <c r="G3" s="293"/>
      <c r="H3" s="293"/>
      <c r="I3" s="293"/>
      <c r="J3" s="294"/>
      <c r="K3" s="295"/>
      <c r="L3" s="285"/>
      <c r="M3" s="285"/>
    </row>
    <row r="4" spans="1:13" s="9" customFormat="1" ht="36" customHeight="1">
      <c r="A4" s="159"/>
      <c r="B4" s="331" t="s">
        <v>4</v>
      </c>
      <c r="C4" s="318">
        <v>370320</v>
      </c>
      <c r="D4" s="404" t="s">
        <v>384</v>
      </c>
      <c r="E4" s="331" t="s">
        <v>11</v>
      </c>
      <c r="F4" s="407">
        <v>1</v>
      </c>
      <c r="G4" s="350"/>
      <c r="H4" s="350"/>
      <c r="I4" s="397"/>
      <c r="J4" s="398">
        <f aca="true" t="shared" si="0" ref="J4:J32">I4*F4</f>
        <v>0</v>
      </c>
      <c r="K4" s="292"/>
      <c r="L4" s="8"/>
      <c r="M4" s="8"/>
    </row>
    <row r="5" spans="1:13" s="9" customFormat="1" ht="8.25" customHeight="1">
      <c r="A5" s="399"/>
      <c r="B5" s="331"/>
      <c r="C5" s="318"/>
      <c r="D5" s="405"/>
      <c r="E5" s="331"/>
      <c r="F5" s="407"/>
      <c r="G5" s="350"/>
      <c r="H5" s="350"/>
      <c r="I5" s="397"/>
      <c r="J5" s="398">
        <f t="shared" si="0"/>
        <v>0</v>
      </c>
      <c r="K5" s="292"/>
      <c r="L5" s="8"/>
      <c r="M5" s="8"/>
    </row>
    <row r="6" spans="1:13" s="297" customFormat="1" ht="25.5">
      <c r="A6" s="159">
        <v>2</v>
      </c>
      <c r="B6" s="160"/>
      <c r="C6" s="49"/>
      <c r="D6" s="161" t="s">
        <v>95</v>
      </c>
      <c r="E6" s="160"/>
      <c r="F6" s="162"/>
      <c r="G6" s="163"/>
      <c r="H6" s="163"/>
      <c r="I6" s="397"/>
      <c r="J6" s="398">
        <f t="shared" si="0"/>
        <v>0</v>
      </c>
      <c r="K6" s="295"/>
      <c r="L6" s="296"/>
      <c r="M6" s="296"/>
    </row>
    <row r="7" spans="1:10" ht="12.75">
      <c r="A7" s="399"/>
      <c r="B7" s="331" t="s">
        <v>24</v>
      </c>
      <c r="C7" s="318">
        <v>380104</v>
      </c>
      <c r="D7" s="404" t="s">
        <v>107</v>
      </c>
      <c r="E7" s="331" t="s">
        <v>12</v>
      </c>
      <c r="F7" s="407">
        <v>120</v>
      </c>
      <c r="G7" s="350"/>
      <c r="H7" s="350"/>
      <c r="I7" s="397"/>
      <c r="J7" s="398">
        <f t="shared" si="0"/>
        <v>0</v>
      </c>
    </row>
    <row r="8" spans="1:10" ht="12.75">
      <c r="A8" s="399"/>
      <c r="B8" s="331" t="s">
        <v>25</v>
      </c>
      <c r="C8" s="318">
        <v>380106</v>
      </c>
      <c r="D8" s="404" t="s">
        <v>262</v>
      </c>
      <c r="E8" s="331" t="s">
        <v>12</v>
      </c>
      <c r="F8" s="407">
        <v>45</v>
      </c>
      <c r="G8" s="350"/>
      <c r="H8" s="350"/>
      <c r="I8" s="397"/>
      <c r="J8" s="398">
        <f t="shared" si="0"/>
        <v>0</v>
      </c>
    </row>
    <row r="9" spans="1:13" s="297" customFormat="1" ht="12.75">
      <c r="A9" s="399"/>
      <c r="B9" s="331" t="s">
        <v>59</v>
      </c>
      <c r="C9" s="318">
        <v>380110</v>
      </c>
      <c r="D9" s="405" t="s">
        <v>263</v>
      </c>
      <c r="E9" s="331" t="s">
        <v>12</v>
      </c>
      <c r="F9" s="407">
        <v>20</v>
      </c>
      <c r="G9" s="350"/>
      <c r="H9" s="350"/>
      <c r="I9" s="397"/>
      <c r="J9" s="398">
        <f t="shared" si="0"/>
        <v>0</v>
      </c>
      <c r="K9" s="295"/>
      <c r="L9" s="296"/>
      <c r="M9" s="296"/>
    </row>
    <row r="10" spans="1:10" ht="12.75">
      <c r="A10" s="399"/>
      <c r="B10" s="331"/>
      <c r="C10" s="318"/>
      <c r="D10" s="405"/>
      <c r="E10" s="331"/>
      <c r="F10" s="407"/>
      <c r="G10" s="350"/>
      <c r="H10" s="350"/>
      <c r="I10" s="397"/>
      <c r="J10" s="398">
        <f t="shared" si="0"/>
        <v>0</v>
      </c>
    </row>
    <row r="11" spans="1:10" ht="12.75">
      <c r="A11" s="159">
        <v>3</v>
      </c>
      <c r="B11" s="160"/>
      <c r="C11" s="49"/>
      <c r="D11" s="161" t="s">
        <v>264</v>
      </c>
      <c r="E11" s="160"/>
      <c r="F11" s="162"/>
      <c r="G11" s="163"/>
      <c r="H11" s="163"/>
      <c r="I11" s="397"/>
      <c r="J11" s="398">
        <f t="shared" si="0"/>
        <v>0</v>
      </c>
    </row>
    <row r="12" spans="1:13" s="297" customFormat="1" ht="12.75">
      <c r="A12" s="399"/>
      <c r="B12" s="331" t="s">
        <v>7</v>
      </c>
      <c r="C12" s="318">
        <v>400701</v>
      </c>
      <c r="D12" s="404" t="s">
        <v>265</v>
      </c>
      <c r="E12" s="331" t="s">
        <v>90</v>
      </c>
      <c r="F12" s="407">
        <v>75</v>
      </c>
      <c r="G12" s="350"/>
      <c r="H12" s="350"/>
      <c r="I12" s="397"/>
      <c r="J12" s="398">
        <f t="shared" si="0"/>
        <v>0</v>
      </c>
      <c r="K12" s="295"/>
      <c r="L12" s="296"/>
      <c r="M12" s="296"/>
    </row>
    <row r="13" spans="1:10" ht="12.75">
      <c r="A13" s="399"/>
      <c r="B13" s="331"/>
      <c r="C13" s="318"/>
      <c r="D13" s="179"/>
      <c r="E13" s="331"/>
      <c r="F13" s="407"/>
      <c r="G13" s="350"/>
      <c r="H13" s="350"/>
      <c r="I13" s="397"/>
      <c r="J13" s="398">
        <f t="shared" si="0"/>
        <v>0</v>
      </c>
    </row>
    <row r="14" spans="1:10" ht="12.75">
      <c r="A14" s="159">
        <v>4</v>
      </c>
      <c r="B14" s="160"/>
      <c r="C14" s="49"/>
      <c r="D14" s="161" t="s">
        <v>96</v>
      </c>
      <c r="E14" s="331" t="s">
        <v>5</v>
      </c>
      <c r="F14" s="407"/>
      <c r="G14" s="350"/>
      <c r="H14" s="350"/>
      <c r="I14" s="397"/>
      <c r="J14" s="398">
        <f t="shared" si="0"/>
        <v>0</v>
      </c>
    </row>
    <row r="15" spans="1:10" ht="13.5" customHeight="1">
      <c r="A15" s="399"/>
      <c r="B15" s="331" t="s">
        <v>37</v>
      </c>
      <c r="C15" s="318">
        <v>400502</v>
      </c>
      <c r="D15" s="471" t="s">
        <v>266</v>
      </c>
      <c r="E15" s="331" t="s">
        <v>90</v>
      </c>
      <c r="F15" s="407">
        <v>8</v>
      </c>
      <c r="G15" s="350"/>
      <c r="H15" s="350"/>
      <c r="I15" s="397"/>
      <c r="J15" s="398">
        <f t="shared" si="0"/>
        <v>0</v>
      </c>
    </row>
    <row r="16" spans="1:10" ht="13.5" customHeight="1">
      <c r="A16" s="399"/>
      <c r="B16" s="331" t="s">
        <v>40</v>
      </c>
      <c r="C16" s="318">
        <v>400504</v>
      </c>
      <c r="D16" s="404" t="s">
        <v>267</v>
      </c>
      <c r="E16" s="331" t="s">
        <v>90</v>
      </c>
      <c r="F16" s="407">
        <v>6</v>
      </c>
      <c r="G16" s="350"/>
      <c r="H16" s="350"/>
      <c r="I16" s="397"/>
      <c r="J16" s="398">
        <f>I16*F16</f>
        <v>0</v>
      </c>
    </row>
    <row r="17" spans="1:13" s="297" customFormat="1" ht="12" customHeight="1">
      <c r="A17" s="399"/>
      <c r="B17" s="331" t="s">
        <v>91</v>
      </c>
      <c r="C17" s="318">
        <v>400506</v>
      </c>
      <c r="D17" s="404" t="s">
        <v>420</v>
      </c>
      <c r="E17" s="331" t="s">
        <v>90</v>
      </c>
      <c r="F17" s="407">
        <v>2</v>
      </c>
      <c r="G17" s="350"/>
      <c r="H17" s="350"/>
      <c r="I17" s="397"/>
      <c r="J17" s="398">
        <f t="shared" si="0"/>
        <v>0</v>
      </c>
      <c r="K17" s="295"/>
      <c r="L17" s="296"/>
      <c r="M17" s="296"/>
    </row>
    <row r="18" spans="1:10" ht="12.75">
      <c r="A18" s="399"/>
      <c r="B18" s="331"/>
      <c r="C18" s="318"/>
      <c r="D18" s="405"/>
      <c r="E18" s="331"/>
      <c r="F18" s="407"/>
      <c r="G18" s="350"/>
      <c r="H18" s="350"/>
      <c r="I18" s="397"/>
      <c r="J18" s="398">
        <f t="shared" si="0"/>
        <v>0</v>
      </c>
    </row>
    <row r="19" spans="1:10" ht="25.5">
      <c r="A19" s="159">
        <v>5</v>
      </c>
      <c r="B19" s="160"/>
      <c r="C19" s="49"/>
      <c r="D19" s="298" t="s">
        <v>97</v>
      </c>
      <c r="E19" s="160"/>
      <c r="F19" s="162"/>
      <c r="G19" s="163"/>
      <c r="H19" s="163"/>
      <c r="I19" s="397"/>
      <c r="J19" s="398">
        <f t="shared" si="0"/>
        <v>0</v>
      </c>
    </row>
    <row r="20" spans="1:13" s="297" customFormat="1" ht="12.75">
      <c r="A20" s="399"/>
      <c r="B20" s="331" t="s">
        <v>9</v>
      </c>
      <c r="C20" s="318">
        <v>400445</v>
      </c>
      <c r="D20" s="404" t="s">
        <v>268</v>
      </c>
      <c r="E20" s="331" t="s">
        <v>66</v>
      </c>
      <c r="F20" s="407">
        <v>40</v>
      </c>
      <c r="G20" s="350"/>
      <c r="H20" s="350"/>
      <c r="I20" s="397"/>
      <c r="J20" s="398">
        <f t="shared" si="0"/>
        <v>0</v>
      </c>
      <c r="K20" s="295"/>
      <c r="L20" s="296"/>
      <c r="M20" s="296"/>
    </row>
    <row r="21" spans="1:10" ht="12.75">
      <c r="A21" s="399"/>
      <c r="B21" s="331"/>
      <c r="C21" s="318"/>
      <c r="D21" s="404"/>
      <c r="E21" s="331"/>
      <c r="F21" s="407"/>
      <c r="G21" s="350"/>
      <c r="H21" s="350"/>
      <c r="I21" s="397"/>
      <c r="J21" s="398">
        <f t="shared" si="0"/>
        <v>0</v>
      </c>
    </row>
    <row r="22" spans="1:10" ht="12.75">
      <c r="A22" s="159">
        <v>6</v>
      </c>
      <c r="B22" s="160"/>
      <c r="C22" s="49"/>
      <c r="D22" s="161" t="s">
        <v>98</v>
      </c>
      <c r="E22" s="160"/>
      <c r="F22" s="162"/>
      <c r="G22" s="163"/>
      <c r="H22" s="163"/>
      <c r="I22" s="397"/>
      <c r="J22" s="398">
        <f t="shared" si="0"/>
        <v>0</v>
      </c>
    </row>
    <row r="23" spans="1:13" s="297" customFormat="1" ht="12.75">
      <c r="A23" s="399"/>
      <c r="B23" s="331" t="s">
        <v>13</v>
      </c>
      <c r="C23" s="318">
        <v>362006</v>
      </c>
      <c r="D23" s="404" t="s">
        <v>99</v>
      </c>
      <c r="E23" s="331" t="s">
        <v>90</v>
      </c>
      <c r="F23" s="407">
        <v>80</v>
      </c>
      <c r="G23" s="350"/>
      <c r="H23" s="350"/>
      <c r="I23" s="397"/>
      <c r="J23" s="398">
        <f t="shared" si="0"/>
        <v>0</v>
      </c>
      <c r="K23" s="295"/>
      <c r="L23" s="296"/>
      <c r="M23" s="296"/>
    </row>
    <row r="24" spans="1:10" ht="6.75" customHeight="1">
      <c r="A24" s="399"/>
      <c r="B24" s="331"/>
      <c r="C24" s="318"/>
      <c r="D24" s="404"/>
      <c r="E24" s="331"/>
      <c r="F24" s="407"/>
      <c r="G24" s="350"/>
      <c r="H24" s="350"/>
      <c r="I24" s="397"/>
      <c r="J24" s="398">
        <f t="shared" si="0"/>
        <v>0</v>
      </c>
    </row>
    <row r="25" spans="1:13" ht="12.75">
      <c r="A25" s="159">
        <v>7</v>
      </c>
      <c r="B25" s="160"/>
      <c r="C25" s="49"/>
      <c r="D25" s="161" t="s">
        <v>100</v>
      </c>
      <c r="E25" s="160"/>
      <c r="F25" s="162"/>
      <c r="G25" s="163"/>
      <c r="H25" s="163"/>
      <c r="I25" s="397"/>
      <c r="J25" s="398">
        <f t="shared" si="0"/>
        <v>0</v>
      </c>
      <c r="K25" s="7"/>
      <c r="M25" s="284"/>
    </row>
    <row r="26" spans="1:13" ht="25.5">
      <c r="A26" s="399"/>
      <c r="B26" s="331" t="s">
        <v>14</v>
      </c>
      <c r="C26" s="318">
        <v>411503</v>
      </c>
      <c r="D26" s="404" t="s">
        <v>269</v>
      </c>
      <c r="E26" s="331" t="s">
        <v>90</v>
      </c>
      <c r="F26" s="407">
        <v>21</v>
      </c>
      <c r="G26" s="350"/>
      <c r="H26" s="350"/>
      <c r="I26" s="397"/>
      <c r="J26" s="398">
        <f t="shared" si="0"/>
        <v>0</v>
      </c>
      <c r="K26" s="7"/>
      <c r="M26" s="284"/>
    </row>
    <row r="27" spans="1:10" ht="38.25">
      <c r="A27" s="409"/>
      <c r="B27" s="331" t="s">
        <v>101</v>
      </c>
      <c r="C27" s="318">
        <v>411318</v>
      </c>
      <c r="D27" s="404" t="s">
        <v>163</v>
      </c>
      <c r="E27" s="409" t="s">
        <v>90</v>
      </c>
      <c r="F27" s="410">
        <v>5</v>
      </c>
      <c r="G27" s="338"/>
      <c r="H27" s="338"/>
      <c r="I27" s="411"/>
      <c r="J27" s="411">
        <f t="shared" si="0"/>
        <v>0</v>
      </c>
    </row>
    <row r="28" spans="1:13" s="297" customFormat="1" ht="8.25" customHeight="1">
      <c r="A28" s="399"/>
      <c r="B28" s="331"/>
      <c r="C28" s="318"/>
      <c r="D28" s="404"/>
      <c r="E28" s="331"/>
      <c r="F28" s="407"/>
      <c r="G28" s="350"/>
      <c r="H28" s="350"/>
      <c r="I28" s="397"/>
      <c r="J28" s="398">
        <f t="shared" si="0"/>
        <v>0</v>
      </c>
      <c r="K28" s="295"/>
      <c r="L28" s="296"/>
      <c r="M28" s="296"/>
    </row>
    <row r="29" spans="1:10" ht="12.75">
      <c r="A29" s="159">
        <v>8</v>
      </c>
      <c r="B29" s="160"/>
      <c r="C29" s="49"/>
      <c r="D29" s="161" t="s">
        <v>164</v>
      </c>
      <c r="E29" s="160"/>
      <c r="F29" s="162"/>
      <c r="G29" s="163"/>
      <c r="H29" s="163"/>
      <c r="I29" s="397"/>
      <c r="J29" s="398">
        <f t="shared" si="0"/>
        <v>0</v>
      </c>
    </row>
    <row r="30" spans="1:12" s="99" customFormat="1" ht="25.5">
      <c r="A30" s="399"/>
      <c r="B30" s="331" t="s">
        <v>15</v>
      </c>
      <c r="C30" s="318">
        <v>410741</v>
      </c>
      <c r="D30" s="471" t="s">
        <v>363</v>
      </c>
      <c r="E30" s="331" t="s">
        <v>90</v>
      </c>
      <c r="F30" s="407">
        <v>21</v>
      </c>
      <c r="G30" s="350"/>
      <c r="H30" s="350"/>
      <c r="I30" s="397"/>
      <c r="J30" s="398">
        <f t="shared" si="0"/>
        <v>0</v>
      </c>
      <c r="K30" s="5"/>
      <c r="L30" s="5"/>
    </row>
    <row r="31" spans="1:10" ht="12.75">
      <c r="A31" s="386"/>
      <c r="B31" s="331" t="s">
        <v>41</v>
      </c>
      <c r="C31" s="318">
        <v>410502</v>
      </c>
      <c r="D31" s="471" t="s">
        <v>374</v>
      </c>
      <c r="E31" s="386" t="s">
        <v>90</v>
      </c>
      <c r="F31" s="412">
        <v>5</v>
      </c>
      <c r="G31" s="390"/>
      <c r="H31" s="390"/>
      <c r="I31" s="394"/>
      <c r="J31" s="394">
        <f t="shared" si="0"/>
        <v>0</v>
      </c>
    </row>
    <row r="32" spans="1:10" ht="25.5">
      <c r="A32" s="399"/>
      <c r="B32" s="331" t="s">
        <v>80</v>
      </c>
      <c r="C32" s="318">
        <v>410825</v>
      </c>
      <c r="D32" s="404" t="s">
        <v>270</v>
      </c>
      <c r="E32" s="331" t="s">
        <v>90</v>
      </c>
      <c r="F32" s="407">
        <v>5</v>
      </c>
      <c r="G32" s="350"/>
      <c r="H32" s="350"/>
      <c r="I32" s="397"/>
      <c r="J32" s="398">
        <f t="shared" si="0"/>
        <v>0</v>
      </c>
    </row>
    <row r="33" spans="1:13" s="297" customFormat="1" ht="9" customHeight="1">
      <c r="A33" s="399"/>
      <c r="B33" s="331"/>
      <c r="C33" s="318"/>
      <c r="D33" s="404"/>
      <c r="E33" s="331"/>
      <c r="F33" s="407"/>
      <c r="G33" s="350"/>
      <c r="H33" s="350"/>
      <c r="I33" s="397"/>
      <c r="J33" s="398"/>
      <c r="K33" s="295"/>
      <c r="L33" s="296"/>
      <c r="M33" s="296"/>
    </row>
    <row r="34" spans="1:10" ht="25.5">
      <c r="A34" s="159">
        <v>9</v>
      </c>
      <c r="B34" s="160"/>
      <c r="C34" s="49"/>
      <c r="D34" s="161" t="s">
        <v>102</v>
      </c>
      <c r="E34" s="160"/>
      <c r="F34" s="162"/>
      <c r="G34" s="163"/>
      <c r="H34" s="163"/>
      <c r="I34" s="397"/>
      <c r="J34" s="398">
        <f aca="true" t="shared" si="1" ref="J34:J50">I34*F34</f>
        <v>0</v>
      </c>
    </row>
    <row r="35" spans="1:10" ht="12.75">
      <c r="A35" s="399"/>
      <c r="B35" s="331" t="s">
        <v>81</v>
      </c>
      <c r="C35" s="318">
        <v>390201</v>
      </c>
      <c r="D35" s="404" t="s">
        <v>103</v>
      </c>
      <c r="E35" s="331" t="s">
        <v>12</v>
      </c>
      <c r="F35" s="407">
        <v>500</v>
      </c>
      <c r="G35" s="395"/>
      <c r="H35" s="395"/>
      <c r="I35" s="397"/>
      <c r="J35" s="398">
        <f t="shared" si="1"/>
        <v>0</v>
      </c>
    </row>
    <row r="36" spans="1:13" s="297" customFormat="1" ht="12.75">
      <c r="A36" s="399"/>
      <c r="B36" s="331" t="s">
        <v>82</v>
      </c>
      <c r="C36" s="318">
        <v>390217</v>
      </c>
      <c r="D36" s="404" t="s">
        <v>375</v>
      </c>
      <c r="E36" s="331" t="s">
        <v>12</v>
      </c>
      <c r="F36" s="407">
        <v>200</v>
      </c>
      <c r="G36" s="395"/>
      <c r="H36" s="395"/>
      <c r="I36" s="397"/>
      <c r="J36" s="398">
        <f t="shared" si="1"/>
        <v>0</v>
      </c>
      <c r="K36" s="295"/>
      <c r="L36" s="296"/>
      <c r="M36" s="296"/>
    </row>
    <row r="37" spans="1:13" s="297" customFormat="1" ht="12.75">
      <c r="A37" s="399"/>
      <c r="B37" s="331" t="s">
        <v>83</v>
      </c>
      <c r="C37" s="318">
        <v>390203</v>
      </c>
      <c r="D37" s="404" t="s">
        <v>421</v>
      </c>
      <c r="E37" s="331" t="s">
        <v>12</v>
      </c>
      <c r="F37" s="407">
        <v>50</v>
      </c>
      <c r="G37" s="395"/>
      <c r="H37" s="395"/>
      <c r="I37" s="397"/>
      <c r="J37" s="398">
        <f>I37*F37</f>
        <v>0</v>
      </c>
      <c r="K37" s="295"/>
      <c r="L37" s="296"/>
      <c r="M37" s="296"/>
    </row>
    <row r="38" spans="1:10" ht="12.75">
      <c r="A38" s="399"/>
      <c r="B38" s="331"/>
      <c r="C38" s="318"/>
      <c r="D38" s="405"/>
      <c r="E38" s="331"/>
      <c r="F38" s="407"/>
      <c r="G38" s="350"/>
      <c r="H38" s="350"/>
      <c r="I38" s="397"/>
      <c r="J38" s="398">
        <f t="shared" si="1"/>
        <v>0</v>
      </c>
    </row>
    <row r="39" spans="1:10" ht="12.75">
      <c r="A39" s="159">
        <v>10</v>
      </c>
      <c r="B39" s="331"/>
      <c r="C39" s="318"/>
      <c r="D39" s="161" t="s">
        <v>272</v>
      </c>
      <c r="E39" s="331"/>
      <c r="F39" s="407"/>
      <c r="G39" s="350"/>
      <c r="H39" s="350"/>
      <c r="I39" s="397"/>
      <c r="J39" s="398">
        <f t="shared" si="1"/>
        <v>0</v>
      </c>
    </row>
    <row r="40" spans="1:13" s="297" customFormat="1" ht="12.75">
      <c r="A40" s="159"/>
      <c r="B40" s="331" t="s">
        <v>16</v>
      </c>
      <c r="C40" s="318">
        <v>390806</v>
      </c>
      <c r="D40" s="471" t="s">
        <v>273</v>
      </c>
      <c r="E40" s="331" t="s">
        <v>12</v>
      </c>
      <c r="F40" s="407">
        <v>40</v>
      </c>
      <c r="G40" s="350"/>
      <c r="H40" s="350"/>
      <c r="I40" s="397"/>
      <c r="J40" s="398">
        <f t="shared" si="1"/>
        <v>0</v>
      </c>
      <c r="K40" s="295"/>
      <c r="L40" s="296"/>
      <c r="M40" s="296"/>
    </row>
    <row r="41" spans="1:10" ht="12.75">
      <c r="A41" s="399"/>
      <c r="B41" s="331"/>
      <c r="C41" s="318"/>
      <c r="D41" s="405"/>
      <c r="E41" s="331"/>
      <c r="F41" s="407"/>
      <c r="G41" s="350"/>
      <c r="H41" s="350"/>
      <c r="I41" s="397"/>
      <c r="J41" s="398">
        <f t="shared" si="1"/>
        <v>0</v>
      </c>
    </row>
    <row r="42" spans="1:10" ht="12.75">
      <c r="A42" s="159">
        <v>11</v>
      </c>
      <c r="B42" s="160"/>
      <c r="C42" s="49"/>
      <c r="D42" s="161" t="s">
        <v>104</v>
      </c>
      <c r="E42" s="160"/>
      <c r="F42" s="162"/>
      <c r="G42" s="163"/>
      <c r="H42" s="163"/>
      <c r="I42" s="397"/>
      <c r="J42" s="398">
        <f t="shared" si="1"/>
        <v>0</v>
      </c>
    </row>
    <row r="43" spans="1:10" ht="12.75">
      <c r="A43" s="399"/>
      <c r="B43" s="331" t="s">
        <v>17</v>
      </c>
      <c r="C43" s="318">
        <v>400408</v>
      </c>
      <c r="D43" s="404" t="s">
        <v>105</v>
      </c>
      <c r="E43" s="331" t="s">
        <v>66</v>
      </c>
      <c r="F43" s="407">
        <v>10</v>
      </c>
      <c r="G43" s="350"/>
      <c r="H43" s="350"/>
      <c r="I43" s="397"/>
      <c r="J43" s="398">
        <f t="shared" si="1"/>
        <v>0</v>
      </c>
    </row>
    <row r="44" spans="1:10" ht="12.75">
      <c r="A44" s="399"/>
      <c r="B44" s="331"/>
      <c r="C44" s="318"/>
      <c r="D44" s="404"/>
      <c r="E44" s="331"/>
      <c r="F44" s="407"/>
      <c r="G44" s="350"/>
      <c r="H44" s="350"/>
      <c r="I44" s="397"/>
      <c r="J44" s="398">
        <f t="shared" si="1"/>
        <v>0</v>
      </c>
    </row>
    <row r="45" spans="1:10" ht="12.75">
      <c r="A45" s="159">
        <v>12</v>
      </c>
      <c r="B45" s="160"/>
      <c r="C45" s="49"/>
      <c r="D45" s="298" t="s">
        <v>106</v>
      </c>
      <c r="E45" s="160"/>
      <c r="F45" s="162"/>
      <c r="G45" s="163"/>
      <c r="H45" s="163"/>
      <c r="I45" s="397"/>
      <c r="J45" s="398">
        <f t="shared" si="1"/>
        <v>0</v>
      </c>
    </row>
    <row r="46" spans="1:10" ht="12.75">
      <c r="A46" s="399"/>
      <c r="B46" s="331" t="s">
        <v>18</v>
      </c>
      <c r="C46" s="318">
        <v>391109</v>
      </c>
      <c r="D46" s="471" t="s">
        <v>275</v>
      </c>
      <c r="E46" s="331" t="s">
        <v>12</v>
      </c>
      <c r="F46" s="407">
        <v>80</v>
      </c>
      <c r="G46" s="350"/>
      <c r="H46" s="350"/>
      <c r="I46" s="397"/>
      <c r="J46" s="398">
        <f t="shared" si="1"/>
        <v>0</v>
      </c>
    </row>
    <row r="47" spans="1:10" ht="12.75">
      <c r="A47" s="399"/>
      <c r="B47" s="331"/>
      <c r="C47" s="331"/>
      <c r="D47" s="404"/>
      <c r="E47" s="331"/>
      <c r="F47" s="407"/>
      <c r="G47" s="350"/>
      <c r="H47" s="350"/>
      <c r="I47" s="397"/>
      <c r="J47" s="398">
        <f t="shared" si="1"/>
        <v>0</v>
      </c>
    </row>
    <row r="48" spans="1:10" ht="12.75">
      <c r="A48" s="159">
        <v>13</v>
      </c>
      <c r="B48" s="160"/>
      <c r="C48" s="49"/>
      <c r="D48" s="161" t="s">
        <v>357</v>
      </c>
      <c r="E48" s="160"/>
      <c r="F48" s="162"/>
      <c r="G48" s="163"/>
      <c r="H48" s="163"/>
      <c r="I48" s="397"/>
      <c r="J48" s="398">
        <f t="shared" si="1"/>
        <v>0</v>
      </c>
    </row>
    <row r="49" spans="1:10" ht="12.75">
      <c r="A49" s="399"/>
      <c r="B49" s="331" t="s">
        <v>274</v>
      </c>
      <c r="C49" s="318">
        <v>501008</v>
      </c>
      <c r="D49" s="404" t="s">
        <v>378</v>
      </c>
      <c r="E49" s="331" t="s">
        <v>11</v>
      </c>
      <c r="F49" s="407">
        <v>2</v>
      </c>
      <c r="G49" s="395"/>
      <c r="H49" s="395"/>
      <c r="I49" s="397"/>
      <c r="J49" s="398">
        <f t="shared" si="1"/>
        <v>0</v>
      </c>
    </row>
    <row r="50" spans="1:10" ht="12.75">
      <c r="A50" s="399"/>
      <c r="B50" s="331" t="s">
        <v>342</v>
      </c>
      <c r="C50" s="318">
        <v>501002</v>
      </c>
      <c r="D50" s="404" t="s">
        <v>358</v>
      </c>
      <c r="E50" s="331" t="s">
        <v>11</v>
      </c>
      <c r="F50" s="407">
        <v>2</v>
      </c>
      <c r="G50" s="395"/>
      <c r="H50" s="395"/>
      <c r="I50" s="397"/>
      <c r="J50" s="398">
        <f t="shared" si="1"/>
        <v>0</v>
      </c>
    </row>
    <row r="51" spans="1:10" ht="12.75">
      <c r="A51" s="399"/>
      <c r="B51" s="331"/>
      <c r="C51" s="318"/>
      <c r="D51" s="404"/>
      <c r="E51" s="331"/>
      <c r="F51" s="407"/>
      <c r="G51" s="395"/>
      <c r="H51" s="395"/>
      <c r="I51" s="397"/>
      <c r="J51" s="398"/>
    </row>
    <row r="52" spans="1:10" ht="12.75">
      <c r="A52" s="399"/>
      <c r="B52" s="331"/>
      <c r="C52" s="318"/>
      <c r="D52" s="404"/>
      <c r="E52" s="331"/>
      <c r="F52" s="407"/>
      <c r="G52" s="395"/>
      <c r="H52" s="395"/>
      <c r="I52" s="397"/>
      <c r="J52" s="398"/>
    </row>
    <row r="53" spans="1:10" ht="15.75">
      <c r="A53" s="187"/>
      <c r="B53" s="129"/>
      <c r="C53" s="129"/>
      <c r="D53" s="299" t="s">
        <v>29</v>
      </c>
      <c r="E53" s="189"/>
      <c r="F53" s="190"/>
      <c r="G53" s="191"/>
      <c r="H53" s="191"/>
      <c r="I53" s="192"/>
      <c r="J53" s="300">
        <f>SUM(J3:J52)</f>
        <v>0</v>
      </c>
    </row>
    <row r="54" spans="1:10" ht="15">
      <c r="A54" s="187"/>
      <c r="B54" s="129"/>
      <c r="C54" s="129"/>
      <c r="D54" s="301" t="s">
        <v>114</v>
      </c>
      <c r="E54" s="195"/>
      <c r="F54" s="196"/>
      <c r="G54" s="197"/>
      <c r="H54" s="197"/>
      <c r="I54" s="198"/>
      <c r="J54" s="125">
        <f>J53*0.3</f>
        <v>0</v>
      </c>
    </row>
    <row r="55" spans="1:10" ht="18">
      <c r="A55" s="187"/>
      <c r="B55" s="129"/>
      <c r="C55" s="129"/>
      <c r="D55" s="302" t="s">
        <v>38</v>
      </c>
      <c r="E55" s="200"/>
      <c r="F55" s="201"/>
      <c r="G55" s="202"/>
      <c r="H55" s="202"/>
      <c r="I55" s="203"/>
      <c r="J55" s="204">
        <f>SUM(J53:J54)</f>
        <v>0</v>
      </c>
    </row>
  </sheetData>
  <sheetProtection/>
  <printOptions gridLines="1" horizontalCentered="1"/>
  <pageMargins left="0.4330708661417323" right="0.4330708661417323" top="1.2598425196850394" bottom="0.8267716535433072" header="0.5905511811023623" footer="0.4724409448818898"/>
  <pageSetup fitToHeight="0" fitToWidth="1" horizontalDpi="300" verticalDpi="300" orientation="landscape" paperSize="9" scale="91" r:id="rId1"/>
  <headerFooter alignWithMargins="0">
    <oddHeader>&amp;L&amp;11SECRETARIA DO MEIO AMBIENTE
FUNDAÇÃO FLORESTAL&amp;C&amp;11PROJETO EXECUTIVO PADRÃO 
BASE CONJUGADA&amp;R&amp;11Planilha Orçamentária 
ELÉTRICA/ INCÊNDIO
CPOS 159 - Outubro/2012</oddHeader>
    <oddFooter>&amp;Rpágina &amp;P / &amp;N</oddFooter>
  </headerFooter>
  <rowBreaks count="1" manualBreakCount="1">
    <brk id="28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Zeros="0" tabSelected="1" view="pageBreakPreview" zoomScale="95" zoomScaleSheetLayoutView="95" workbookViewId="0" topLeftCell="A1">
      <selection activeCell="M12" sqref="M12"/>
    </sheetView>
  </sheetViews>
  <sheetFormatPr defaultColWidth="9.140625" defaultRowHeight="12.75"/>
  <cols>
    <col min="1" max="1" width="5.7109375" style="22" customWidth="1"/>
    <col min="2" max="3" width="8.7109375" style="56" customWidth="1"/>
    <col min="4" max="4" width="63.7109375" style="89" customWidth="1"/>
    <col min="5" max="5" width="6.7109375" style="56" customWidth="1"/>
    <col min="6" max="6" width="10.7109375" style="59" customWidth="1"/>
    <col min="7" max="9" width="11.7109375" style="59" customWidth="1"/>
    <col min="10" max="10" width="15.7109375" style="59" customWidth="1"/>
    <col min="11" max="11" width="9.140625" style="39" customWidth="1"/>
    <col min="12" max="12" width="10.00390625" style="39" customWidth="1"/>
    <col min="13" max="16384" width="9.140625" style="39" customWidth="1"/>
  </cols>
  <sheetData>
    <row r="1" spans="1:10" s="22" customFormat="1" ht="26.25" thickBot="1">
      <c r="A1" s="43" t="s">
        <v>0</v>
      </c>
      <c r="B1" s="44" t="s">
        <v>1</v>
      </c>
      <c r="C1" s="44" t="s">
        <v>205</v>
      </c>
      <c r="D1" s="45" t="s">
        <v>53</v>
      </c>
      <c r="E1" s="44" t="s">
        <v>2</v>
      </c>
      <c r="F1" s="314" t="s">
        <v>3</v>
      </c>
      <c r="G1" s="46" t="s">
        <v>20</v>
      </c>
      <c r="H1" s="46" t="s">
        <v>21</v>
      </c>
      <c r="I1" s="46" t="s">
        <v>55</v>
      </c>
      <c r="J1" s="47" t="s">
        <v>35</v>
      </c>
    </row>
    <row r="2" spans="1:10" ht="9" customHeight="1">
      <c r="A2" s="48"/>
      <c r="B2" s="50"/>
      <c r="C2" s="50"/>
      <c r="D2" s="98"/>
      <c r="E2" s="50"/>
      <c r="F2" s="51"/>
      <c r="G2" s="51"/>
      <c r="H2" s="51"/>
      <c r="I2" s="51">
        <f>H2+G2</f>
        <v>0</v>
      </c>
      <c r="J2" s="52"/>
    </row>
    <row r="3" spans="1:10" s="128" customFormat="1" ht="12.75">
      <c r="A3" s="48">
        <v>1</v>
      </c>
      <c r="B3" s="310"/>
      <c r="C3" s="310"/>
      <c r="D3" s="311" t="s">
        <v>117</v>
      </c>
      <c r="E3" s="318"/>
      <c r="F3" s="323"/>
      <c r="G3" s="323"/>
      <c r="H3" s="323"/>
      <c r="I3" s="323"/>
      <c r="J3" s="329"/>
    </row>
    <row r="4" spans="1:10" s="128" customFormat="1" ht="7.5" customHeight="1">
      <c r="A4" s="48"/>
      <c r="B4" s="310"/>
      <c r="C4" s="310"/>
      <c r="D4" s="311"/>
      <c r="E4" s="318"/>
      <c r="F4" s="323"/>
      <c r="G4" s="323"/>
      <c r="H4" s="323"/>
      <c r="I4" s="323"/>
      <c r="J4" s="329"/>
    </row>
    <row r="5" spans="1:10" s="128" customFormat="1" ht="25.5">
      <c r="A5" s="48"/>
      <c r="B5" s="312" t="s">
        <v>4</v>
      </c>
      <c r="C5" s="530" t="s">
        <v>517</v>
      </c>
      <c r="D5" s="311" t="s">
        <v>518</v>
      </c>
      <c r="E5" s="331" t="s">
        <v>140</v>
      </c>
      <c r="F5" s="397">
        <v>771.3</v>
      </c>
      <c r="G5" s="544"/>
      <c r="H5" s="544"/>
      <c r="I5" s="323"/>
      <c r="J5" s="398">
        <f>F5*I5</f>
        <v>0</v>
      </c>
    </row>
    <row r="6" spans="1:10" s="128" customFormat="1" ht="8.25" customHeight="1">
      <c r="A6" s="48"/>
      <c r="B6" s="312"/>
      <c r="C6" s="312"/>
      <c r="D6" s="311"/>
      <c r="E6" s="331"/>
      <c r="F6" s="397"/>
      <c r="G6" s="544"/>
      <c r="H6" s="544"/>
      <c r="I6" s="323"/>
      <c r="J6" s="398"/>
    </row>
    <row r="7" spans="1:10" s="130" customFormat="1" ht="27" customHeight="1">
      <c r="A7" s="48"/>
      <c r="B7" s="312" t="s">
        <v>28</v>
      </c>
      <c r="C7" s="530" t="s">
        <v>519</v>
      </c>
      <c r="D7" s="90" t="s">
        <v>520</v>
      </c>
      <c r="E7" s="318" t="s">
        <v>6</v>
      </c>
      <c r="F7" s="323">
        <v>63.06</v>
      </c>
      <c r="G7" s="544"/>
      <c r="H7" s="544"/>
      <c r="I7" s="323"/>
      <c r="J7" s="329">
        <f>I7*F7</f>
        <v>0</v>
      </c>
    </row>
    <row r="8" spans="1:10" s="128" customFormat="1" ht="8.25" customHeight="1">
      <c r="A8" s="48"/>
      <c r="B8" s="312"/>
      <c r="C8" s="312"/>
      <c r="D8" s="311"/>
      <c r="E8" s="331"/>
      <c r="F8" s="397"/>
      <c r="G8" s="397"/>
      <c r="H8" s="397"/>
      <c r="I8" s="323"/>
      <c r="J8" s="398"/>
    </row>
    <row r="9" spans="1:10" s="130" customFormat="1" ht="12.75" customHeight="1">
      <c r="A9" s="48"/>
      <c r="B9" s="312" t="s">
        <v>27</v>
      </c>
      <c r="C9" s="530" t="s">
        <v>521</v>
      </c>
      <c r="D9" s="90" t="s">
        <v>522</v>
      </c>
      <c r="E9" s="318" t="s">
        <v>12</v>
      </c>
      <c r="F9" s="323">
        <v>78</v>
      </c>
      <c r="G9" s="327"/>
      <c r="H9" s="327"/>
      <c r="I9" s="323"/>
      <c r="J9" s="329">
        <f>I9*F9</f>
        <v>0</v>
      </c>
    </row>
    <row r="10" spans="1:10" s="130" customFormat="1" ht="10.5" customHeight="1">
      <c r="A10" s="48"/>
      <c r="B10" s="312"/>
      <c r="C10" s="312"/>
      <c r="D10" s="90"/>
      <c r="E10" s="318"/>
      <c r="F10" s="323"/>
      <c r="G10" s="323"/>
      <c r="H10" s="323"/>
      <c r="I10" s="323"/>
      <c r="J10" s="329"/>
    </row>
    <row r="11" spans="1:10" ht="12.75">
      <c r="A11" s="48"/>
      <c r="B11" s="312" t="s">
        <v>51</v>
      </c>
      <c r="C11" s="312"/>
      <c r="D11" s="545" t="s">
        <v>108</v>
      </c>
      <c r="E11" s="318" t="s">
        <v>6</v>
      </c>
      <c r="F11" s="323">
        <v>1214.71</v>
      </c>
      <c r="G11" s="327"/>
      <c r="H11" s="453"/>
      <c r="I11" s="323"/>
      <c r="J11" s="329">
        <f>I11*F11</f>
        <v>0</v>
      </c>
    </row>
    <row r="12" spans="1:10" ht="9" customHeight="1">
      <c r="A12" s="48"/>
      <c r="B12" s="312"/>
      <c r="C12" s="312"/>
      <c r="D12" s="545"/>
      <c r="E12" s="318"/>
      <c r="F12" s="323"/>
      <c r="G12" s="323"/>
      <c r="H12" s="323"/>
      <c r="I12" s="323"/>
      <c r="J12" s="329"/>
    </row>
    <row r="13" spans="1:10" ht="25.5">
      <c r="A13" s="48"/>
      <c r="B13" s="312" t="s">
        <v>60</v>
      </c>
      <c r="C13" s="312"/>
      <c r="D13" s="545" t="s">
        <v>109</v>
      </c>
      <c r="E13" s="318" t="s">
        <v>6</v>
      </c>
      <c r="F13" s="323">
        <v>302.35</v>
      </c>
      <c r="G13" s="327"/>
      <c r="H13" s="327"/>
      <c r="I13" s="323"/>
      <c r="J13" s="329">
        <f>I13*F13</f>
        <v>0</v>
      </c>
    </row>
    <row r="14" spans="1:10" ht="8.25" customHeight="1">
      <c r="A14" s="48"/>
      <c r="B14" s="312"/>
      <c r="C14" s="312"/>
      <c r="D14" s="545"/>
      <c r="E14" s="318"/>
      <c r="F14" s="323"/>
      <c r="G14" s="323"/>
      <c r="H14" s="323"/>
      <c r="I14" s="323"/>
      <c r="J14" s="329"/>
    </row>
    <row r="15" spans="1:10" ht="26.25" customHeight="1">
      <c r="A15" s="48"/>
      <c r="B15" s="312" t="s">
        <v>52</v>
      </c>
      <c r="C15" s="312"/>
      <c r="D15" s="545" t="s">
        <v>110</v>
      </c>
      <c r="E15" s="318" t="s">
        <v>6</v>
      </c>
      <c r="F15" s="323">
        <v>302.35</v>
      </c>
      <c r="G15" s="544"/>
      <c r="H15" s="327"/>
      <c r="I15" s="323"/>
      <c r="J15" s="329">
        <f>I15*F15</f>
        <v>0</v>
      </c>
    </row>
    <row r="16" spans="1:10" s="128" customFormat="1" ht="9.75" customHeight="1">
      <c r="A16" s="48"/>
      <c r="B16" s="312"/>
      <c r="C16" s="312"/>
      <c r="D16" s="311"/>
      <c r="E16" s="331"/>
      <c r="F16" s="397"/>
      <c r="G16" s="397"/>
      <c r="H16" s="397"/>
      <c r="I16" s="323"/>
      <c r="J16" s="398"/>
    </row>
    <row r="17" spans="1:13" s="128" customFormat="1" ht="38.25">
      <c r="A17" s="48">
        <v>2</v>
      </c>
      <c r="B17" s="310"/>
      <c r="C17" s="310"/>
      <c r="D17" s="313" t="s">
        <v>523</v>
      </c>
      <c r="E17" s="318" t="s">
        <v>11</v>
      </c>
      <c r="F17" s="323">
        <v>14</v>
      </c>
      <c r="G17" s="323"/>
      <c r="H17" s="323"/>
      <c r="I17" s="323"/>
      <c r="J17" s="329">
        <f>I17*F17</f>
        <v>0</v>
      </c>
      <c r="L17" s="131"/>
      <c r="M17" s="131"/>
    </row>
    <row r="18" spans="1:13" s="128" customFormat="1" ht="9.75" customHeight="1">
      <c r="A18" s="48"/>
      <c r="B18" s="310"/>
      <c r="C18" s="310"/>
      <c r="D18" s="317"/>
      <c r="E18" s="318"/>
      <c r="F18" s="323"/>
      <c r="G18" s="323"/>
      <c r="H18" s="323"/>
      <c r="I18" s="323"/>
      <c r="J18" s="329"/>
      <c r="L18" s="131"/>
      <c r="M18" s="131"/>
    </row>
    <row r="19" spans="1:10" s="135" customFormat="1" ht="12.75">
      <c r="A19" s="48">
        <v>3</v>
      </c>
      <c r="B19" s="310"/>
      <c r="C19" s="310"/>
      <c r="D19" s="313" t="s">
        <v>118</v>
      </c>
      <c r="E19" s="318"/>
      <c r="F19" s="323"/>
      <c r="G19" s="323"/>
      <c r="H19" s="323"/>
      <c r="I19" s="323"/>
      <c r="J19" s="61"/>
    </row>
    <row r="20" spans="1:10" s="135" customFormat="1" ht="10.5" customHeight="1">
      <c r="A20" s="48"/>
      <c r="B20" s="310"/>
      <c r="C20" s="310"/>
      <c r="D20" s="313"/>
      <c r="E20" s="318"/>
      <c r="F20" s="323"/>
      <c r="G20" s="323"/>
      <c r="H20" s="323"/>
      <c r="I20" s="323"/>
      <c r="J20" s="61"/>
    </row>
    <row r="21" spans="1:10" s="130" customFormat="1" ht="51">
      <c r="A21" s="48"/>
      <c r="B21" s="49" t="s">
        <v>7</v>
      </c>
      <c r="C21" s="49"/>
      <c r="D21" s="313" t="s">
        <v>524</v>
      </c>
      <c r="E21" s="318" t="s">
        <v>90</v>
      </c>
      <c r="F21" s="323">
        <v>452</v>
      </c>
      <c r="G21" s="323"/>
      <c r="H21" s="323"/>
      <c r="I21" s="323"/>
      <c r="J21" s="329">
        <f>I21*F21</f>
        <v>0</v>
      </c>
    </row>
    <row r="22" spans="1:10" s="128" customFormat="1" ht="8.25" customHeight="1">
      <c r="A22" s="48"/>
      <c r="B22" s="310"/>
      <c r="C22" s="310"/>
      <c r="D22" s="313"/>
      <c r="E22" s="318"/>
      <c r="F22" s="546" t="s">
        <v>176</v>
      </c>
      <c r="G22" s="323"/>
      <c r="H22" s="323"/>
      <c r="I22" s="323"/>
      <c r="J22" s="547"/>
    </row>
    <row r="23" spans="1:10" ht="8.25" customHeight="1" thickBot="1">
      <c r="A23" s="48"/>
      <c r="B23" s="50"/>
      <c r="C23" s="50"/>
      <c r="D23" s="39"/>
      <c r="E23" s="39"/>
      <c r="F23" s="315"/>
      <c r="G23" s="39"/>
      <c r="H23" s="39"/>
      <c r="I23" s="51"/>
      <c r="J23" s="39"/>
    </row>
    <row r="24" spans="1:10" ht="15.75">
      <c r="A24" s="48"/>
      <c r="B24" s="50"/>
      <c r="C24" s="50"/>
      <c r="D24" s="82" t="s">
        <v>29</v>
      </c>
      <c r="E24" s="67"/>
      <c r="F24" s="68"/>
      <c r="G24" s="68"/>
      <c r="H24" s="68"/>
      <c r="I24" s="68">
        <f>H24+G24</f>
        <v>0</v>
      </c>
      <c r="J24" s="126">
        <f>SUM(J3:J23)</f>
        <v>0</v>
      </c>
    </row>
    <row r="25" spans="1:10" ht="15">
      <c r="A25" s="48"/>
      <c r="B25" s="50"/>
      <c r="C25" s="50"/>
      <c r="D25" s="84" t="s">
        <v>116</v>
      </c>
      <c r="E25" s="57"/>
      <c r="F25" s="58"/>
      <c r="G25" s="58"/>
      <c r="H25" s="58"/>
      <c r="I25" s="58">
        <f>H25+G25</f>
        <v>0</v>
      </c>
      <c r="J25" s="125">
        <f>J24*0.3</f>
        <v>0</v>
      </c>
    </row>
    <row r="26" spans="1:10" ht="18.75" thickBot="1">
      <c r="A26" s="48"/>
      <c r="B26" s="50"/>
      <c r="C26" s="50"/>
      <c r="D26" s="86" t="s">
        <v>38</v>
      </c>
      <c r="E26" s="71"/>
      <c r="F26" s="72"/>
      <c r="G26" s="72"/>
      <c r="H26" s="72"/>
      <c r="I26" s="72">
        <f>H26+G26</f>
        <v>0</v>
      </c>
      <c r="J26" s="124">
        <f>SUM(J24:J25)</f>
        <v>0</v>
      </c>
    </row>
    <row r="27" spans="1:10" ht="12.75">
      <c r="A27" s="48"/>
      <c r="B27" s="50"/>
      <c r="C27" s="50"/>
      <c r="D27" s="39"/>
      <c r="E27" s="39"/>
      <c r="F27" s="315"/>
      <c r="G27" s="39"/>
      <c r="H27" s="39"/>
      <c r="I27" s="51"/>
      <c r="J27" s="39"/>
    </row>
    <row r="28" spans="1:10" ht="12.75">
      <c r="A28" s="48"/>
      <c r="B28" s="50"/>
      <c r="C28" s="50"/>
      <c r="D28" s="39"/>
      <c r="E28" s="39"/>
      <c r="F28" s="315"/>
      <c r="G28" s="39"/>
      <c r="H28" s="39"/>
      <c r="I28" s="51"/>
      <c r="J28" s="39"/>
    </row>
    <row r="29" spans="1:10" ht="12.75">
      <c r="A29" s="48"/>
      <c r="B29" s="50"/>
      <c r="C29" s="50"/>
      <c r="E29" s="39"/>
      <c r="F29" s="315"/>
      <c r="G29" s="39"/>
      <c r="H29" s="39"/>
      <c r="I29" s="51"/>
      <c r="J29" s="39"/>
    </row>
    <row r="30" spans="1:10" ht="12.75">
      <c r="A30" s="40"/>
      <c r="B30" s="39"/>
      <c r="C30" s="39"/>
      <c r="E30" s="39"/>
      <c r="F30" s="315"/>
      <c r="G30" s="39"/>
      <c r="H30" s="39"/>
      <c r="I30" s="51"/>
      <c r="J30" s="39"/>
    </row>
    <row r="31" spans="1:10" ht="12.75">
      <c r="A31" s="40"/>
      <c r="B31" s="39"/>
      <c r="C31" s="39"/>
      <c r="E31" s="39"/>
      <c r="F31" s="315"/>
      <c r="G31" s="39"/>
      <c r="H31" s="39"/>
      <c r="I31" s="51"/>
      <c r="J31" s="39"/>
    </row>
    <row r="32" spans="1:10" ht="12.75">
      <c r="A32" s="40"/>
      <c r="B32" s="39"/>
      <c r="C32" s="39"/>
      <c r="E32" s="39"/>
      <c r="F32" s="315"/>
      <c r="G32" s="39"/>
      <c r="H32" s="39"/>
      <c r="I32" s="51"/>
      <c r="J32" s="39"/>
    </row>
    <row r="33" ht="12.75">
      <c r="I33" s="51"/>
    </row>
    <row r="34" ht="12.75">
      <c r="I34" s="51"/>
    </row>
    <row r="35" ht="12.75">
      <c r="I35" s="51"/>
    </row>
    <row r="36" ht="12.75">
      <c r="I36" s="51"/>
    </row>
    <row r="37" ht="12.75">
      <c r="I37" s="51"/>
    </row>
    <row r="38" ht="12.75">
      <c r="I38" s="51"/>
    </row>
    <row r="39" ht="12.75">
      <c r="I39" s="51"/>
    </row>
    <row r="40" ht="12.75">
      <c r="I40" s="51"/>
    </row>
    <row r="41" ht="12.75">
      <c r="I41" s="51"/>
    </row>
    <row r="42" ht="12.75">
      <c r="I42" s="51"/>
    </row>
    <row r="43" ht="12.75">
      <c r="I43" s="51"/>
    </row>
    <row r="44" ht="12.75">
      <c r="I44" s="51"/>
    </row>
    <row r="45" ht="12.75">
      <c r="I45" s="51"/>
    </row>
  </sheetData>
  <sheetProtection/>
  <printOptions gridLines="1" horizontalCentered="1"/>
  <pageMargins left="0.4330708661417323" right="0.4330708661417323" top="1.4566929133858268" bottom="0.9055118110236221" header="0.7874015748031497" footer="0.5905511811023623"/>
  <pageSetup fitToHeight="0" fitToWidth="1" horizontalDpi="300" verticalDpi="300" orientation="landscape" paperSize="9" scale="90" r:id="rId1"/>
  <headerFooter alignWithMargins="0">
    <oddHeader>&amp;L&amp;11SECRETARIA DO MEIO AMBIENTE
FUNDAÇÃO FLORESTAL
&amp;C&amp;11PROJETO EXECUTIVO PADRÃO
BASE CONJUGADA&amp;R&amp;11Planilha  Orçamentária
PAISAGISMO 
CPOS 159 - Outubro/2012</oddHeader>
    <oddFooter>&amp;RPágina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keywords/>
  <dc:description/>
  <cp:lastModifiedBy>Markus Vinicius Trevisan</cp:lastModifiedBy>
  <cp:lastPrinted>2013-03-21T17:24:36Z</cp:lastPrinted>
  <dcterms:created xsi:type="dcterms:W3CDTF">1998-09-28T13:48:05Z</dcterms:created>
  <dcterms:modified xsi:type="dcterms:W3CDTF">2013-06-10T11:21:23Z</dcterms:modified>
  <cp:category/>
  <cp:version/>
  <cp:contentType/>
  <cp:contentStatus/>
</cp:coreProperties>
</file>