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11"/>
  <workbookPr/>
  <mc:AlternateContent xmlns:mc="http://schemas.openxmlformats.org/markup-compatibility/2006">
    <mc:Choice Requires="x15">
      <x15ac:absPath xmlns:x15ac="http://schemas.microsoft.com/office/spreadsheetml/2010/11/ac" url="C:\Users\Lucas\Desktop\"/>
    </mc:Choice>
  </mc:AlternateContent>
  <xr:revisionPtr revIDLastSave="0" documentId="13_ncr:1_{1BDA2F58-74AB-48AA-AF33-381853F9E3FF}" xr6:coauthVersionLast="47" xr6:coauthVersionMax="47" xr10:uidLastSave="{00000000-0000-0000-0000-000000000000}"/>
  <bookViews>
    <workbookView xWindow="-120" yWindow="-120" windowWidth="20730" windowHeight="11160" tabRatio="483" xr2:uid="{00000000-000D-0000-FFFF-FFFF00000000}"/>
  </bookViews>
  <sheets>
    <sheet name="Por trilha" sheetId="8" r:id="rId1"/>
    <sheet name="DADOS" sheetId="24" r:id="rId2"/>
    <sheet name="Base unitária para composição" sheetId="13" r:id="rId3"/>
    <sheet name="Média orçamentos intervenções" sheetId="18" state="hidden" r:id="rId4"/>
    <sheet name="Preço final custos Gerais e BDI" sheetId="16" state="hidden" r:id="rId5"/>
    <sheet name="MIO_Projeto_Trilhas" sheetId="25" state="hidden" r:id="rId6"/>
    <sheet name="Matriz de Intervenções Original" sheetId="1" state="hidden" r:id="rId7"/>
    <sheet name="Apoio_Valores" sheetId="12" state="hidden" r:id="rId8"/>
    <sheet name="Apoio_Trilhas" sheetId="3" state="hidden" r:id="rId9"/>
    <sheet name="Extras" sheetId="2" state="hidden" r:id="rId10"/>
  </sheets>
  <externalReferences>
    <externalReference r:id="rId11"/>
    <externalReference r:id="rId12"/>
  </externalReferences>
  <definedNames>
    <definedName name="_xlnm._FilterDatabase" localSheetId="8" hidden="1">Apoio_Trilhas!$A$323:$D$323</definedName>
    <definedName name="_xlnm._FilterDatabase" localSheetId="7" hidden="1">Apoio_Valores!$C$2:$E$2</definedName>
    <definedName name="_xlnm._FilterDatabase" localSheetId="2" hidden="1">'Base unitária para composição'!$A$2:$B$226</definedName>
    <definedName name="_xlnm._FilterDatabase" localSheetId="6" hidden="1">'Matriz de Intervenções Original'!$A$1:$G$1801</definedName>
    <definedName name="_xlnm._FilterDatabase" localSheetId="5" hidden="1">MIO_Projeto_Trilhas!$A$1:$J$1422</definedName>
    <definedName name="_xlnm._FilterDatabase" localSheetId="0" hidden="1">'Por trilha'!#REF!</definedName>
    <definedName name="_xlnm.Print_Area" localSheetId="2">'Base unitária para composição'!$A$1:$H$293</definedName>
    <definedName name="_xlnm.Print_Area" localSheetId="3">'Média orçamentos intervenções'!$A$1:$H$22</definedName>
    <definedName name="_xlnm.Database">[1]BOLETIM!$A$1:$F$2150</definedName>
    <definedName name="_xlnm.Print_Titles" localSheetId="2">'Base unitária para composição'!$2:$2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4" i="8" l="1"/>
  <c r="E44" i="8"/>
  <c r="F44" i="8"/>
  <c r="G44" i="8"/>
  <c r="H44" i="8"/>
  <c r="I44" i="8"/>
  <c r="D68" i="8"/>
  <c r="E68" i="8"/>
  <c r="F68" i="8"/>
  <c r="G68" i="8"/>
  <c r="H68" i="8"/>
  <c r="D69" i="8"/>
  <c r="E69" i="8"/>
  <c r="F69" i="8"/>
  <c r="G69" i="8"/>
  <c r="H69" i="8"/>
  <c r="F6" i="13"/>
  <c r="G5" i="13"/>
  <c r="I68" i="8" l="1"/>
  <c r="I69" i="8"/>
  <c r="C44" i="8" l="1"/>
  <c r="C68" i="8"/>
  <c r="C69" i="8"/>
  <c r="D215" i="13" l="1"/>
  <c r="G205" i="13"/>
  <c r="C205" i="13"/>
  <c r="G204" i="13"/>
  <c r="C204" i="13"/>
  <c r="G203" i="13"/>
  <c r="C203" i="13"/>
  <c r="G202" i="13"/>
  <c r="C202" i="13"/>
  <c r="G201" i="13"/>
  <c r="C201" i="13"/>
  <c r="G200" i="13"/>
  <c r="C200" i="13"/>
  <c r="C199" i="13"/>
  <c r="H199" i="13" s="1"/>
  <c r="G198" i="13"/>
  <c r="G197" i="13"/>
  <c r="C197" i="13"/>
  <c r="C198" i="13" s="1"/>
  <c r="F196" i="13"/>
  <c r="G196" i="13" s="1"/>
  <c r="C196" i="13"/>
  <c r="F195" i="13"/>
  <c r="G195" i="13" s="1"/>
  <c r="H195" i="13" s="1"/>
  <c r="G194" i="13"/>
  <c r="H194" i="13" s="1"/>
  <c r="G193" i="13"/>
  <c r="H193" i="13" s="1"/>
  <c r="G190" i="13"/>
  <c r="C190" i="13"/>
  <c r="G189" i="13"/>
  <c r="C189" i="13"/>
  <c r="G188" i="13"/>
  <c r="C188" i="13"/>
  <c r="G187" i="13"/>
  <c r="C187" i="13"/>
  <c r="G186" i="13"/>
  <c r="H186" i="13" s="1"/>
  <c r="G185" i="13"/>
  <c r="H185" i="13" s="1"/>
  <c r="G184" i="13"/>
  <c r="C184" i="13"/>
  <c r="G183" i="13"/>
  <c r="H183" i="13" s="1"/>
  <c r="G182" i="13"/>
  <c r="H182" i="13" s="1"/>
  <c r="F181" i="13"/>
  <c r="G181" i="13" s="1"/>
  <c r="H181" i="13" s="1"/>
  <c r="F180" i="13"/>
  <c r="G180" i="13" s="1"/>
  <c r="H180" i="13" s="1"/>
  <c r="G176" i="13"/>
  <c r="C176" i="13"/>
  <c r="G175" i="13"/>
  <c r="C175" i="13"/>
  <c r="G174" i="13"/>
  <c r="C174" i="13"/>
  <c r="G173" i="13"/>
  <c r="C173" i="13"/>
  <c r="G172" i="13"/>
  <c r="H172" i="13" s="1"/>
  <c r="G171" i="13"/>
  <c r="C171" i="13"/>
  <c r="G170" i="13"/>
  <c r="C170" i="13"/>
  <c r="G169" i="13"/>
  <c r="H169" i="13" s="1"/>
  <c r="G168" i="13"/>
  <c r="G167" i="13"/>
  <c r="G166" i="13"/>
  <c r="C166" i="13"/>
  <c r="G165" i="13"/>
  <c r="C165" i="13"/>
  <c r="C168" i="13" s="1"/>
  <c r="G164" i="13"/>
  <c r="H164" i="13" s="1"/>
  <c r="G161" i="13"/>
  <c r="C161" i="13"/>
  <c r="G160" i="13"/>
  <c r="C160" i="13"/>
  <c r="G159" i="13"/>
  <c r="C159" i="13"/>
  <c r="G158" i="13"/>
  <c r="C158" i="13"/>
  <c r="G157" i="13"/>
  <c r="H157" i="13" s="1"/>
  <c r="G156" i="13"/>
  <c r="H156" i="13" s="1"/>
  <c r="G155" i="13"/>
  <c r="C155" i="13"/>
  <c r="G154" i="13"/>
  <c r="H154" i="13" s="1"/>
  <c r="G153" i="13"/>
  <c r="H153" i="13" s="1"/>
  <c r="F152" i="13"/>
  <c r="G152" i="13" s="1"/>
  <c r="H152" i="13" s="1"/>
  <c r="F151" i="13"/>
  <c r="G151" i="13" s="1"/>
  <c r="H151" i="13" s="1"/>
  <c r="G148" i="13"/>
  <c r="H148" i="13" s="1"/>
  <c r="G147" i="13"/>
  <c r="H147" i="13" s="1"/>
  <c r="G146" i="13"/>
  <c r="H146" i="13" s="1"/>
  <c r="G145" i="13"/>
  <c r="C145" i="13"/>
  <c r="G144" i="13"/>
  <c r="H144" i="13" s="1"/>
  <c r="G143" i="13"/>
  <c r="H143" i="13" s="1"/>
  <c r="G142" i="13"/>
  <c r="H142" i="13" s="1"/>
  <c r="G141" i="13"/>
  <c r="H141" i="13" s="1"/>
  <c r="F140" i="13"/>
  <c r="G140" i="13" s="1"/>
  <c r="H140" i="13" s="1"/>
  <c r="F139" i="13"/>
  <c r="G139" i="13" s="1"/>
  <c r="H139" i="13" s="1"/>
  <c r="G136" i="13"/>
  <c r="H136" i="13" s="1"/>
  <c r="F135" i="13"/>
  <c r="G135" i="13" s="1"/>
  <c r="H135" i="13" s="1"/>
  <c r="G134" i="13"/>
  <c r="H134" i="13" s="1"/>
  <c r="G131" i="13"/>
  <c r="H131" i="13" s="1"/>
  <c r="G130" i="13"/>
  <c r="H130" i="13" s="1"/>
  <c r="F129" i="13"/>
  <c r="G129" i="13" s="1"/>
  <c r="H129" i="13" s="1"/>
  <c r="G128" i="13"/>
  <c r="H128" i="13" s="1"/>
  <c r="B127" i="13"/>
  <c r="F125" i="13"/>
  <c r="G125" i="13" s="1"/>
  <c r="H125" i="13" s="1"/>
  <c r="G124" i="13"/>
  <c r="H124" i="13" s="1"/>
  <c r="B123" i="13"/>
  <c r="G121" i="13"/>
  <c r="G120" i="13"/>
  <c r="C120" i="13"/>
  <c r="C121" i="13" s="1"/>
  <c r="F119" i="13"/>
  <c r="G119" i="13" s="1"/>
  <c r="H119" i="13" s="1"/>
  <c r="G118" i="13"/>
  <c r="C118" i="13"/>
  <c r="G117" i="13"/>
  <c r="H117" i="13" s="1"/>
  <c r="F114" i="13"/>
  <c r="G114" i="13" s="1"/>
  <c r="H114" i="13" s="1"/>
  <c r="G113" i="13"/>
  <c r="H113" i="13" s="1"/>
  <c r="G110" i="13"/>
  <c r="C110" i="13"/>
  <c r="G109" i="13"/>
  <c r="C109" i="13"/>
  <c r="G108" i="13"/>
  <c r="C108" i="13"/>
  <c r="G107" i="13"/>
  <c r="C107" i="13"/>
  <c r="G106" i="13"/>
  <c r="C106" i="13"/>
  <c r="G105" i="13"/>
  <c r="H105" i="13" s="1"/>
  <c r="G104" i="13"/>
  <c r="C104" i="13"/>
  <c r="C103" i="13" s="1"/>
  <c r="G103" i="13"/>
  <c r="F102" i="13"/>
  <c r="G102" i="13" s="1"/>
  <c r="C102" i="13"/>
  <c r="F101" i="13"/>
  <c r="G101" i="13" s="1"/>
  <c r="C101" i="13"/>
  <c r="F98" i="13"/>
  <c r="G98" i="13" s="1"/>
  <c r="H98" i="13" s="1"/>
  <c r="G97" i="13"/>
  <c r="H97" i="13" s="1"/>
  <c r="G96" i="13"/>
  <c r="H96" i="13" s="1"/>
  <c r="G93" i="13"/>
  <c r="H93" i="13" s="1"/>
  <c r="G92" i="13"/>
  <c r="H92" i="13" s="1"/>
  <c r="G89" i="13"/>
  <c r="H89" i="13" s="1"/>
  <c r="G88" i="13"/>
  <c r="H88" i="13" s="1"/>
  <c r="G85" i="13"/>
  <c r="C85" i="13"/>
  <c r="F84" i="13"/>
  <c r="G84" i="13" s="1"/>
  <c r="C84" i="13"/>
  <c r="F83" i="13"/>
  <c r="G83" i="13" s="1"/>
  <c r="C83" i="13"/>
  <c r="G82" i="13"/>
  <c r="C82" i="13"/>
  <c r="G81" i="13"/>
  <c r="H81" i="13" s="1"/>
  <c r="G80" i="13"/>
  <c r="G79" i="13"/>
  <c r="C79" i="13"/>
  <c r="C80" i="13" s="1"/>
  <c r="G78" i="13"/>
  <c r="C78" i="13"/>
  <c r="G77" i="13"/>
  <c r="C77" i="13"/>
  <c r="G76" i="13"/>
  <c r="C76" i="13"/>
  <c r="G75" i="13"/>
  <c r="C75" i="13"/>
  <c r="H75" i="13" s="1"/>
  <c r="G74" i="13"/>
  <c r="C74" i="13"/>
  <c r="G73" i="13"/>
  <c r="C73" i="13"/>
  <c r="G72" i="13"/>
  <c r="C72" i="13"/>
  <c r="G71" i="13"/>
  <c r="C71" i="13"/>
  <c r="G70" i="13"/>
  <c r="C70" i="13"/>
  <c r="B69" i="13"/>
  <c r="G67" i="13"/>
  <c r="H67" i="13" s="1"/>
  <c r="G66" i="13"/>
  <c r="H66" i="13" s="1"/>
  <c r="G65" i="13"/>
  <c r="C65" i="13"/>
  <c r="H65" i="13" s="1"/>
  <c r="G64" i="13"/>
  <c r="C64" i="13"/>
  <c r="G63" i="13"/>
  <c r="C63" i="13"/>
  <c r="F62" i="13"/>
  <c r="G62" i="13" s="1"/>
  <c r="H62" i="13" s="1"/>
  <c r="F61" i="13"/>
  <c r="G61" i="13" s="1"/>
  <c r="H61" i="13" s="1"/>
  <c r="F58" i="13"/>
  <c r="G58" i="13" s="1"/>
  <c r="C58" i="13"/>
  <c r="G57" i="13"/>
  <c r="C57" i="13"/>
  <c r="G56" i="13"/>
  <c r="G55" i="13"/>
  <c r="C55" i="13"/>
  <c r="C56" i="13" s="1"/>
  <c r="F54" i="13"/>
  <c r="G54" i="13" s="1"/>
  <c r="H54" i="13" s="1"/>
  <c r="F53" i="13"/>
  <c r="G53" i="13" s="1"/>
  <c r="H53" i="13" s="1"/>
  <c r="G50" i="13"/>
  <c r="C50" i="13"/>
  <c r="E49" i="13"/>
  <c r="G49" i="13" s="1"/>
  <c r="H49" i="13" s="1"/>
  <c r="G48" i="13"/>
  <c r="H48" i="13" s="1"/>
  <c r="G47" i="13"/>
  <c r="C47" i="13"/>
  <c r="G46" i="13"/>
  <c r="C46" i="13"/>
  <c r="F45" i="13"/>
  <c r="G45" i="13" s="1"/>
  <c r="H45" i="13" s="1"/>
  <c r="F44" i="13"/>
  <c r="G44" i="13" s="1"/>
  <c r="H44" i="13" s="1"/>
  <c r="G41" i="13"/>
  <c r="C41" i="13"/>
  <c r="F40" i="13"/>
  <c r="G40" i="13" s="1"/>
  <c r="H40" i="13" s="1"/>
  <c r="G37" i="13"/>
  <c r="C37" i="13"/>
  <c r="G36" i="13"/>
  <c r="C36" i="13"/>
  <c r="F35" i="13"/>
  <c r="G35" i="13" s="1"/>
  <c r="H35" i="13" s="1"/>
  <c r="G34" i="13"/>
  <c r="C34" i="13"/>
  <c r="G31" i="13"/>
  <c r="G30" i="13"/>
  <c r="C30" i="13"/>
  <c r="C31" i="13" s="1"/>
  <c r="F29" i="13"/>
  <c r="G29" i="13" s="1"/>
  <c r="H29" i="13" s="1"/>
  <c r="G28" i="13"/>
  <c r="C28" i="13"/>
  <c r="G27" i="13"/>
  <c r="C27" i="13"/>
  <c r="G24" i="13"/>
  <c r="C24" i="13"/>
  <c r="F23" i="13"/>
  <c r="G23" i="13" s="1"/>
  <c r="H23" i="13" s="1"/>
  <c r="G22" i="13"/>
  <c r="H22" i="13" s="1"/>
  <c r="G21" i="13"/>
  <c r="C21" i="13"/>
  <c r="G20" i="13"/>
  <c r="C20" i="13"/>
  <c r="F16" i="13"/>
  <c r="G16" i="13" s="1"/>
  <c r="H16" i="13" s="1"/>
  <c r="G15" i="13"/>
  <c r="C15" i="13"/>
  <c r="G14" i="13"/>
  <c r="C14" i="13"/>
  <c r="G11" i="13"/>
  <c r="C11" i="13"/>
  <c r="G10" i="13"/>
  <c r="C10" i="13"/>
  <c r="F9" i="13"/>
  <c r="G9" i="13" s="1"/>
  <c r="H9" i="13" s="1"/>
  <c r="G6" i="13"/>
  <c r="H6" i="13" s="1"/>
  <c r="C5" i="13"/>
  <c r="H11" i="13" l="1"/>
  <c r="H37" i="13"/>
  <c r="H71" i="13"/>
  <c r="H74" i="13"/>
  <c r="H107" i="13"/>
  <c r="H158" i="13"/>
  <c r="H175" i="13"/>
  <c r="H189" i="13"/>
  <c r="H203" i="13"/>
  <c r="H5" i="13"/>
  <c r="H34" i="13"/>
  <c r="H77" i="13"/>
  <c r="H82" i="13"/>
  <c r="H101" i="13"/>
  <c r="H108" i="13"/>
  <c r="H155" i="13"/>
  <c r="H159" i="13"/>
  <c r="H204" i="13"/>
  <c r="H205" i="13"/>
  <c r="J33" i="8"/>
  <c r="J6" i="8"/>
  <c r="H36" i="13"/>
  <c r="H33" i="13" s="1"/>
  <c r="H63" i="13"/>
  <c r="H190" i="13"/>
  <c r="H121" i="13"/>
  <c r="H184" i="13"/>
  <c r="H188" i="13"/>
  <c r="H30" i="13"/>
  <c r="H41" i="13"/>
  <c r="H165" i="13"/>
  <c r="H145" i="13"/>
  <c r="H166" i="13"/>
  <c r="H174" i="13"/>
  <c r="H4" i="13"/>
  <c r="H50" i="13"/>
  <c r="H83" i="13"/>
  <c r="H46" i="13"/>
  <c r="H58" i="13"/>
  <c r="H118" i="13"/>
  <c r="H160" i="13"/>
  <c r="H173" i="13"/>
  <c r="H187" i="13"/>
  <c r="H179" i="13" s="1"/>
  <c r="H14" i="13"/>
  <c r="H91" i="13"/>
  <c r="H161" i="13"/>
  <c r="H27" i="13"/>
  <c r="H73" i="13"/>
  <c r="H102" i="13"/>
  <c r="H106" i="13"/>
  <c r="H120" i="13"/>
  <c r="H171" i="13"/>
  <c r="H197" i="13"/>
  <c r="H21" i="13"/>
  <c r="H70" i="13"/>
  <c r="H85" i="13"/>
  <c r="H10" i="13"/>
  <c r="H79" i="13"/>
  <c r="H103" i="13"/>
  <c r="H109" i="13"/>
  <c r="H47" i="13"/>
  <c r="H43" i="13" s="1"/>
  <c r="H55" i="13"/>
  <c r="H78" i="13"/>
  <c r="H84" i="13"/>
  <c r="H170" i="13"/>
  <c r="H200" i="13"/>
  <c r="H127" i="13"/>
  <c r="H15" i="13"/>
  <c r="H31" i="13"/>
  <c r="H28" i="13"/>
  <c r="H64" i="13"/>
  <c r="H60" i="13" s="1"/>
  <c r="H76" i="13"/>
  <c r="H104" i="13"/>
  <c r="H176" i="13"/>
  <c r="H20" i="13"/>
  <c r="H24" i="13"/>
  <c r="H57" i="13"/>
  <c r="H72" i="13"/>
  <c r="H87" i="13"/>
  <c r="H110" i="13"/>
  <c r="H201" i="13"/>
  <c r="H112" i="13"/>
  <c r="H196" i="13"/>
  <c r="H202" i="13"/>
  <c r="H56" i="13"/>
  <c r="H123" i="13"/>
  <c r="H138" i="13"/>
  <c r="H39" i="13"/>
  <c r="H95" i="13"/>
  <c r="H168" i="13"/>
  <c r="H80" i="13"/>
  <c r="H133" i="13"/>
  <c r="H198" i="13"/>
  <c r="C167" i="13"/>
  <c r="H167" i="13" s="1"/>
  <c r="D64" i="8" l="1"/>
  <c r="E64" i="8"/>
  <c r="F64" i="8"/>
  <c r="G64" i="8"/>
  <c r="H64" i="8"/>
  <c r="D58" i="8"/>
  <c r="E58" i="8"/>
  <c r="F58" i="8"/>
  <c r="G58" i="8"/>
  <c r="H58" i="8"/>
  <c r="D51" i="8"/>
  <c r="E51" i="8"/>
  <c r="F51" i="8"/>
  <c r="G51" i="8"/>
  <c r="H51" i="8"/>
  <c r="D65" i="8"/>
  <c r="E65" i="8"/>
  <c r="F65" i="8"/>
  <c r="G65" i="8"/>
  <c r="H65" i="8"/>
  <c r="D62" i="8"/>
  <c r="E62" i="8"/>
  <c r="F62" i="8"/>
  <c r="G62" i="8"/>
  <c r="H62" i="8"/>
  <c r="D60" i="8"/>
  <c r="E60" i="8"/>
  <c r="F60" i="8"/>
  <c r="G60" i="8"/>
  <c r="H60" i="8"/>
  <c r="D56" i="8"/>
  <c r="E56" i="8"/>
  <c r="F56" i="8"/>
  <c r="G56" i="8"/>
  <c r="H56" i="8"/>
  <c r="D54" i="8"/>
  <c r="E54" i="8"/>
  <c r="F54" i="8"/>
  <c r="G54" i="8"/>
  <c r="H54" i="8"/>
  <c r="D63" i="8"/>
  <c r="E63" i="8"/>
  <c r="F63" i="8"/>
  <c r="G63" i="8"/>
  <c r="H63" i="8"/>
  <c r="D52" i="8"/>
  <c r="E52" i="8"/>
  <c r="F52" i="8"/>
  <c r="G52" i="8"/>
  <c r="H52" i="8"/>
  <c r="D57" i="8"/>
  <c r="E57" i="8"/>
  <c r="F57" i="8"/>
  <c r="G57" i="8"/>
  <c r="H57" i="8"/>
  <c r="D70" i="8"/>
  <c r="E70" i="8"/>
  <c r="F70" i="8"/>
  <c r="G70" i="8"/>
  <c r="H70" i="8"/>
  <c r="D45" i="8"/>
  <c r="E45" i="8"/>
  <c r="F45" i="8"/>
  <c r="G45" i="8"/>
  <c r="H45" i="8"/>
  <c r="D50" i="8"/>
  <c r="E50" i="8"/>
  <c r="F50" i="8"/>
  <c r="G50" i="8"/>
  <c r="H50" i="8"/>
  <c r="I70" i="8"/>
  <c r="C70" i="8"/>
  <c r="I50" i="8"/>
  <c r="C50" i="8"/>
  <c r="I64" i="8"/>
  <c r="C64" i="8"/>
  <c r="I65" i="8"/>
  <c r="C65" i="8"/>
  <c r="I60" i="8"/>
  <c r="C60" i="8"/>
  <c r="I56" i="8"/>
  <c r="C56" i="8"/>
  <c r="I63" i="8"/>
  <c r="C63" i="8"/>
  <c r="I45" i="8"/>
  <c r="C45" i="8"/>
  <c r="H19" i="13"/>
  <c r="H8" i="13"/>
  <c r="I57" i="8"/>
  <c r="C57" i="8"/>
  <c r="I51" i="8"/>
  <c r="C51" i="8"/>
  <c r="I62" i="8"/>
  <c r="C62" i="8"/>
  <c r="I54" i="8"/>
  <c r="C54" i="8"/>
  <c r="H26" i="13"/>
  <c r="I52" i="8"/>
  <c r="I58" i="8"/>
  <c r="C52" i="8"/>
  <c r="C58" i="8"/>
  <c r="H52" i="13"/>
  <c r="H116" i="13"/>
  <c r="H13" i="13"/>
  <c r="H100" i="13"/>
  <c r="H192" i="13"/>
  <c r="H150" i="13"/>
  <c r="H69" i="13"/>
  <c r="H163" i="13"/>
  <c r="D67" i="8" l="1"/>
  <c r="E67" i="8"/>
  <c r="F67" i="8"/>
  <c r="G67" i="8"/>
  <c r="H67" i="8"/>
  <c r="D55" i="8"/>
  <c r="E55" i="8"/>
  <c r="F55" i="8"/>
  <c r="G55" i="8"/>
  <c r="H55" i="8"/>
  <c r="D66" i="8"/>
  <c r="E66" i="8"/>
  <c r="F66" i="8"/>
  <c r="G66" i="8"/>
  <c r="H66" i="8"/>
  <c r="D71" i="8"/>
  <c r="E71" i="8"/>
  <c r="F71" i="8"/>
  <c r="G71" i="8"/>
  <c r="H71" i="8"/>
  <c r="D59" i="8"/>
  <c r="E59" i="8"/>
  <c r="F59" i="8"/>
  <c r="G59" i="8"/>
  <c r="H59" i="8"/>
  <c r="D47" i="8"/>
  <c r="E47" i="8"/>
  <c r="F47" i="8"/>
  <c r="G47" i="8"/>
  <c r="H47" i="8"/>
  <c r="D61" i="8"/>
  <c r="E61" i="8"/>
  <c r="F61" i="8"/>
  <c r="G61" i="8"/>
  <c r="H61" i="8"/>
  <c r="D53" i="8"/>
  <c r="E53" i="8"/>
  <c r="F53" i="8"/>
  <c r="G53" i="8"/>
  <c r="H53" i="8"/>
  <c r="D49" i="8"/>
  <c r="E49" i="8"/>
  <c r="F49" i="8"/>
  <c r="G49" i="8"/>
  <c r="H49" i="8"/>
  <c r="D46" i="8"/>
  <c r="E46" i="8"/>
  <c r="F46" i="8"/>
  <c r="G46" i="8"/>
  <c r="H46" i="8"/>
  <c r="D48" i="8"/>
  <c r="E48" i="8"/>
  <c r="F48" i="8"/>
  <c r="G48" i="8"/>
  <c r="H48" i="8"/>
  <c r="I67" i="8"/>
  <c r="C67" i="8"/>
  <c r="I71" i="8"/>
  <c r="C71" i="8"/>
  <c r="I61" i="8"/>
  <c r="C61" i="8"/>
  <c r="I49" i="8"/>
  <c r="C49" i="8"/>
  <c r="I48" i="8"/>
  <c r="C48" i="8"/>
  <c r="I66" i="8"/>
  <c r="C66" i="8"/>
  <c r="I47" i="8"/>
  <c r="C47" i="8"/>
  <c r="I55" i="8"/>
  <c r="C55" i="8"/>
  <c r="I59" i="8"/>
  <c r="C59" i="8"/>
  <c r="I53" i="8"/>
  <c r="C53" i="8"/>
  <c r="I46" i="8"/>
  <c r="C46" i="8"/>
  <c r="G232" i="13"/>
  <c r="C232" i="13"/>
  <c r="F230" i="13"/>
  <c r="G230" i="13" s="1"/>
  <c r="H230" i="13" s="1"/>
  <c r="F229" i="13"/>
  <c r="G229" i="13" s="1"/>
  <c r="H229" i="13" s="1"/>
  <c r="G241" i="13"/>
  <c r="C241" i="13"/>
  <c r="F239" i="13"/>
  <c r="G239" i="13" s="1"/>
  <c r="H239" i="13" s="1"/>
  <c r="F238" i="13"/>
  <c r="G238" i="13" s="1"/>
  <c r="H238" i="13" s="1"/>
  <c r="G250" i="13"/>
  <c r="C250" i="13"/>
  <c r="F248" i="13"/>
  <c r="G248" i="13" s="1"/>
  <c r="H248" i="13" s="1"/>
  <c r="F247" i="13"/>
  <c r="G247" i="13" s="1"/>
  <c r="H247" i="13" s="1"/>
  <c r="G268" i="13"/>
  <c r="H268" i="13" s="1"/>
  <c r="C267" i="13"/>
  <c r="H267" i="13" s="1"/>
  <c r="C266" i="13"/>
  <c r="H266" i="13" s="1"/>
  <c r="G265" i="13"/>
  <c r="C265" i="13"/>
  <c r="G264" i="13"/>
  <c r="H264" i="13" s="1"/>
  <c r="F263" i="13"/>
  <c r="G263" i="13" s="1"/>
  <c r="H263" i="13" s="1"/>
  <c r="F262" i="13"/>
  <c r="G262" i="13" s="1"/>
  <c r="H262" i="13" s="1"/>
  <c r="G274" i="13"/>
  <c r="C274" i="13"/>
  <c r="F272" i="13"/>
  <c r="G272" i="13" s="1"/>
  <c r="H272" i="13" s="1"/>
  <c r="F271" i="13"/>
  <c r="G271" i="13" s="1"/>
  <c r="H271" i="13" s="1"/>
  <c r="G283" i="13"/>
  <c r="C283" i="13"/>
  <c r="F281" i="13"/>
  <c r="G281" i="13" s="1"/>
  <c r="H281" i="13" s="1"/>
  <c r="F280" i="13"/>
  <c r="G280" i="13" s="1"/>
  <c r="H280" i="13" s="1"/>
  <c r="G286" i="13"/>
  <c r="H286" i="13" s="1"/>
  <c r="C285" i="13"/>
  <c r="H285" i="13" s="1"/>
  <c r="C284" i="13"/>
  <c r="H284" i="13" s="1"/>
  <c r="G282" i="13"/>
  <c r="H282" i="13" s="1"/>
  <c r="G277" i="13"/>
  <c r="H277" i="13" s="1"/>
  <c r="C276" i="13"/>
  <c r="H276" i="13" s="1"/>
  <c r="C275" i="13"/>
  <c r="H275" i="13" s="1"/>
  <c r="G273" i="13"/>
  <c r="H273" i="13" s="1"/>
  <c r="G253" i="13"/>
  <c r="H253" i="13" s="1"/>
  <c r="C252" i="13"/>
  <c r="H252" i="13" s="1"/>
  <c r="C251" i="13"/>
  <c r="H251" i="13" s="1"/>
  <c r="G249" i="13"/>
  <c r="H249" i="13" s="1"/>
  <c r="G244" i="13"/>
  <c r="H244" i="13" s="1"/>
  <c r="C243" i="13"/>
  <c r="H243" i="13" s="1"/>
  <c r="C242" i="13"/>
  <c r="H242" i="13" s="1"/>
  <c r="G240" i="13"/>
  <c r="H240" i="13" s="1"/>
  <c r="C234" i="13"/>
  <c r="H234" i="13" s="1"/>
  <c r="C233" i="13"/>
  <c r="H233" i="13" s="1"/>
  <c r="C235" i="13"/>
  <c r="G231" i="13"/>
  <c r="H231" i="13" s="1"/>
  <c r="G215" i="13"/>
  <c r="H232" i="13" l="1"/>
  <c r="H241" i="13"/>
  <c r="H237" i="13" s="1"/>
  <c r="H250" i="13"/>
  <c r="H246" i="13" s="1"/>
  <c r="H265" i="13"/>
  <c r="H261" i="13" s="1"/>
  <c r="H283" i="13"/>
  <c r="H279" i="13" s="1"/>
  <c r="H274" i="13"/>
  <c r="H270" i="13" s="1"/>
  <c r="H215" i="13"/>
  <c r="D78" i="8" l="1"/>
  <c r="E78" i="8"/>
  <c r="F78" i="8"/>
  <c r="G78" i="8"/>
  <c r="H78" i="8"/>
  <c r="D79" i="8"/>
  <c r="E79" i="8"/>
  <c r="F79" i="8"/>
  <c r="G79" i="8"/>
  <c r="H79" i="8"/>
  <c r="D77" i="8"/>
  <c r="E77" i="8"/>
  <c r="F77" i="8"/>
  <c r="G77" i="8"/>
  <c r="H77" i="8"/>
  <c r="D74" i="8"/>
  <c r="E74" i="8"/>
  <c r="F74" i="8"/>
  <c r="G74" i="8"/>
  <c r="H74" i="8"/>
  <c r="D73" i="8"/>
  <c r="E73" i="8"/>
  <c r="F73" i="8"/>
  <c r="G73" i="8"/>
  <c r="H73" i="8"/>
  <c r="C79" i="8"/>
  <c r="I79" i="8"/>
  <c r="C73" i="8"/>
  <c r="I73" i="8"/>
  <c r="I77" i="8"/>
  <c r="C77" i="8"/>
  <c r="I78" i="8"/>
  <c r="C78" i="8"/>
  <c r="I74" i="8"/>
  <c r="C74" i="8"/>
  <c r="J12" i="8" l="1"/>
  <c r="J8" i="8"/>
  <c r="J7" i="8"/>
  <c r="J18" i="8"/>
  <c r="J27" i="8"/>
  <c r="J22" i="8"/>
  <c r="J21" i="8"/>
  <c r="J20" i="8"/>
  <c r="J19" i="8"/>
  <c r="J17" i="8"/>
  <c r="J16" i="8"/>
  <c r="J15" i="8"/>
  <c r="J14" i="8"/>
  <c r="J13" i="8"/>
  <c r="J11" i="8"/>
  <c r="J10" i="8"/>
  <c r="J9" i="8"/>
  <c r="J32" i="8"/>
  <c r="J26" i="8"/>
  <c r="J31" i="8"/>
  <c r="J25" i="8"/>
  <c r="J30" i="8"/>
  <c r="J24" i="8"/>
  <c r="J35" i="8"/>
  <c r="J29" i="8"/>
  <c r="J23" i="8"/>
  <c r="J34" i="8"/>
  <c r="J28" i="8"/>
  <c r="J37" i="8"/>
  <c r="J5" i="8"/>
  <c r="J38" i="8"/>
  <c r="J36" i="8"/>
  <c r="G214" i="13" l="1"/>
  <c r="H214" i="13" s="1"/>
  <c r="G211" i="13"/>
  <c r="H211" i="13" s="1"/>
  <c r="F259" i="13"/>
  <c r="G259" i="13" s="1"/>
  <c r="H259" i="13" s="1"/>
  <c r="H258" i="13" s="1"/>
  <c r="F256" i="13"/>
  <c r="G256" i="13" s="1"/>
  <c r="H256" i="13" s="1"/>
  <c r="H255" i="13" s="1"/>
  <c r="G235" i="13"/>
  <c r="H235" i="13" s="1"/>
  <c r="H228" i="13" s="1"/>
  <c r="D72" i="8" l="1"/>
  <c r="E72" i="8"/>
  <c r="F72" i="8"/>
  <c r="G72" i="8"/>
  <c r="H72" i="8"/>
  <c r="D75" i="8"/>
  <c r="E75" i="8"/>
  <c r="F75" i="8"/>
  <c r="G75" i="8"/>
  <c r="H75" i="8"/>
  <c r="D76" i="8"/>
  <c r="E76" i="8"/>
  <c r="F76" i="8"/>
  <c r="G76" i="8"/>
  <c r="H76" i="8"/>
  <c r="I72" i="8"/>
  <c r="C72" i="8"/>
  <c r="I75" i="8"/>
  <c r="C75" i="8"/>
  <c r="I76" i="8"/>
  <c r="C76" i="8"/>
  <c r="I80" i="8" l="1"/>
  <c r="H80" i="8"/>
  <c r="G80" i="8"/>
  <c r="F80" i="8"/>
  <c r="E80" i="8"/>
  <c r="D80" i="8"/>
  <c r="C80" i="8"/>
  <c r="E30" i="12"/>
  <c r="E29" i="12"/>
  <c r="E28" i="12"/>
  <c r="J39" i="8" l="1"/>
  <c r="E4" i="12"/>
  <c r="G223" i="13" l="1"/>
  <c r="H223" i="13" s="1"/>
  <c r="G222" i="13"/>
  <c r="H222" i="13" s="1"/>
  <c r="G221" i="13"/>
  <c r="H221" i="13" s="1"/>
  <c r="G224" i="13"/>
  <c r="H224" i="13" s="1"/>
  <c r="G225" i="13"/>
  <c r="H225" i="13" s="1"/>
  <c r="G226" i="13"/>
  <c r="H226" i="13" s="1"/>
  <c r="G220" i="13"/>
  <c r="H220" i="13" s="1"/>
  <c r="G212" i="13"/>
  <c r="G213" i="13"/>
  <c r="G216" i="13"/>
  <c r="G217" i="13"/>
  <c r="H219" i="13" l="1"/>
  <c r="F208" i="13"/>
  <c r="E27" i="12" l="1"/>
  <c r="H21" i="18" l="1"/>
  <c r="G19" i="18"/>
  <c r="F19" i="18"/>
  <c r="E19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19" i="18" l="1"/>
  <c r="G208" i="13" l="1"/>
  <c r="H208" i="13" s="1"/>
  <c r="J73" i="8" l="1"/>
  <c r="J79" i="8" l="1"/>
  <c r="J63" i="8"/>
  <c r="J78" i="8"/>
  <c r="J62" i="8"/>
  <c r="J61" i="8"/>
  <c r="F23" i="16"/>
  <c r="H217" i="13" l="1"/>
  <c r="H216" i="13"/>
  <c r="H213" i="13"/>
  <c r="H212" i="13"/>
  <c r="H210" i="13" l="1"/>
  <c r="F25" i="16"/>
  <c r="F26" i="16"/>
  <c r="F24" i="16"/>
  <c r="F22" i="16"/>
  <c r="F21" i="16"/>
  <c r="E28" i="16" s="1"/>
  <c r="F28" i="16" s="1"/>
  <c r="F17" i="16"/>
  <c r="F16" i="16"/>
  <c r="F14" i="16"/>
  <c r="S216" i="13" l="1"/>
  <c r="R211" i="13"/>
  <c r="E15" i="16"/>
  <c r="F15" i="16" s="1"/>
  <c r="F13" i="16" s="1"/>
  <c r="E29" i="16"/>
  <c r="F29" i="16" s="1"/>
  <c r="F27" i="16" s="1"/>
  <c r="F20" i="16"/>
  <c r="F19" i="16" l="1"/>
  <c r="G207" i="13" l="1"/>
  <c r="H207" i="13" l="1"/>
  <c r="H206" i="13" s="1"/>
  <c r="E8" i="12"/>
  <c r="J45" i="8" l="1"/>
  <c r="E15" i="12"/>
  <c r="J77" i="8" s="1"/>
  <c r="E32" i="12"/>
  <c r="E24" i="12"/>
  <c r="E17" i="12"/>
  <c r="E31" i="12"/>
  <c r="E22" i="12"/>
  <c r="E10" i="12"/>
  <c r="E12" i="12"/>
  <c r="E5" i="12"/>
  <c r="E13" i="12"/>
  <c r="E11" i="12"/>
  <c r="E19" i="12"/>
  <c r="E16" i="12"/>
  <c r="E21" i="12"/>
  <c r="E18" i="12"/>
  <c r="E23" i="12"/>
  <c r="E9" i="12"/>
  <c r="E3" i="12"/>
  <c r="E14" i="12"/>
  <c r="E26" i="12"/>
  <c r="J46" i="8" l="1"/>
  <c r="J64" i="8"/>
  <c r="J59" i="8"/>
  <c r="J65" i="8"/>
  <c r="J56" i="8"/>
  <c r="J60" i="8"/>
  <c r="E20" i="12"/>
  <c r="E8" i="16" l="1"/>
  <c r="F8" i="16" s="1"/>
  <c r="E9" i="16"/>
  <c r="F9" i="16" s="1"/>
  <c r="E11" i="16"/>
  <c r="F11" i="16" s="1"/>
  <c r="E6" i="16"/>
  <c r="F6" i="16" s="1"/>
  <c r="E5" i="16"/>
  <c r="F5" i="16" s="1"/>
  <c r="E7" i="16"/>
  <c r="F7" i="16" s="1"/>
  <c r="E10" i="16"/>
  <c r="F10" i="16" s="1"/>
  <c r="E4" i="16" l="1"/>
  <c r="F4" i="16" s="1"/>
  <c r="F3" i="16" s="1"/>
  <c r="F32" i="16" s="1"/>
  <c r="F33" i="16" s="1"/>
  <c r="F31" i="16" s="1"/>
  <c r="J67" i="8"/>
  <c r="J72" i="8"/>
  <c r="J75" i="8"/>
  <c r="J76" i="8"/>
  <c r="J51" i="8"/>
  <c r="J50" i="8"/>
  <c r="J57" i="8"/>
  <c r="J49" i="8"/>
  <c r="J55" i="8"/>
  <c r="J68" i="8"/>
  <c r="J71" i="8"/>
  <c r="J52" i="8"/>
  <c r="J70" i="8"/>
  <c r="J66" i="8"/>
  <c r="J74" i="8"/>
  <c r="J69" i="8"/>
  <c r="J58" i="8"/>
  <c r="J54" i="8"/>
  <c r="J53" i="8"/>
  <c r="J47" i="8" l="1"/>
  <c r="J48" i="8"/>
  <c r="J80" i="8" l="1"/>
  <c r="L79" i="3" l="1"/>
</calcChain>
</file>

<file path=xl/sharedStrings.xml><?xml version="1.0" encoding="utf-8"?>
<sst xmlns="http://schemas.openxmlformats.org/spreadsheetml/2006/main" count="13845" uniqueCount="2075">
  <si>
    <r>
      <t>Intervenções por trilha</t>
    </r>
    <r>
      <rPr>
        <b/>
        <vertAlign val="superscript"/>
        <sz val="12"/>
        <color theme="1"/>
        <rFont val="Arial"/>
        <family val="2"/>
      </rPr>
      <t>1</t>
    </r>
  </si>
  <si>
    <t xml:space="preserve">PE Itinguçu </t>
  </si>
  <si>
    <t>Descrição</t>
  </si>
  <si>
    <t>Trilha 1</t>
  </si>
  <si>
    <t>Trilha 2</t>
  </si>
  <si>
    <t>Trilha 3</t>
  </si>
  <si>
    <t>Trilha 4</t>
  </si>
  <si>
    <t>Trilha 5</t>
  </si>
  <si>
    <t>Trilha 6</t>
  </si>
  <si>
    <t>Trilha 7</t>
  </si>
  <si>
    <t>Total</t>
  </si>
  <si>
    <t>OC.1.</t>
  </si>
  <si>
    <t>OC1 - Clareamento</t>
  </si>
  <si>
    <t>OC.2.</t>
  </si>
  <si>
    <t>OC2 - Regularização e construção de piso</t>
  </si>
  <si>
    <t>OC.3.</t>
  </si>
  <si>
    <t xml:space="preserve">OC3 - Regularização de Traçado </t>
  </si>
  <si>
    <t>OC.4.</t>
  </si>
  <si>
    <t>OC4 - Drenagem longitudinal</t>
  </si>
  <si>
    <t>OC.5.</t>
  </si>
  <si>
    <t>OC5 - Degraus e escadas de madeira</t>
  </si>
  <si>
    <t>OC.6.</t>
  </si>
  <si>
    <t>OC6 - Degraus de pedra arrumada</t>
  </si>
  <si>
    <t>OC.7.</t>
  </si>
  <si>
    <t>OC7 - Estivas</t>
  </si>
  <si>
    <t>OC.8.</t>
  </si>
  <si>
    <t>OC8 - Contenção de encostas</t>
  </si>
  <si>
    <t>OC.9.</t>
  </si>
  <si>
    <t>OC9 - Guarda Corpo</t>
  </si>
  <si>
    <t>OC.10.</t>
  </si>
  <si>
    <t>OC10 - Pinguela</t>
  </si>
  <si>
    <t>OC.11.</t>
  </si>
  <si>
    <t>OC11 - Ponte Pênsil</t>
  </si>
  <si>
    <t>OC.12.</t>
  </si>
  <si>
    <t>OC12 - Escada vertical</t>
  </si>
  <si>
    <t>OC.13.</t>
  </si>
  <si>
    <t>OC13 - Corrimão de madeira</t>
  </si>
  <si>
    <t>OC.14.</t>
  </si>
  <si>
    <t>OC14 - Agarras artificiais</t>
  </si>
  <si>
    <t>OC.17.</t>
  </si>
  <si>
    <t xml:space="preserve">OC17 - Mirante </t>
  </si>
  <si>
    <t>OC.18.</t>
  </si>
  <si>
    <t>OC18 - Área de descanso com clareamento</t>
  </si>
  <si>
    <t>OC.19.</t>
  </si>
  <si>
    <t>OC19 - Área de Descanso com estrutura</t>
  </si>
  <si>
    <t>OC.20.</t>
  </si>
  <si>
    <t>OC20 - Camping / selvagem</t>
  </si>
  <si>
    <t>OC.21.</t>
  </si>
  <si>
    <t>OC21 - Camping / estrutura</t>
  </si>
  <si>
    <t>OC.22.</t>
  </si>
  <si>
    <t>OC22 - Fechamento de picada com vegetação</t>
  </si>
  <si>
    <t>OC.23.</t>
  </si>
  <si>
    <t>OC23 - Deck de madeira</t>
  </si>
  <si>
    <t>OC.24.</t>
  </si>
  <si>
    <t>OC24 - Trilha suspensa</t>
  </si>
  <si>
    <t>OC.25.</t>
  </si>
  <si>
    <t>OC25 - Abrigo para monitor de trilha</t>
  </si>
  <si>
    <t>OC.26.</t>
  </si>
  <si>
    <t>OC26 - Piso elevado em geotextil</t>
  </si>
  <si>
    <t>OC.27.</t>
  </si>
  <si>
    <t>OC27 - Piso em gabião c/ chapa estampada 1,00 x 0,30m</t>
  </si>
  <si>
    <t>OC.31.</t>
  </si>
  <si>
    <t>OC31 - Passarela suspensa ACESSÍVEL</t>
  </si>
  <si>
    <t>OC.37.</t>
  </si>
  <si>
    <t>OC37 - Torre de observação de aves</t>
  </si>
  <si>
    <t>CV1</t>
  </si>
  <si>
    <t>CV1 - Placa Indicativa/direcional 53 x 134,4cm</t>
  </si>
  <si>
    <t>CV2</t>
  </si>
  <si>
    <t>CV2 - Placa de advertência/preservação 91 x 137,4cm</t>
  </si>
  <si>
    <t>CV3</t>
  </si>
  <si>
    <t>CV3 - Placa diretório 206 x 213,4cm</t>
  </si>
  <si>
    <t>CV4</t>
  </si>
  <si>
    <t>CV4 - Totem pequeno 67 x 255,5cm</t>
  </si>
  <si>
    <t>CV5</t>
  </si>
  <si>
    <t>CV5 - Totem grande 104 x 400cm</t>
  </si>
  <si>
    <t>CV6</t>
  </si>
  <si>
    <t>CV6 - Placa entrada de trilha 86 x 205,4cm</t>
  </si>
  <si>
    <t>CV7</t>
  </si>
  <si>
    <t>CV7 - Placas Identificação de espécie  30 x 22cm</t>
  </si>
  <si>
    <t>CV8</t>
  </si>
  <si>
    <t>CV8 - Placa Interpretativa 86 x 205,4cm</t>
  </si>
  <si>
    <r>
      <t xml:space="preserve">OBS: 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Unidades vide planilha "Composição de Preço Ocs (ATUAL)"</t>
    </r>
  </si>
  <si>
    <t>Recursos financeiros por trilha (R$)</t>
  </si>
  <si>
    <t xml:space="preserve">Total do valor a ser convertido </t>
  </si>
  <si>
    <t>RELAÇÃO DE OBRAS CORRENTES QUE DEVERÃO SER CONSIDERADAS</t>
  </si>
  <si>
    <t>Item</t>
  </si>
  <si>
    <t>Nome da Obra Corrente</t>
  </si>
  <si>
    <t>Unidade de medida</t>
  </si>
  <si>
    <t>OC 1</t>
  </si>
  <si>
    <t>Clareamento</t>
  </si>
  <si>
    <t>ml</t>
  </si>
  <si>
    <t>OC 2</t>
  </si>
  <si>
    <t>Regularização e construção de piso</t>
  </si>
  <si>
    <t>m²</t>
  </si>
  <si>
    <t>OC 3</t>
  </si>
  <si>
    <t>Regularização de traçado</t>
  </si>
  <si>
    <t>OC 4</t>
  </si>
  <si>
    <t>Drenagem longitudinal</t>
  </si>
  <si>
    <t>OC 5</t>
  </si>
  <si>
    <t>Degraus e escadas de madeira</t>
  </si>
  <si>
    <t>OC 6</t>
  </si>
  <si>
    <t>Degraus de pedra arrumada</t>
  </si>
  <si>
    <t>OC 7</t>
  </si>
  <si>
    <t>Estivas</t>
  </si>
  <si>
    <t>OC 8</t>
  </si>
  <si>
    <t>Contenção de encostas</t>
  </si>
  <si>
    <t>OC 9</t>
  </si>
  <si>
    <t>Guarda - corpo.</t>
  </si>
  <si>
    <t>OC 10</t>
  </si>
  <si>
    <t>Pinguela</t>
  </si>
  <si>
    <t>OC 11</t>
  </si>
  <si>
    <t>Ponte pênsil</t>
  </si>
  <si>
    <t>OC 12</t>
  </si>
  <si>
    <t>Escada vertical</t>
  </si>
  <si>
    <t>OC 13</t>
  </si>
  <si>
    <t>Corrimão de madeira</t>
  </si>
  <si>
    <t>OC 14</t>
  </si>
  <si>
    <t>Agarras artificiais</t>
  </si>
  <si>
    <t>OC 17</t>
  </si>
  <si>
    <t>Mirante</t>
  </si>
  <si>
    <t>OC 18</t>
  </si>
  <si>
    <t>Área de descanso com clareamento</t>
  </si>
  <si>
    <t>OC 19</t>
  </si>
  <si>
    <t>Área de descanso com estrutura</t>
  </si>
  <si>
    <t>OC 20</t>
  </si>
  <si>
    <t>Camping / selvagem</t>
  </si>
  <si>
    <t>OC 21</t>
  </si>
  <si>
    <t>Camping / estrutura</t>
  </si>
  <si>
    <t>OC 22</t>
  </si>
  <si>
    <t>Fechamento de picada com vegetação</t>
  </si>
  <si>
    <t>OC 23</t>
  </si>
  <si>
    <t>Deck de madeira</t>
  </si>
  <si>
    <t>16 m²</t>
  </si>
  <si>
    <t>OC 24</t>
  </si>
  <si>
    <t>Trilha suspensa</t>
  </si>
  <si>
    <t>OC 25</t>
  </si>
  <si>
    <t>Abrigo para monitor de trilha.</t>
  </si>
  <si>
    <t>OC 26</t>
  </si>
  <si>
    <t>Piso elevado em geotextil</t>
  </si>
  <si>
    <t>OC 27</t>
  </si>
  <si>
    <t>Piso em gabião c/ chapa estampada 1,00 x 0,30m.</t>
  </si>
  <si>
    <t>OC 28</t>
  </si>
  <si>
    <t>Piso de trilha gramado.</t>
  </si>
  <si>
    <t>OC 31</t>
  </si>
  <si>
    <t>Passarela suspensa ACESSÍVEL</t>
  </si>
  <si>
    <t>600 ml</t>
  </si>
  <si>
    <t>OC 32</t>
  </si>
  <si>
    <t>Guia de balizamento com régua de madeira.</t>
  </si>
  <si>
    <t>OC 36</t>
  </si>
  <si>
    <t>Passarela suspensa.</t>
  </si>
  <si>
    <t>OC37</t>
  </si>
  <si>
    <t>Torre de observação de aves</t>
  </si>
  <si>
    <t>unid</t>
  </si>
  <si>
    <t>PLACAS COMUNICAÇÃO VISUAL FF</t>
  </si>
  <si>
    <t>Placa Indicativa/direcional 53 x 134,4cm</t>
  </si>
  <si>
    <t>unidade</t>
  </si>
  <si>
    <t>Placas de advertência/preservacao 91 x 137,4cm</t>
  </si>
  <si>
    <t>Placa diretório 206 x 213,4cm</t>
  </si>
  <si>
    <t>Totem pequeno 67 x 255,5cm</t>
  </si>
  <si>
    <t>Totem grande 104 x 400cm</t>
  </si>
  <si>
    <t>Placa entrada de trilha 86 x 205,4cm</t>
  </si>
  <si>
    <t>1 unidade</t>
  </si>
  <si>
    <t>Placas Identificação de espécie  30 x 22cm</t>
  </si>
  <si>
    <t>3 unidade</t>
  </si>
  <si>
    <t>CDHU/COTAÇÃO DE MERCADO</t>
  </si>
  <si>
    <t>Tipo de intervação</t>
  </si>
  <si>
    <t>Quant</t>
  </si>
  <si>
    <t>Unid</t>
  </si>
  <si>
    <t>PUMat</t>
  </si>
  <si>
    <t>PU MObra</t>
  </si>
  <si>
    <t>Custo Unitário (R$)</t>
  </si>
  <si>
    <t>Custo Total (R$)</t>
  </si>
  <si>
    <t>Clareamento de trilha (largura 2,00 x altura 2,10)</t>
  </si>
  <si>
    <t>02.09.030</t>
  </si>
  <si>
    <t>Limpeza manual do terreno, inclusive troncos até 
5 cm de diâmetro</t>
  </si>
  <si>
    <t>B.01.000.010101</t>
  </si>
  <si>
    <t xml:space="preserve">Ajudante geral </t>
  </si>
  <si>
    <t>h</t>
  </si>
  <si>
    <t>Regularização de Piso (área de intervençao)</t>
  </si>
  <si>
    <t>06.01.020</t>
  </si>
  <si>
    <t>Escavação manual em solo de 1ª e 2ª categoria em campo aberto</t>
  </si>
  <si>
    <r>
      <t>m</t>
    </r>
    <r>
      <rPr>
        <vertAlign val="superscript"/>
        <sz val="11"/>
        <rFont val="Ecofont Vera Sans"/>
        <family val="2"/>
      </rPr>
      <t>3</t>
    </r>
    <r>
      <rPr>
        <sz val="11"/>
        <color theme="1"/>
        <rFont val="Calibri"/>
        <family val="2"/>
        <scheme val="minor"/>
      </rPr>
      <t/>
    </r>
  </si>
  <si>
    <t>06.11.040</t>
  </si>
  <si>
    <t>Reaterro manual apiloado sem controle de 
compactação</t>
  </si>
  <si>
    <t>m³</t>
  </si>
  <si>
    <t>Regularização de traçado (largura 1,20 x altura 2,10)</t>
  </si>
  <si>
    <t>07.12.020</t>
  </si>
  <si>
    <t>Compactação de aterro mecanizado mínimo de 
95% PN, sem fornecimento de solo em campo 
aberto</t>
  </si>
  <si>
    <t>Drenagem Longitudinal (por metro linear de trilha) Larg. 40 cm x comp. 100cm x prof. 0,20 cm</t>
  </si>
  <si>
    <t>D.02.000.020217</t>
  </si>
  <si>
    <t>Estronca de eucalipto-citriodora (mourão), com diâmetro de 200 a 250 mm - com casca</t>
  </si>
  <si>
    <t>m</t>
  </si>
  <si>
    <t>08.05.100</t>
  </si>
  <si>
    <t>Dreno com pedra britada</t>
  </si>
  <si>
    <t>Degraus de Madeira (largura de 90 cm)</t>
  </si>
  <si>
    <t>Compactação de aterro mecanizado mínimo de 95% PN, sem fornecimento de solo em campo aberto</t>
  </si>
  <si>
    <t>Mão de obra ajudante geral</t>
  </si>
  <si>
    <t xml:space="preserve">D.02.000.021043 </t>
  </si>
  <si>
    <t xml:space="preserve">Madeira de cedrinho - bruto </t>
  </si>
  <si>
    <t>s/ cod. 3</t>
  </si>
  <si>
    <t>Tratamento autoclave em madeira</t>
  </si>
  <si>
    <t>Degraus de pedra arrumada (90 cm de largura de piso)</t>
  </si>
  <si>
    <t>SBC - 010781</t>
  </si>
  <si>
    <t>BLOCO DE PEDRA 0,3/0,5m3</t>
  </si>
  <si>
    <t>Estivas (área de intervenção) BLOCO DE PEDRA 25 CM X 40 CM X 40 CM</t>
  </si>
  <si>
    <r>
      <t>m</t>
    </r>
    <r>
      <rPr>
        <b/>
        <vertAlign val="superscript"/>
        <sz val="11"/>
        <rFont val="Ecofont Vera Sans"/>
        <family val="2"/>
      </rPr>
      <t>2</t>
    </r>
  </si>
  <si>
    <t>Contenção de encostas (área de contenção)</t>
  </si>
  <si>
    <t>B.01.000.010111</t>
  </si>
  <si>
    <t>Mão de obra carpinteiro</t>
  </si>
  <si>
    <t>Madeira de cedrinho - bruto</t>
  </si>
  <si>
    <t>s/ cod. 1</t>
  </si>
  <si>
    <t>Antiracha 5x6 cm</t>
  </si>
  <si>
    <t>und</t>
  </si>
  <si>
    <t>Guarda-Corpo de cordas (duas cordas) por metro linear</t>
  </si>
  <si>
    <t xml:space="preserve">Madeira serrada em cambará, cedrinho, cumaru, eucaliptocitriodora, eucalipto-saligna, garapa, pinus-elioti, tuari, (viga de 6 x 12cm) </t>
  </si>
  <si>
    <t>33.05.010</t>
  </si>
  <si>
    <t>Verniz fungicida para madeira</t>
  </si>
  <si>
    <t>SICRO3 - M 0849</t>
  </si>
  <si>
    <t>Corda de sisal - Diametro 12,5 mm</t>
  </si>
  <si>
    <t>Pinguela (60 cm de largura) - sem cabeceira</t>
  </si>
  <si>
    <t>15.20.020</t>
  </si>
  <si>
    <t>Fornecimento de peças diversas para estrutura 
em madeira</t>
  </si>
  <si>
    <t>E.02.000.026760</t>
  </si>
  <si>
    <t>Prego diversas bitolas (referência 18 x 27)</t>
  </si>
  <si>
    <t>kg</t>
  </si>
  <si>
    <t>E.10.000.092774</t>
  </si>
  <si>
    <t xml:space="preserve">Cabo de aço galvanizado com alma de aço, diâmetro 3/8´ (9,52mm) </t>
  </si>
  <si>
    <t>P.19.000.049568</t>
  </si>
  <si>
    <t>Sapatilha para cabo de aço de 3/8´</t>
  </si>
  <si>
    <t>un</t>
  </si>
  <si>
    <t>E.06.000.042847</t>
  </si>
  <si>
    <t>Clips de fixação para vergalhão em aço galvanizado diâmetro de 3/8´, ref. TEL 5238 ou 
equivalente</t>
  </si>
  <si>
    <t>E.10.000.049575</t>
  </si>
  <si>
    <t xml:space="preserve">Esticador para cabo de aço 5/16´ (8 mm) com terminal gancho-olhal </t>
  </si>
  <si>
    <t xml:space="preserve">P.19.000.049567 </t>
  </si>
  <si>
    <t xml:space="preserve"> Chapa para estai 8 x 76 x 60 x 70 mm 45°</t>
  </si>
  <si>
    <t>SINAPI - 101173</t>
  </si>
  <si>
    <t>ESTACA BROCA DE CONCRETO, DIÂMETRO DE 20CM, ESCAVAÇÃO MANUAL COM TRADO CONCHA, COM ARMADURA DE ARRANQUE. AF_05/2020</t>
  </si>
  <si>
    <t>09.01.020</t>
  </si>
  <si>
    <t>Forma em madeira comum para fundação</t>
  </si>
  <si>
    <t>11.16.020</t>
  </si>
  <si>
    <t>Lançamento, espalhamento e adensamento de 
concreto ou massa em lastro e/ou enchimento</t>
  </si>
  <si>
    <t>11.03.140</t>
  </si>
  <si>
    <t>Concreto preparado no local, fck = 30 Mpa</t>
  </si>
  <si>
    <t>B.01.000.010144</t>
  </si>
  <si>
    <t xml:space="preserve"> Serralheiro</t>
  </si>
  <si>
    <t>B.01.000.010145</t>
  </si>
  <si>
    <t>Ajudante serralheiro</t>
  </si>
  <si>
    <t>10.01.040</t>
  </si>
  <si>
    <t>Armadura em barra de aço CA-50 (A ou B) fyk = 
500 Mpa</t>
  </si>
  <si>
    <t>Escada Vertical (60 cm de largura)</t>
  </si>
  <si>
    <t>01.23.222</t>
  </si>
  <si>
    <t xml:space="preserve">Furação para 12,5mm x 100mm em concreto armado, inclusive colagem de armadura (para 10mm) </t>
  </si>
  <si>
    <t>UN</t>
  </si>
  <si>
    <t>24.03.060</t>
  </si>
  <si>
    <t>Escada marinheiro (galvanizada)</t>
  </si>
  <si>
    <t xml:space="preserve">Corrimão de Madeira </t>
  </si>
  <si>
    <t>ORSE - 1795</t>
  </si>
  <si>
    <t>Corrimão de madeira em sucupira - Rev 01</t>
  </si>
  <si>
    <t>Agarras Artificiais</t>
  </si>
  <si>
    <t>m2</t>
  </si>
  <si>
    <t>Furação para 12,5mm x 100mm em concreto 
armado, inclusive colagem de armadura (para 
10mm)</t>
  </si>
  <si>
    <t>SINAPI - 00013279</t>
  </si>
  <si>
    <t xml:space="preserve">	CHUMBADOR DE ACO TIPO PARABOLT, * 5/8" X 200* MM, COM PORCA E ARRUELA</t>
  </si>
  <si>
    <t>s/ cod. 2</t>
  </si>
  <si>
    <t>Agarras Artificiais com espaçamento de aprox. 60cm</t>
  </si>
  <si>
    <t>Mirante (por área de tablado)</t>
  </si>
  <si>
    <t>Concreto preparado no local, fck = 30 M</t>
  </si>
  <si>
    <t>Área de descanso sem estrutura (por área de intervenção)</t>
  </si>
  <si>
    <t>Área de descanso com estrutura (por área de intervenção)</t>
  </si>
  <si>
    <t>Fechamento de picada com vegetação (por área de intervenção)</t>
  </si>
  <si>
    <t>Mudas nativas paperpot 240 ml com porte de 30 a 60 cm</t>
  </si>
  <si>
    <t>Deck de Madeira (por área de tablado)</t>
  </si>
  <si>
    <t>Trilha Suspensa (1,2 metros de largura) por metro linear</t>
  </si>
  <si>
    <t>M0849 - SICRO3</t>
  </si>
  <si>
    <t>Corda de sisal - D = 12,5 mm</t>
  </si>
  <si>
    <t>1.16.020</t>
  </si>
  <si>
    <t>20.03.010</t>
  </si>
  <si>
    <t>Soalho em tábua de madeira aparelhada</t>
  </si>
  <si>
    <t>20.01.040</t>
  </si>
  <si>
    <t>Lambril em madeira macho/fêmea tarugado, 
exceto pinus</t>
  </si>
  <si>
    <t>36.20.200</t>
  </si>
  <si>
    <t>Mão francesa de 700 mm</t>
  </si>
  <si>
    <t>D.03.000.021036</t>
  </si>
  <si>
    <t>Chapa compensado naval em virola, espessura de 25mm - (2,20 x
1,60)m</t>
  </si>
  <si>
    <t>32.16.070</t>
  </si>
  <si>
    <t xml:space="preserve">Impermeabilização em membrana à base de resina termoplástica e cimentos aditivados com reforço em tela poliéster </t>
  </si>
  <si>
    <t>11.03.090</t>
  </si>
  <si>
    <t>Concreto preparado no local, fck = 20,0 MPa</t>
  </si>
  <si>
    <t>Torre de Observação</t>
  </si>
  <si>
    <t>ORSE 8666</t>
  </si>
  <si>
    <t>Guarda-corpo em madeira reflorestada (eucalipto), h=1,00m</t>
  </si>
  <si>
    <t>ANTIRACHA 5 x 6 cm</t>
  </si>
  <si>
    <t>Concreto preparado no local, fck = 30 MPa</t>
  </si>
  <si>
    <t>OC.41.</t>
  </si>
  <si>
    <t>Escada para Torre de Observação</t>
  </si>
  <si>
    <t>unid.</t>
  </si>
  <si>
    <t>Escada somente uma vez</t>
  </si>
  <si>
    <t>B.01.000.010139</t>
  </si>
  <si>
    <t>Mão de obra de pedreiro</t>
  </si>
  <si>
    <t>B.2.</t>
  </si>
  <si>
    <t>Mobilização de canteiro</t>
  </si>
  <si>
    <t>02.08.020</t>
  </si>
  <si>
    <t>Placa de identificação para obra</t>
  </si>
  <si>
    <t>02.01.021</t>
  </si>
  <si>
    <t>Construção provisória em madeira - fornecimento e montagem</t>
  </si>
  <si>
    <t>02.01.200</t>
  </si>
  <si>
    <t>Desmobilização de construção provisória</t>
  </si>
  <si>
    <t>05.07.040</t>
  </si>
  <si>
    <t>Remoção de entulho separado de obra com 
caçamba metálica - terra, alvenaria, concreto, 
argamassa, madeira, papel, plástico ou metal</t>
  </si>
  <si>
    <t>05.08.140</t>
  </si>
  <si>
    <t>Transporte de entulho, para distâncias superiores ao 20° km</t>
  </si>
  <si>
    <t>M3XKM</t>
  </si>
  <si>
    <t>02.05.060</t>
  </si>
  <si>
    <t>Montagem e desmontagem de andaime torre metálica com altura até 10 m</t>
  </si>
  <si>
    <t>02.05.212</t>
  </si>
  <si>
    <t>Andaime tubular fachadeiro com piso metálico e sapatas ajustáveis</t>
  </si>
  <si>
    <t>m²xmês</t>
  </si>
  <si>
    <t>C.1.</t>
  </si>
  <si>
    <t>Projeto Civil e Ilustrações</t>
  </si>
  <si>
    <t>01.17.041</t>
  </si>
  <si>
    <t>Projeto executivo de arquitetura em formato A1</t>
  </si>
  <si>
    <t>01.20.010</t>
  </si>
  <si>
    <t>Taxa de mobilização e desmobilização de 
equipamentos para execução de levantamento 
topográfico</t>
  </si>
  <si>
    <t>tx</t>
  </si>
  <si>
    <t>01.20.901</t>
  </si>
  <si>
    <t>Levantamento planialtimétrico cadastral em área 
rural acima de 10 alqueires
rural acima de 5 até 10 alqueires</t>
  </si>
  <si>
    <t>01.20.921</t>
  </si>
  <si>
    <t>Implantação de marcos através de levantamento com GPS (mínimo de 3 marcos)</t>
  </si>
  <si>
    <t>01.21.100</t>
  </si>
  <si>
    <t>Sondagem do terreno a trado</t>
  </si>
  <si>
    <t>01.17.051</t>
  </si>
  <si>
    <t>Projeto executivo de estrutura em formato A1</t>
  </si>
  <si>
    <t>01.27.031</t>
  </si>
  <si>
    <t>Projeto e implementação de controle ambiental da obra</t>
  </si>
  <si>
    <t xml:space="preserve">und </t>
  </si>
  <si>
    <t>D.02.000.021005</t>
  </si>
  <si>
    <t>Concreto preparado no local, fck = 20 MPa</t>
  </si>
  <si>
    <t>97.02.036</t>
  </si>
  <si>
    <t xml:space="preserve">Placa de identificação em PVC com texto em vinil </t>
  </si>
  <si>
    <t>ORSE - 9300</t>
  </si>
  <si>
    <t>Totem de sinalização em acrilico cristal 10mm, (1,25x1,50cm), conforme modelo p/Centro Profissionalizante, com aplicação de adesivo digital tipo espelho, em dupla face e com base em concreto armado (50x30cm) e vedação c/silicone</t>
  </si>
  <si>
    <t>ORSE - 9301</t>
  </si>
  <si>
    <t>Totem de sinalização c/estrutura em chapa galvanizada, L. total= 1,40 m e h.total=4,00m, c/aplicação adesivo em recort sobreposto em dupla face, c/base em concreto armado (71x43cm), pintado, conforme modelo p/obra do Parque dos Cajueiros</t>
  </si>
  <si>
    <t>Placa Interpretativa 86 x 205,4cm</t>
  </si>
  <si>
    <t>Média de orçamentos sem código CPOS - Intervenções</t>
  </si>
  <si>
    <t>ID</t>
  </si>
  <si>
    <t>Tipo de Intervenções</t>
  </si>
  <si>
    <t>Quant.</t>
  </si>
  <si>
    <t>Unidade</t>
  </si>
  <si>
    <t>Empresa 1</t>
  </si>
  <si>
    <t>Empresa 2</t>
  </si>
  <si>
    <t>Empresa 3</t>
  </si>
  <si>
    <t>Média (R$)</t>
  </si>
  <si>
    <t>Armazem do Eucalipto</t>
  </si>
  <si>
    <t>Eco Sul</t>
  </si>
  <si>
    <t>Preservam</t>
  </si>
  <si>
    <t>Sem código.01</t>
  </si>
  <si>
    <t xml:space="preserve">Mourão de eucalipto tratado de  Ø 10 a 12 de 2,20m </t>
  </si>
  <si>
    <t>Sem código.02</t>
  </si>
  <si>
    <t xml:space="preserve">Mourão de eucalipto tratado de  Ø 21 a 25 de 2,0m </t>
  </si>
  <si>
    <t>Sem código.03</t>
  </si>
  <si>
    <t>Mourão de eucalipto tratado de Ø  6 a 8 cm de 4m</t>
  </si>
  <si>
    <t>Sem código.04</t>
  </si>
  <si>
    <t>Mourão de eucalipto tratado de Ø 12 a 15 cm de 1m</t>
  </si>
  <si>
    <t>Sem código.05</t>
  </si>
  <si>
    <t>Mourão de eucalipto tratado de Ø 20 a 25 de 4m</t>
  </si>
  <si>
    <t>Sem código.06</t>
  </si>
  <si>
    <t>Mourão de eucalipto tratado de Ø 6 a 8 de 3 m</t>
  </si>
  <si>
    <t>Sem código.07</t>
  </si>
  <si>
    <t xml:space="preserve">Mourão de eucalipto tratado de Ø 15 a 19cm com 0,90m </t>
  </si>
  <si>
    <t>Sem código.08</t>
  </si>
  <si>
    <t>Mourão de eucalipto tratado de Ø 15 a 19cm com 2m</t>
  </si>
  <si>
    <t>Sem código.09</t>
  </si>
  <si>
    <t xml:space="preserve">Mourão de eucalipto tratado de Ø 20 a 25 cm com 1m </t>
  </si>
  <si>
    <t>Sem código.10</t>
  </si>
  <si>
    <t>Mourão de eucalipto tratado de Ø 20 a 25 cm com 2m</t>
  </si>
  <si>
    <t>Sem código.11</t>
  </si>
  <si>
    <t>Mourão de eucalipto tratado de Ø 4 a 6 de 4m</t>
  </si>
  <si>
    <t>Sem código.12</t>
  </si>
  <si>
    <t>Mourão de eucalipto tratado de 5X5cm com 1,2 cm</t>
  </si>
  <si>
    <t>Sem código.13</t>
  </si>
  <si>
    <t>Mourão de eucalipto tratado de Ø 8 a 10cm com 3m</t>
  </si>
  <si>
    <t>Sem código.14</t>
  </si>
  <si>
    <t>Regua de deck de pinus tratado de 3 x 10 de 3m</t>
  </si>
  <si>
    <t>Sapo</t>
  </si>
  <si>
    <t>Sano Agarras</t>
  </si>
  <si>
    <t>Xclimb</t>
  </si>
  <si>
    <t>Sem código.15</t>
  </si>
  <si>
    <t>5 Agarras + Parafusos com espaçamento de aprox. 60cm</t>
  </si>
  <si>
    <t>cj</t>
  </si>
  <si>
    <t>HF Náutica</t>
  </si>
  <si>
    <t>O Construtor</t>
  </si>
  <si>
    <t>Velamar</t>
  </si>
  <si>
    <t>Sem código.16</t>
  </si>
  <si>
    <t>Corda de poliamida (dipada) de 14 mm</t>
  </si>
  <si>
    <t>COMPOSIÇÃO DO PREÇO FINAL</t>
  </si>
  <si>
    <t>ITEM</t>
  </si>
  <si>
    <t>UNIDADE</t>
  </si>
  <si>
    <t>QUANT</t>
  </si>
  <si>
    <t>VALOR</t>
  </si>
  <si>
    <t>TOTAL</t>
  </si>
  <si>
    <t>A.</t>
  </si>
  <si>
    <t xml:space="preserve">INTERVENÇÕES POR NÚCLEO </t>
  </si>
  <si>
    <t>A.1.</t>
  </si>
  <si>
    <t>Caraguatatuba</t>
  </si>
  <si>
    <t>A.2.</t>
  </si>
  <si>
    <t>Picinguaba</t>
  </si>
  <si>
    <t>A.3.</t>
  </si>
  <si>
    <t>NSV</t>
  </si>
  <si>
    <t>A.5.</t>
  </si>
  <si>
    <t>Itariru</t>
  </si>
  <si>
    <t>A.6.</t>
  </si>
  <si>
    <t>NIP</t>
  </si>
  <si>
    <t>A.7.</t>
  </si>
  <si>
    <t>NSS</t>
  </si>
  <si>
    <t>A.8</t>
  </si>
  <si>
    <t>Cunha</t>
  </si>
  <si>
    <t xml:space="preserve">A.9. </t>
  </si>
  <si>
    <t>Curucutu</t>
  </si>
  <si>
    <t xml:space="preserve">B. </t>
  </si>
  <si>
    <t xml:space="preserve">MOBILIZAÇÕES CANTEIROS / MATERIAIS </t>
  </si>
  <si>
    <t>B.1</t>
  </si>
  <si>
    <t xml:space="preserve">Frete </t>
  </si>
  <si>
    <t>Un</t>
  </si>
  <si>
    <t>B.2</t>
  </si>
  <si>
    <t>Mobilização de Canteiro</t>
  </si>
  <si>
    <t>B.3</t>
  </si>
  <si>
    <t>Viagem equipe</t>
    <phoneticPr fontId="0" type="noConversion"/>
  </si>
  <si>
    <t>hora</t>
  </si>
  <si>
    <t>B.4</t>
  </si>
  <si>
    <t xml:space="preserve">Transporte Local </t>
  </si>
  <si>
    <t>km</t>
  </si>
  <si>
    <t xml:space="preserve">C. </t>
  </si>
  <si>
    <t>SERVIÇOS TÉCNICOS E ENGENHARIA</t>
  </si>
  <si>
    <t>C.1.1.</t>
  </si>
  <si>
    <t>Engenheiro Civil especialista em trilhas  (Senior/Pleno)</t>
  </si>
  <si>
    <t>Hora</t>
  </si>
  <si>
    <t>C.1.2.</t>
  </si>
  <si>
    <t>Analista Técnico Pleno de Projeto e Obra</t>
  </si>
  <si>
    <t>C.1.3.</t>
  </si>
  <si>
    <t>Técnico Campo Pleno</t>
  </si>
  <si>
    <t>C.1.4.</t>
  </si>
  <si>
    <t>Analista de Sistema de Informação Geográfica</t>
  </si>
  <si>
    <t>Desenhista Técnico Pleno</t>
  </si>
  <si>
    <t>Ajudante Geral</t>
  </si>
  <si>
    <t>C.2.</t>
  </si>
  <si>
    <t xml:space="preserve">Encargos </t>
  </si>
  <si>
    <t>C.4.1.</t>
  </si>
  <si>
    <t>Equipe Permanente</t>
  </si>
  <si>
    <t>%</t>
  </si>
  <si>
    <t>C.4.2.</t>
  </si>
  <si>
    <t xml:space="preserve">Equipe Eventual </t>
  </si>
  <si>
    <t xml:space="preserve">BDI </t>
  </si>
  <si>
    <t>CUSTO TOTAL SEM BDI</t>
  </si>
  <si>
    <t>VALOR TOTAL COM BDI</t>
  </si>
  <si>
    <t>Fonte: CPOS/ PINI / Mercado</t>
  </si>
  <si>
    <t>ID_Geral</t>
  </si>
  <si>
    <t>ID_UC</t>
  </si>
  <si>
    <t>OBRA CORRENTE (NOMES IDÊNTICOS À ABA "NOME OCs"</t>
  </si>
  <si>
    <t>METRAGEM (SÓ NUMEROS)</t>
  </si>
  <si>
    <t>TRILHA</t>
  </si>
  <si>
    <t>UC/NÚCLEO</t>
  </si>
  <si>
    <t>Y</t>
  </si>
  <si>
    <t>X</t>
  </si>
  <si>
    <t>Trilha do Bauzinho</t>
  </si>
  <si>
    <t>Monumento Natural Pedra do Baú</t>
  </si>
  <si>
    <t>Trilha Ana Chata</t>
  </si>
  <si>
    <t>**</t>
  </si>
  <si>
    <t>Alterado.</t>
  </si>
  <si>
    <t>Trilha do Morro do Careca</t>
  </si>
  <si>
    <t>Monumento Natural Mantiqueira Paulista</t>
  </si>
  <si>
    <t xml:space="preserve">Trilha do São Lourenço </t>
  </si>
  <si>
    <t>PE Restinga de Bertioga</t>
  </si>
  <si>
    <t>Trilha do Mirante do Itaguá</t>
  </si>
  <si>
    <t xml:space="preserve"> </t>
  </si>
  <si>
    <t>Trilha da Lagoa Azul</t>
  </si>
  <si>
    <t>PESM - Núcleo Itutinga Pilões</t>
  </si>
  <si>
    <t>Trilhas da Cachoeira do Elefante</t>
  </si>
  <si>
    <t>PESM - Núcleo Bertioga</t>
  </si>
  <si>
    <t>***</t>
  </si>
  <si>
    <t>Não consta registro Fotográfico.</t>
  </si>
  <si>
    <t>Trilha Ribeirão de Itu</t>
  </si>
  <si>
    <t>PESM - Núcleo São Sebastião</t>
  </si>
  <si>
    <t>Trilha Rio das Pedras</t>
  </si>
  <si>
    <t>Trilha da Rampa de Voo</t>
  </si>
  <si>
    <t>Trilha dos Poções</t>
  </si>
  <si>
    <t>Trilha da Água Branca</t>
  </si>
  <si>
    <t>Trilha das Sete Quedas</t>
  </si>
  <si>
    <t>Trilha do Mirante Maresias-Pauba</t>
  </si>
  <si>
    <t>Trilha Sitio Arqueológico São Francisco</t>
  </si>
  <si>
    <t>Trilha Mirante dos Caraguatás</t>
  </si>
  <si>
    <t>PESM - Núcleo Caraguatatuba</t>
  </si>
  <si>
    <t>Base Graví</t>
  </si>
  <si>
    <t>Base Sede Administrativa</t>
  </si>
  <si>
    <t>Base Rio Pardo</t>
  </si>
  <si>
    <t>Trilha do Guardião</t>
  </si>
  <si>
    <t>PESM - Núcleo Padre Doria</t>
  </si>
  <si>
    <t>-</t>
  </si>
  <si>
    <t>Trilha do Poço Bonito</t>
  </si>
  <si>
    <t>Trilha da Praia Brava da Almada</t>
  </si>
  <si>
    <t>PESM - Núcleo Picinguaba</t>
  </si>
  <si>
    <t>Trilha da Cachoeira Couro do Boi</t>
  </si>
  <si>
    <t>PE Ilhabela</t>
  </si>
  <si>
    <t>Trilha da Cachoeira do Bananal</t>
  </si>
  <si>
    <t>Trilha da Cachoeira da Água Branca</t>
  </si>
  <si>
    <t>Trilha Jabaquara-Fome</t>
  </si>
  <si>
    <t>Estrada Parque</t>
  </si>
  <si>
    <t>Trilha da Cachoeira do Rio Bonito</t>
  </si>
  <si>
    <t>PE Jurupará</t>
  </si>
  <si>
    <t>Trilha do Araçá</t>
  </si>
  <si>
    <t>PE Caverna do Diabo</t>
  </si>
  <si>
    <t>Adaptação necessária.</t>
  </si>
  <si>
    <t>Trilha do Lageado do Paranapanema</t>
  </si>
  <si>
    <t>PE Nascentes do Paranapanema (Boituva)</t>
  </si>
  <si>
    <t>Trilha do Mirante do Bacalhau</t>
  </si>
  <si>
    <t>Trilha da Cachoeira Saibadela</t>
  </si>
  <si>
    <t>PE Intervales (Saibadela)</t>
  </si>
  <si>
    <t>Trilha da Canela</t>
  </si>
  <si>
    <t>PE Carlos Botelho (Sede)</t>
  </si>
  <si>
    <t>Trilha da Figueira</t>
  </si>
  <si>
    <t>PE Carlos Botelho (Núcleo)</t>
  </si>
  <si>
    <t xml:space="preserve">Trilha Cachoeira do Paraiso </t>
  </si>
  <si>
    <t>PE Itinguçu (Nucleo Itinguçu)</t>
  </si>
  <si>
    <t>24.396 16</t>
  </si>
  <si>
    <t>24 39603</t>
  </si>
  <si>
    <t>24,394 99</t>
  </si>
  <si>
    <t>24,396 32</t>
  </si>
  <si>
    <t>Trilha da Cachoeira das Andorinhas</t>
  </si>
  <si>
    <t>PE Rio Turvo (Núcleo Capelinha)</t>
  </si>
  <si>
    <t>Trilha da Cachoeira Grande</t>
  </si>
  <si>
    <t>PE Ilha do Cardoso (Marujá)</t>
  </si>
  <si>
    <t>Trilha das Piscinas da Lage</t>
  </si>
  <si>
    <t>*</t>
  </si>
  <si>
    <t>Travessia de Corpo D'água, adaptação necessária.</t>
  </si>
  <si>
    <t>Ciclotrilha da Represa</t>
  </si>
  <si>
    <t>PE Águas das Billings</t>
  </si>
  <si>
    <t>Trilha do Silêncio</t>
  </si>
  <si>
    <t>PE Jaraguá</t>
  </si>
  <si>
    <t xml:space="preserve">Trilha do Pai Zé </t>
  </si>
  <si>
    <t>Trilha da bica</t>
  </si>
  <si>
    <t>Trilha de Moutain Bike</t>
  </si>
  <si>
    <t>PE Juquery</t>
  </si>
  <si>
    <t>Trilha da Cachoeira</t>
  </si>
  <si>
    <t>PE Cantareira (Núcleo Cabuçu)</t>
  </si>
  <si>
    <t>Não consta registro fotográfico.</t>
  </si>
  <si>
    <t>Trilha do Morro do Diabo</t>
  </si>
  <si>
    <t>PE Morro do Diabo</t>
  </si>
  <si>
    <t> -52,317550</t>
  </si>
  <si>
    <t>Trilha do Barreiro da Anta</t>
  </si>
  <si>
    <t>Trilha da Capivara</t>
  </si>
  <si>
    <t>PE Rio do Peixe</t>
  </si>
  <si>
    <t>Trilha da Saúde</t>
  </si>
  <si>
    <t>FE Navarro de Andrade (FEENA)</t>
  </si>
  <si>
    <t>Trilha dos 9 km</t>
  </si>
  <si>
    <t>OBRAS CORRENTES</t>
  </si>
  <si>
    <t>Trilha dos Surfistas</t>
  </si>
  <si>
    <t>PE Xixová Japui</t>
  </si>
  <si>
    <t>-23.993076</t>
  </si>
  <si>
    <t>-46.393835</t>
  </si>
  <si>
    <t>-23.993576</t>
  </si>
  <si>
    <t>-46.394492</t>
  </si>
  <si>
    <t>-23.99372</t>
  </si>
  <si>
    <t>-46.394608</t>
  </si>
  <si>
    <t>-23.994017</t>
  </si>
  <si>
    <t>-46.394575</t>
  </si>
  <si>
    <t>-23.994091</t>
  </si>
  <si>
    <t>-46.394638</t>
  </si>
  <si>
    <t>-23.994324</t>
  </si>
  <si>
    <t>-46.394662</t>
  </si>
  <si>
    <t>-23.994416</t>
  </si>
  <si>
    <t>-46.394639</t>
  </si>
  <si>
    <t>-23.994461</t>
  </si>
  <si>
    <t>-46.394632</t>
  </si>
  <si>
    <t>-23.994511</t>
  </si>
  <si>
    <t>-46.394631</t>
  </si>
  <si>
    <t>-23.994616</t>
  </si>
  <si>
    <t>-46.394531</t>
  </si>
  <si>
    <t>-23.994707</t>
  </si>
  <si>
    <t>-46.394568</t>
  </si>
  <si>
    <t>-23.994903</t>
  </si>
  <si>
    <t>-46.394594</t>
  </si>
  <si>
    <t>-23.995131</t>
  </si>
  <si>
    <t>-46.39468</t>
  </si>
  <si>
    <t>-23.995404</t>
  </si>
  <si>
    <t>-23.995509</t>
  </si>
  <si>
    <t>-46.394626</t>
  </si>
  <si>
    <t>-23.995754</t>
  </si>
  <si>
    <t>-46.39446</t>
  </si>
  <si>
    <t>-23.995808</t>
  </si>
  <si>
    <t>-46.39433</t>
  </si>
  <si>
    <t>-23.996095</t>
  </si>
  <si>
    <t>-46.394012</t>
  </si>
  <si>
    <t>-23.996138</t>
  </si>
  <si>
    <t>-46.394038</t>
  </si>
  <si>
    <t>-23.996441</t>
  </si>
  <si>
    <t>-46.393803</t>
  </si>
  <si>
    <t>-23.996529</t>
  </si>
  <si>
    <t>-46.393763</t>
  </si>
  <si>
    <t>-23.996557</t>
  </si>
  <si>
    <t>-46.393591</t>
  </si>
  <si>
    <t>-23.996567</t>
  </si>
  <si>
    <t>-46.393447</t>
  </si>
  <si>
    <t>-23.996488</t>
  </si>
  <si>
    <t>-46.393107</t>
  </si>
  <si>
    <t>-23.996446</t>
  </si>
  <si>
    <t>-46.393074</t>
  </si>
  <si>
    <t xml:space="preserve">OC10 - Pinguela </t>
  </si>
  <si>
    <t>-23.996409</t>
  </si>
  <si>
    <t>-46.393042</t>
  </si>
  <si>
    <t>OC17 - Mirante</t>
  </si>
  <si>
    <t>-23.996375</t>
  </si>
  <si>
    <t>-46.393004</t>
  </si>
  <si>
    <t>-23.9963</t>
  </si>
  <si>
    <t>-46.392674</t>
  </si>
  <si>
    <t>-23.996259</t>
  </si>
  <si>
    <t>-46.39258</t>
  </si>
  <si>
    <t>-23.996286</t>
  </si>
  <si>
    <t>-46.392363</t>
  </si>
  <si>
    <t>-23.996808</t>
  </si>
  <si>
    <t>-46.391849</t>
  </si>
  <si>
    <t>-23.996471</t>
  </si>
  <si>
    <t>-46.391884</t>
  </si>
  <si>
    <t>-23.996855</t>
  </si>
  <si>
    <t>-46.391861</t>
  </si>
  <si>
    <t>-23.99707</t>
  </si>
  <si>
    <t>-46.391936</t>
  </si>
  <si>
    <t>-23.997112</t>
  </si>
  <si>
    <t>-46.391961</t>
  </si>
  <si>
    <t>-23.997193</t>
  </si>
  <si>
    <t>-46.392011</t>
  </si>
  <si>
    <t>-23.997243</t>
  </si>
  <si>
    <t>-45.392007</t>
  </si>
  <si>
    <t>-23.99729</t>
  </si>
  <si>
    <t>-46.391987</t>
  </si>
  <si>
    <t>-23.997445</t>
  </si>
  <si>
    <t>-46.391859</t>
  </si>
  <si>
    <t>-23.997413</t>
  </si>
  <si>
    <t>-46.39159</t>
  </si>
  <si>
    <t>-23.996564</t>
  </si>
  <si>
    <t>-46.390056</t>
  </si>
  <si>
    <t>CV1 - Placa indicativa/direcional 53 x 134,4cm</t>
  </si>
  <si>
    <t>-23.996461</t>
  </si>
  <si>
    <t>-46.38966</t>
  </si>
  <si>
    <t>Trilha do Curtume</t>
  </si>
  <si>
    <t>-23.994937</t>
  </si>
  <si>
    <t>-46.388486</t>
  </si>
  <si>
    <t>-23.99488</t>
  </si>
  <si>
    <t>-46.388533</t>
  </si>
  <si>
    <t>-23.994845</t>
  </si>
  <si>
    <t>-46.388568</t>
  </si>
  <si>
    <t>-23.994857</t>
  </si>
  <si>
    <t>-46.388577</t>
  </si>
  <si>
    <t>-23.994724</t>
  </si>
  <si>
    <t>-46.388721</t>
  </si>
  <si>
    <t>-23.993928</t>
  </si>
  <si>
    <t>-46.38922</t>
  </si>
  <si>
    <t>-23.993585</t>
  </si>
  <si>
    <t>-46.389384</t>
  </si>
  <si>
    <t>-23.99354</t>
  </si>
  <si>
    <t>-46.389386</t>
  </si>
  <si>
    <t>-23.993451</t>
  </si>
  <si>
    <t>-46.389383</t>
  </si>
  <si>
    <t>-23.993203</t>
  </si>
  <si>
    <t>-46.389557</t>
  </si>
  <si>
    <t>-23.993158</t>
  </si>
  <si>
    <t>-46.389542</t>
  </si>
  <si>
    <t>-23.992447</t>
  </si>
  <si>
    <t>-46.389596</t>
  </si>
  <si>
    <t>-23.991648</t>
  </si>
  <si>
    <t>-46.389421</t>
  </si>
  <si>
    <t>-23.991372</t>
  </si>
  <si>
    <t>-46.389344</t>
  </si>
  <si>
    <t>-23.990099</t>
  </si>
  <si>
    <t>-46.388676</t>
  </si>
  <si>
    <t>-23.989592</t>
  </si>
  <si>
    <t>-46.388604</t>
  </si>
  <si>
    <t>-23.988878</t>
  </si>
  <si>
    <t>-46.388556</t>
  </si>
  <si>
    <t>-23.988662</t>
  </si>
  <si>
    <t>-46.388623</t>
  </si>
  <si>
    <t>-23.988528</t>
  </si>
  <si>
    <t>-46.388736</t>
  </si>
  <si>
    <t>-23.988431</t>
  </si>
  <si>
    <t>-46.388872</t>
  </si>
  <si>
    <t>-23.988375</t>
  </si>
  <si>
    <t>-46.389052</t>
  </si>
  <si>
    <t>-23.988397</t>
  </si>
  <si>
    <t>-46.389107</t>
  </si>
  <si>
    <t>-23.988364</t>
  </si>
  <si>
    <t>-46.389389</t>
  </si>
  <si>
    <t>-23.988335</t>
  </si>
  <si>
    <t>-46.389435</t>
  </si>
  <si>
    <t>-23.988248</t>
  </si>
  <si>
    <t>-46.389694</t>
  </si>
  <si>
    <t>-23.988185</t>
  </si>
  <si>
    <t>-46.389773</t>
  </si>
  <si>
    <t>-23.988061</t>
  </si>
  <si>
    <t>-46.389848</t>
  </si>
  <si>
    <t>-23.987967</t>
  </si>
  <si>
    <t>-46.389884</t>
  </si>
  <si>
    <t>-23.987784</t>
  </si>
  <si>
    <t>-46.390018</t>
  </si>
  <si>
    <t>-23.987734</t>
  </si>
  <si>
    <t>-46.390107</t>
  </si>
  <si>
    <t>-23.986856</t>
  </si>
  <si>
    <t>-46.39044</t>
  </si>
  <si>
    <t>-23.986402</t>
  </si>
  <si>
    <t>-46.390461</t>
  </si>
  <si>
    <t>-23.986329</t>
  </si>
  <si>
    <t>-46.390497</t>
  </si>
  <si>
    <t>-23.986126</t>
  </si>
  <si>
    <t>-46.390501</t>
  </si>
  <si>
    <t>-23.985949</t>
  </si>
  <si>
    <t>-46.390661</t>
  </si>
  <si>
    <t>-23.985904</t>
  </si>
  <si>
    <t>-46.390677</t>
  </si>
  <si>
    <t>-23.985858</t>
  </si>
  <si>
    <t>-46.390761</t>
  </si>
  <si>
    <t>-23.985798</t>
  </si>
  <si>
    <t>-46.390753</t>
  </si>
  <si>
    <t>-23.985516</t>
  </si>
  <si>
    <t>-46.39072</t>
  </si>
  <si>
    <t>-23.985365</t>
  </si>
  <si>
    <t>-46.390673</t>
  </si>
  <si>
    <t>-23.985235</t>
  </si>
  <si>
    <t>-49.390731</t>
  </si>
  <si>
    <t>-23.984981</t>
  </si>
  <si>
    <t>-46.390675</t>
  </si>
  <si>
    <t>-23.984982</t>
  </si>
  <si>
    <t>-46.390668</t>
  </si>
  <si>
    <t>-23.98499</t>
  </si>
  <si>
    <t>-46.39062</t>
  </si>
  <si>
    <t>-23.984984</t>
  </si>
  <si>
    <t>-46.390619</t>
  </si>
  <si>
    <t>-23.984937</t>
  </si>
  <si>
    <t>-46.390711</t>
  </si>
  <si>
    <t>-23.984869</t>
  </si>
  <si>
    <t>-46.390747</t>
  </si>
  <si>
    <t>-23.984687</t>
  </si>
  <si>
    <t>-46.390797</t>
  </si>
  <si>
    <t>-23.984371</t>
  </si>
  <si>
    <t>-46.390988</t>
  </si>
  <si>
    <t>-23.984232</t>
  </si>
  <si>
    <t>-49.391078</t>
  </si>
  <si>
    <t>-23.984284</t>
  </si>
  <si>
    <t>-46.391158</t>
  </si>
  <si>
    <t>-23.984087</t>
  </si>
  <si>
    <t>-46.391813</t>
  </si>
  <si>
    <t>-23.98393</t>
  </si>
  <si>
    <t>-46.39216</t>
  </si>
  <si>
    <t>-23.98336</t>
  </si>
  <si>
    <t>-46.39345</t>
  </si>
  <si>
    <t>Trilha D'Água</t>
  </si>
  <si>
    <t>Trilha do Guaratuba</t>
  </si>
  <si>
    <t xml:space="preserve">Trilha de Itaguaré </t>
  </si>
  <si>
    <t>Cachoeira Três Quedas</t>
  </si>
  <si>
    <t>PESM - Núcleo Curucutu</t>
  </si>
  <si>
    <t>Trilha da Praia Brava do Cambury</t>
  </si>
  <si>
    <t>-23.368025</t>
  </si>
  <si>
    <t>-44.787596</t>
  </si>
  <si>
    <t>-23.367971</t>
  </si>
  <si>
    <t>-44.787655</t>
  </si>
  <si>
    <t>-23.368527</t>
  </si>
  <si>
    <t>-44.791059</t>
  </si>
  <si>
    <t>-23.368879</t>
  </si>
  <si>
    <t>-44.791235</t>
  </si>
  <si>
    <t>-23.368554</t>
  </si>
  <si>
    <t>-44.791353</t>
  </si>
  <si>
    <t>-23.368519</t>
  </si>
  <si>
    <t>-44.792086</t>
  </si>
  <si>
    <t>-23.368249</t>
  </si>
  <si>
    <t>-44.793583</t>
  </si>
  <si>
    <t>-23.368250</t>
  </si>
  <si>
    <t>-44.793584</t>
  </si>
  <si>
    <t>-23.368100</t>
  </si>
  <si>
    <t>-44.796617</t>
  </si>
  <si>
    <t>-23.368265</t>
  </si>
  <si>
    <t>-44.798046</t>
  </si>
  <si>
    <t>-23.368266</t>
  </si>
  <si>
    <t>-44.798047</t>
  </si>
  <si>
    <t>-23.368382</t>
  </si>
  <si>
    <t>-44.798114</t>
  </si>
  <si>
    <t>-23.368383</t>
  </si>
  <si>
    <t>-44.798115</t>
  </si>
  <si>
    <t>-23.368028</t>
  </si>
  <si>
    <t>-44.797399</t>
  </si>
  <si>
    <t>-23.368029</t>
  </si>
  <si>
    <t>-44.797400</t>
  </si>
  <si>
    <t>-23.368636</t>
  </si>
  <si>
    <t>-44.798642</t>
  </si>
  <si>
    <t>-23.369051</t>
  </si>
  <si>
    <t>-44.798563</t>
  </si>
  <si>
    <t>-23.369422</t>
  </si>
  <si>
    <t>-44.798592</t>
  </si>
  <si>
    <t>Trilha dos 3 poços</t>
  </si>
  <si>
    <t>-23.371194</t>
  </si>
  <si>
    <t>-44.783389</t>
  </si>
  <si>
    <t>-23.371195</t>
  </si>
  <si>
    <t>-44.783388</t>
  </si>
  <si>
    <t>-23.371251</t>
  </si>
  <si>
    <t>-44.783238</t>
  </si>
  <si>
    <t>-23.371108</t>
  </si>
  <si>
    <t>-44.780161</t>
  </si>
  <si>
    <t>-44.780053</t>
  </si>
  <si>
    <t>-23.371109</t>
  </si>
  <si>
    <t>-44.780054</t>
  </si>
  <si>
    <t>-23.371170</t>
  </si>
  <si>
    <t>-44.780324</t>
  </si>
  <si>
    <t>-23.371081</t>
  </si>
  <si>
    <t>-44.779659</t>
  </si>
  <si>
    <t>-23.371082</t>
  </si>
  <si>
    <t>-44.779658</t>
  </si>
  <si>
    <t>-23.370500</t>
  </si>
  <si>
    <t>-44.776886</t>
  </si>
  <si>
    <t>-23.369606</t>
  </si>
  <si>
    <t>-44.775770</t>
  </si>
  <si>
    <t>-23.367651</t>
  </si>
  <si>
    <t>-44.774735</t>
  </si>
  <si>
    <t>-23.367203</t>
  </si>
  <si>
    <t>-44.774930</t>
  </si>
  <si>
    <t>-23.366214</t>
  </si>
  <si>
    <t>-44.774733</t>
  </si>
  <si>
    <t>-23.366182</t>
  </si>
  <si>
    <t>-44.774752</t>
  </si>
  <si>
    <t>-23.366183</t>
  </si>
  <si>
    <t>-44.774753</t>
  </si>
  <si>
    <t>-23.369236</t>
  </si>
  <si>
    <t>-44.787318</t>
  </si>
  <si>
    <t>-23.369309</t>
  </si>
  <si>
    <t>-44.785778</t>
  </si>
  <si>
    <t>-23.369635</t>
  </si>
  <si>
    <t>-44.785003</t>
  </si>
  <si>
    <t>-23.370779</t>
  </si>
  <si>
    <t>-44.783625</t>
  </si>
  <si>
    <t>-23.368675</t>
  </si>
  <si>
    <t>-44.785574</t>
  </si>
  <si>
    <t>-23.368804</t>
  </si>
  <si>
    <t>-44.784650</t>
  </si>
  <si>
    <t>-23.368801</t>
  </si>
  <si>
    <t>-44.784644</t>
  </si>
  <si>
    <t>-23.368674</t>
  </si>
  <si>
    <t>-44.785588</t>
  </si>
  <si>
    <t>Trilha do Pico do Baepi</t>
  </si>
  <si>
    <t>Pier Saco da Ribeira</t>
  </si>
  <si>
    <t>PE Ilha Anchieta</t>
  </si>
  <si>
    <t>Área de Uso Público</t>
  </si>
  <si>
    <t>Praia do Sul</t>
  </si>
  <si>
    <t>Trilha da Praia do Sul</t>
  </si>
  <si>
    <t>Trilha do Sul</t>
  </si>
  <si>
    <t>Praia das Palmas</t>
  </si>
  <si>
    <t>Trilha das Palmas</t>
  </si>
  <si>
    <t>Trilha do Saco Grande</t>
  </si>
  <si>
    <t>Trilha da Represa</t>
  </si>
  <si>
    <t>Praia do Leste</t>
  </si>
  <si>
    <t>Trilha da Restinga</t>
  </si>
  <si>
    <t>Trilha do Engenho</t>
  </si>
  <si>
    <t>Praia do Engenho</t>
  </si>
  <si>
    <t>Trilha da Pedra do Navio</t>
  </si>
  <si>
    <t>PE Carlos Botelho</t>
  </si>
  <si>
    <t>OC19 - Área de descanso com estrutura</t>
  </si>
  <si>
    <t>-25.200766°</t>
  </si>
  <si>
    <t>-47.974555°</t>
  </si>
  <si>
    <t>Descricao</t>
  </si>
  <si>
    <t>Item_Ocs</t>
  </si>
  <si>
    <t>Valor_Unitario</t>
  </si>
  <si>
    <t>OC 14 - Agarras Artificiais</t>
  </si>
  <si>
    <t>Área de Descanso com Estrutura</t>
  </si>
  <si>
    <t>OC19 - Área de descanso c/ estrutura (por área de intervenção)</t>
  </si>
  <si>
    <t>Área de Descanso sem Estrutura</t>
  </si>
  <si>
    <t>OC18 - Área de descanso sem estrutura (por área de intervenção)</t>
  </si>
  <si>
    <t>Atrativo</t>
  </si>
  <si>
    <t>Base</t>
  </si>
  <si>
    <t>Clareamento de Trilha</t>
  </si>
  <si>
    <t>OC1 - Clareamento - (largura 1,80 x altura 2,10)</t>
  </si>
  <si>
    <t>Contenção de Encostas</t>
  </si>
  <si>
    <t>OC8 - Contenção de encostas (área de contenção)</t>
  </si>
  <si>
    <t>Corrimão de Madeira</t>
  </si>
  <si>
    <t>OC13 - Corrimão de Madeira (1 peça horizontal) por metro linear</t>
  </si>
  <si>
    <t>Deck de Madeira</t>
  </si>
  <si>
    <t>OC23 - Deck de Madeira (por área de tablado)</t>
  </si>
  <si>
    <t>Degraus de Madeira</t>
  </si>
  <si>
    <t>OC5 - Degraus de Madeira (largura de 90 cm)</t>
  </si>
  <si>
    <t>Degraus de Pedra</t>
  </si>
  <si>
    <t>OC6 - Degraus de pedra arrumada (90 cm de largura de piso)</t>
  </si>
  <si>
    <t>Drenagem Longitudinal</t>
  </si>
  <si>
    <t>OC4 - Drenagem Longitudinal (por metro linear de trilha)</t>
  </si>
  <si>
    <t>Escada Vertical</t>
  </si>
  <si>
    <t>OC12 - Escada Vertical (60 cm de largura) por metro linear</t>
  </si>
  <si>
    <t>OC7 - Estivas (área de intervenção)</t>
  </si>
  <si>
    <t>Fechamento de Picada</t>
  </si>
  <si>
    <t>OC22 - Fechamento de picada com vegetação (por área de intervenção)</t>
  </si>
  <si>
    <t>Guarda-Corpo</t>
  </si>
  <si>
    <t>OC9 - Guarda-Corpo de cordas (duas cordas) por metro linear</t>
  </si>
  <si>
    <t>Guia balizadora em madeira maciça tratada</t>
  </si>
  <si>
    <t>Guia balizadora em madeira maciça tratada (por metro linear)</t>
  </si>
  <si>
    <t>OC17 - Mirante (por área de tablado)</t>
  </si>
  <si>
    <t>OC10 - Pinguela (90 cm de largura) - sem cabeceira por metro linear</t>
  </si>
  <si>
    <t>Piso compactado e impermeabilizado</t>
  </si>
  <si>
    <t>Piso regularizado, compactado e impermeabilizado (trilha adaptada - largura de 1,6 m) - por metro linear</t>
  </si>
  <si>
    <t>Ponto de Apoio Chapeleta (por unidade)</t>
  </si>
  <si>
    <t>Ponte de Apoio Chapeleta (por unidade)</t>
  </si>
  <si>
    <t>Ponto Notável</t>
  </si>
  <si>
    <t>Regularização de Piso</t>
  </si>
  <si>
    <t>OC2 - Regularização de Piso (área de intervençao)</t>
  </si>
  <si>
    <r>
      <t xml:space="preserve">Placa de Entrada de Trilha/interpretativa </t>
    </r>
    <r>
      <rPr>
        <sz val="11"/>
        <rFont val="Verdana"/>
        <family val="2"/>
      </rPr>
      <t>- med. 86 x 205,4 cm</t>
    </r>
  </si>
  <si>
    <t>OC15 - Sinalização de início de trilha/interpretação (por placa)</t>
  </si>
  <si>
    <r>
      <t>Placa Indicativa/direcional</t>
    </r>
    <r>
      <rPr>
        <b/>
        <vertAlign val="superscript"/>
        <sz val="11"/>
        <rFont val="Verdana"/>
        <family val="2"/>
      </rPr>
      <t>2</t>
    </r>
    <r>
      <rPr>
        <b/>
        <sz val="11"/>
        <rFont val="Verdana"/>
        <family val="2"/>
      </rPr>
      <t xml:space="preserve"> </t>
    </r>
    <r>
      <rPr>
        <sz val="11"/>
        <rFont val="Verdana"/>
        <family val="2"/>
      </rPr>
      <t>- med. 53 x 134,4 cm</t>
    </r>
  </si>
  <si>
    <t>OC16 - Sinalização indicativa (por placa)</t>
  </si>
  <si>
    <r>
      <t xml:space="preserve">Placas de advertência/preservacao </t>
    </r>
    <r>
      <rPr>
        <sz val="11"/>
        <rFont val="Verdana"/>
        <family val="2"/>
      </rPr>
      <t>- med. 91 x 137,4 cm</t>
    </r>
  </si>
  <si>
    <r>
      <t xml:space="preserve">Placas Identificação de espécie </t>
    </r>
    <r>
      <rPr>
        <sz val="11"/>
        <rFont val="Verdana"/>
        <family val="2"/>
      </rPr>
      <t>- med. 30 x 22 cm</t>
    </r>
  </si>
  <si>
    <t>trilha suspensa</t>
  </si>
  <si>
    <t>OC24 - Trilha Suspensa (1,2 metros de largura) por metro linear</t>
  </si>
  <si>
    <t>Bancos em madeira maciça tratada</t>
  </si>
  <si>
    <t>Compactação Aterro das Cavas (por volume)</t>
  </si>
  <si>
    <t>Drenagem Superficial Meia Cana 60 cm                        (por metro linear)</t>
  </si>
  <si>
    <t>Escavação 1ª Categoria Manual (por volume)</t>
  </si>
  <si>
    <t>Guarda corpo em estrutura de madeira roliça tratada com corrimão duplo em madeira (por metro linear)</t>
  </si>
  <si>
    <t>Mirante estaiado em Aço Galvanizado</t>
  </si>
  <si>
    <t>OC 27 - Piso Elevado em Geotextil (90 cm de largura)  por metro linear</t>
  </si>
  <si>
    <t>OC11 - Ponte Pênsil (1,2 m de largura)                         por metro linear</t>
  </si>
  <si>
    <t>OC20 - Camping Selavagem (por área de intervenção)</t>
  </si>
  <si>
    <t>OC25 - Abrigo para Monitor de Trilha (área de 2,88 m2)</t>
  </si>
  <si>
    <t>OC3 - Regularização de Traçado (área de intervenção)</t>
  </si>
  <si>
    <t>Pilar de sustentação da passarela em madeira roliça tratada dn 25cm (por metro linear de trilha)</t>
  </si>
  <si>
    <t>Piso de Trilha Gramada (por área plantada)</t>
  </si>
  <si>
    <t>Piso em régua de madeira tratada tipo deck sem espaçamento (trilha adaptada - 1,6 metros de largura)  por metro linear</t>
  </si>
  <si>
    <t>Ponte (3,0 m de largura) por metro linear</t>
  </si>
  <si>
    <t>Ponto - Blinder (mirante) - por área de piso</t>
  </si>
  <si>
    <t>Porteira (2 folhas de 1,75m) - por conjunto</t>
  </si>
  <si>
    <t>wkt_geom</t>
  </si>
  <si>
    <t>Name1</t>
  </si>
  <si>
    <t>Name</t>
  </si>
  <si>
    <t>x</t>
  </si>
  <si>
    <t>y</t>
  </si>
  <si>
    <t>Corcovado_ID</t>
  </si>
  <si>
    <t>Corcovado_Ponto</t>
  </si>
  <si>
    <t>Corcovado_Descrição</t>
  </si>
  <si>
    <t>Corcovado_Metragem_bruto</t>
  </si>
  <si>
    <t>Corcovado_Metragem</t>
  </si>
  <si>
    <t>Corcovado_Foto</t>
  </si>
  <si>
    <t>Corcovado_Ponto Ruschmann</t>
  </si>
  <si>
    <t>Corcovado_Trilha</t>
  </si>
  <si>
    <t>Corcovado_Núcleo PESM</t>
  </si>
  <si>
    <t>Corcovado_Observação</t>
  </si>
  <si>
    <t>Corcovado_x</t>
  </si>
  <si>
    <t>Corcovado_y</t>
  </si>
  <si>
    <t>Corcovado_Resp_Preenchimento</t>
  </si>
  <si>
    <t>Corcovado_ele</t>
  </si>
  <si>
    <t>Corcovado_cmt</t>
  </si>
  <si>
    <t>PointZ (-45.13336470000000133 -23.35136260000000163 956.45000000000004547)</t>
  </si>
  <si>
    <t>PointZ (-45.25376829999999728 -23.43953300000000084 850.46000000000003638)</t>
  </si>
  <si>
    <t>Base Garagem</t>
  </si>
  <si>
    <t>CORCOVADO</t>
  </si>
  <si>
    <t>João Paulo Villani, Fernanda (Monitora Ambiental)</t>
  </si>
  <si>
    <t>PointZ (-45.2444720000000018 -23.43737589999999926 777.59000000000003183)</t>
  </si>
  <si>
    <t>Porteira Chegada</t>
  </si>
  <si>
    <t>PointZ (-45.24561589999999711 -23.43642759999999825 784.17999999999994998)</t>
  </si>
  <si>
    <t>Regularização Solo</t>
  </si>
  <si>
    <t>PointZ (-45.24139480000000191 -23.43439899999999909 775.26999999999998181)</t>
  </si>
  <si>
    <t>Portão</t>
  </si>
  <si>
    <t>PointZ (-45.24063859999999693 -23.43507280000000037 770.78999999999996362)</t>
  </si>
  <si>
    <t>Degraus</t>
  </si>
  <si>
    <t>12m</t>
  </si>
  <si>
    <t>PointZ (-45.24013819999999697 -23.43559799999999882 0)</t>
  </si>
  <si>
    <t>PointZ (-45.23977349999999831 -23.4359390999999988 794.37999999999999545)</t>
  </si>
  <si>
    <t>Correção de Piso</t>
  </si>
  <si>
    <t>10m</t>
  </si>
  <si>
    <t>PointZ (-45.23983549999999809 -23.43723059999999947 783.80999999999994543)</t>
  </si>
  <si>
    <t>Sinalização</t>
  </si>
  <si>
    <t>PointZ (-45.23967170000000237 -23.43733879999999914 787.71000000000003638)</t>
  </si>
  <si>
    <t>0000197 degrau</t>
  </si>
  <si>
    <t>14,5m</t>
  </si>
  <si>
    <t>PointZ (-45.23966699999999719 -23.4373560999999988 788.54999999999995453)</t>
  </si>
  <si>
    <t>Corrimão</t>
  </si>
  <si>
    <t>4,5m</t>
  </si>
  <si>
    <t>PointZ (-45.23964970000000108 -23.4374426999999983 786.17999999999994998)</t>
  </si>
  <si>
    <t>0000199 degrau</t>
  </si>
  <si>
    <t>13m</t>
  </si>
  <si>
    <t>PointZ (-45.23792790000000252 -23.43736390000000114 787.87000000000000455)</t>
  </si>
  <si>
    <t>0000200 sinalizacao</t>
  </si>
  <si>
    <t>Sinalização (Trilha do Garcez)</t>
  </si>
  <si>
    <t>PointZ (-45.23787750000000329 -23.43736459999999866 788.87999999999999545)</t>
  </si>
  <si>
    <t>0000201 sinalização + pinguela</t>
  </si>
  <si>
    <t>7,5m</t>
  </si>
  <si>
    <t>PointZ (-45.23783730000000247 -23.43732490000000013 782.49000000000000909)</t>
  </si>
  <si>
    <t>0000202 degrau</t>
  </si>
  <si>
    <t>PointZ (-45.23599550000000136 -23.43694929999999843 788.67999999999994998)</t>
  </si>
  <si>
    <t>0000203 quebra corpo</t>
  </si>
  <si>
    <t>Regularização Piso</t>
  </si>
  <si>
    <t>5m</t>
  </si>
  <si>
    <t>PointZ (-45.2358157000000034 -23.43702779999999919 777.38999999999998636)</t>
  </si>
  <si>
    <t>0000204 pinguela</t>
  </si>
  <si>
    <t>3m</t>
  </si>
  <si>
    <t>PointZ (-45.23335170000000005 -23.43634880000000109 789.21000000000003638)</t>
  </si>
  <si>
    <t>0000205 degrau</t>
  </si>
  <si>
    <t>16m</t>
  </si>
  <si>
    <t>PointZ (-45.2330260000000024 -23.43674850000000021 786.52999999999997272)</t>
  </si>
  <si>
    <t>0000206 pinguela c corrimao</t>
  </si>
  <si>
    <t>sinalização (rio da limeira)</t>
  </si>
  <si>
    <t>9m</t>
  </si>
  <si>
    <t>PointZ (-45.23297329999999761 -23.43670350000000013 793.32000000000005002)</t>
  </si>
  <si>
    <t>0000207 sinalizacao</t>
  </si>
  <si>
    <t>sinalização</t>
  </si>
  <si>
    <t>PointZ (-45.23035550000000171 -23.43570180000000036 797.25)</t>
  </si>
  <si>
    <t>0000208 pinguela</t>
  </si>
  <si>
    <t>corrimão</t>
  </si>
  <si>
    <t>4m</t>
  </si>
  <si>
    <t>PointZ (-45.22894029999999788 -23.43439139999999909 789.11000000000001364)</t>
  </si>
  <si>
    <t>0000209 regularização de piso</t>
  </si>
  <si>
    <t>regularização piso</t>
  </si>
  <si>
    <t>6m</t>
  </si>
  <si>
    <t>PointZ (-45.22854499999999689 -23.43433710000000403 795.08000000000004093)</t>
  </si>
  <si>
    <t>0000210 degrau</t>
  </si>
  <si>
    <t>PointZ (-45.22811550000000125 -23.4344998000000011 799.97000000000002728)</t>
  </si>
  <si>
    <t>0000211 regularização piso</t>
  </si>
  <si>
    <t>PointZ (-45.22805950000000053 -23.43454849999999823 791.08000000000004093)</t>
  </si>
  <si>
    <t>0000212 pinguela+ degrau</t>
  </si>
  <si>
    <t>degrau</t>
  </si>
  <si>
    <t>8m</t>
  </si>
  <si>
    <t>PointZ (-45.22738530000000168 -23.43402869999999893 790.88999999999998636)</t>
  </si>
  <si>
    <t>0000213 coerção piso + degrau</t>
  </si>
  <si>
    <t>PointZ (-45.2268929999999969 -23.43409279999999839 780.20000000000004547)</t>
  </si>
  <si>
    <t>0000214 regularização de piso</t>
  </si>
  <si>
    <t>21m</t>
  </si>
  <si>
    <t>PointZ (-45.22660170000000335 -23.43411520000000081 793.01999999999998181)</t>
  </si>
  <si>
    <t>0000215 degrau</t>
  </si>
  <si>
    <t>PointZ (-45.22655590000000103 -23.43411280000000119 793.51999999999998181)</t>
  </si>
  <si>
    <t>0000216 degrau</t>
  </si>
  <si>
    <t>PointZ (-45.22476830000000092 -23.4344360000000016 781.51999999999998181)</t>
  </si>
  <si>
    <t>0000217 regularização de piso</t>
  </si>
  <si>
    <t>PointZ (-45.22421010000000052 -23.43436210000000131 778.14999999999997726)</t>
  </si>
  <si>
    <t>0000218 degrau + quebra corpo</t>
  </si>
  <si>
    <t xml:space="preserve"> corrimão</t>
  </si>
  <si>
    <t>11m</t>
  </si>
  <si>
    <t>PointZ (-45.22293189999999896 -23.43453200000000436 787.15999999999996817)</t>
  </si>
  <si>
    <t>0000219 regularização piso</t>
  </si>
  <si>
    <t>PointZ (-45.22036740000000066 -23.43477999999999994 784.5)</t>
  </si>
  <si>
    <t>0000220 regularização de piso</t>
  </si>
  <si>
    <t>guarda corpo</t>
  </si>
  <si>
    <t>PointZ (-45.21967699999999724 -23.43473029999999824 791.07000000000005002)</t>
  </si>
  <si>
    <t>0000221 guarda corpo</t>
  </si>
  <si>
    <t>clareamento de trilha</t>
  </si>
  <si>
    <t>80m</t>
  </si>
  <si>
    <t>PointZ (-45.21941149999999965 -23.43539900000000387 794.79999999999995453)</t>
  </si>
  <si>
    <t>0000222 regularização de piso</t>
  </si>
  <si>
    <t>PointZ (-45.21892840000000291 -23.43531460000000166 796.55999999999994543)</t>
  </si>
  <si>
    <t>0000223 degrau de madeira</t>
  </si>
  <si>
    <t>degraus</t>
  </si>
  <si>
    <t>PointZ (-45.21874220000000122 -23.43508440000000093 811.36000000000001364)</t>
  </si>
  <si>
    <t>PointZ (-45.21794349999999696 -23.43456869999999981 801.24000000000000909)</t>
  </si>
  <si>
    <t>PointZ (-45.13330679999999973 -23.35120440000000031 952.69000000000005457)</t>
  </si>
  <si>
    <t>PointZ (-45.13313090000000471 -23.35134899999999902 956.97000000000002728)</t>
  </si>
  <si>
    <t>PointZ (-45.24383459999999957 -23.43775400000000175 784.32000000000005002)</t>
  </si>
  <si>
    <t>PointZ (-45.21821839999999781 -23.43464230000000015 796.89999999999997726)</t>
  </si>
  <si>
    <t>0000231 árvore caida</t>
  </si>
  <si>
    <t>vlareamento de trilha</t>
  </si>
  <si>
    <t>PointZ (-45.21792669999999958 -23.43367620000000073 787.02999999999997272)</t>
  </si>
  <si>
    <t>0000232 degrau de madeira</t>
  </si>
  <si>
    <t>impacto inexistente</t>
  </si>
  <si>
    <t>PointZ (-45.21721320000000333 -23.43295589999999962 786.25)</t>
  </si>
  <si>
    <t>0000233 guarda corpo</t>
  </si>
  <si>
    <t xml:space="preserve">guarda corpo </t>
  </si>
  <si>
    <t>6,5m</t>
  </si>
  <si>
    <t>PointZ (-45.21659999999999968 -23.43351080000000053 785.26999999999998181)</t>
  </si>
  <si>
    <t>0000234 regularização de piso</t>
  </si>
  <si>
    <t>regularização de piso</t>
  </si>
  <si>
    <t>14m</t>
  </si>
  <si>
    <t>PointZ (-45.21682679999999976 -23.43366350000000153 782.90999999999996817)</t>
  </si>
  <si>
    <t>0000235 degrau de madeira</t>
  </si>
  <si>
    <t>degrau de madeira</t>
  </si>
  <si>
    <t>5,5m</t>
  </si>
  <si>
    <t>PointZ (-45.21677129999999778 -23.43377999999999872 781.34000000000003183)</t>
  </si>
  <si>
    <t>0000236 degrau de madeira</t>
  </si>
  <si>
    <t>PointZ (-45.21628669999999772 -23.43476989999999915 787.27999999999997272)</t>
  </si>
  <si>
    <t>0000237 pinguela e corrimão</t>
  </si>
  <si>
    <t>pinguela + corrimão</t>
  </si>
  <si>
    <t>PointZ (-45.21569769999999977 -23.43510960000000054 784.52999999999997272)</t>
  </si>
  <si>
    <t>0000238 regularização de piso+degrau</t>
  </si>
  <si>
    <t>regualrização piso</t>
  </si>
  <si>
    <t>PointZ (-45.21367750000000285 -23.43497019999999864 787.80999999999994543)</t>
  </si>
  <si>
    <t>0000239 pinguela + corrimão</t>
  </si>
  <si>
    <t>PointZ (-45.21329730000000069 -23.4348327999999988 788.90999999999996817)</t>
  </si>
  <si>
    <t>0000240 pinguela</t>
  </si>
  <si>
    <t>PointZ (-45.21282120000000049 -23.43499479999999835 789)</t>
  </si>
  <si>
    <t>0000241 trilha suspensa</t>
  </si>
  <si>
    <t>PointZ (-45.21262740000000235 -23.43503230000000315 787.12000000000000455)</t>
  </si>
  <si>
    <t>0000242 trilha suspensa</t>
  </si>
  <si>
    <t>PointZ (-45.21219010000000083 -23.43421640000000039 781.02999999999997272)</t>
  </si>
  <si>
    <t>0000243 pinguela + corrimão</t>
  </si>
  <si>
    <t>1098/420</t>
  </si>
  <si>
    <t>PointZ (-45.21215020000000351 -23.43420820000000404 784.87999999999999545)</t>
  </si>
  <si>
    <t>0000244 regularização piso</t>
  </si>
  <si>
    <t>PointZ (-45.21052499999999696 -23.43285600000000102 787.28999999999996362)</t>
  </si>
  <si>
    <t>0000245 degrau de madeira</t>
  </si>
  <si>
    <t>PointZ (-45.21040179999999964 -23.43281869999999856 791.27999999999997272)</t>
  </si>
  <si>
    <t>0000246 degrau de madeira</t>
  </si>
  <si>
    <t>PointZ (-45.21025070000000312 -23.43278589999999895 790)</t>
  </si>
  <si>
    <t>0000247 sinalização placa</t>
  </si>
  <si>
    <t>PointZ (-45.20934760000000097 -23.43306430000000162 790.09000000000003183)</t>
  </si>
  <si>
    <t>0000249 trilha suspensa</t>
  </si>
  <si>
    <t>7m</t>
  </si>
  <si>
    <t>PointZ (-45.20874700000000246 -23.43430869999999899 788.37999999999999545)</t>
  </si>
  <si>
    <t>0000250 pinguela + corrimao</t>
  </si>
  <si>
    <t>PointZ (-45.20775960000000282 -23.43515449999999944 784.24000000000000909)</t>
  </si>
  <si>
    <t>0000251 guarda corpo+ regularização piso</t>
  </si>
  <si>
    <t>PointZ (-45.207620900000002 -23.43562250000000091 791.15999999999996817)</t>
  </si>
  <si>
    <t>0000252 regularização piso</t>
  </si>
  <si>
    <t>PointZ (-45.20692760000000021 -23.43599929999999887 791.25999999999999091)</t>
  </si>
  <si>
    <t>0000253 trilha suspensa</t>
  </si>
  <si>
    <t>PointZ (-45.20572280000000376 -23.43624470000000315 800.46000000000003638)</t>
  </si>
  <si>
    <t>0000254 degrau de madeira</t>
  </si>
  <si>
    <t>PointZ (-45.20570659999999918 -23.43660600000000116 807.70000000000004547)</t>
  </si>
  <si>
    <t>0000255 degrau de madeira</t>
  </si>
  <si>
    <t>PointZ (-45.20572719999999833 -23.43668119999999888 810.53999999999996362)</t>
  </si>
  <si>
    <t>PointZ (-45.20566610000000196 -23.43682679999999863 816.33000000000004093)</t>
  </si>
  <si>
    <t>0000257 regularização de piso</t>
  </si>
  <si>
    <t>PointZ (-45.20555250000000314 -23.43693370000000087 820.62999999999999545)</t>
  </si>
  <si>
    <t>0000258 degrau de madeira</t>
  </si>
  <si>
    <t>PointZ (-45.20548420000000078 -23.43709259999999972 821.94000000000005457)</t>
  </si>
  <si>
    <t>0000259 regularização piso</t>
  </si>
  <si>
    <t>19m</t>
  </si>
  <si>
    <t>916/1462</t>
  </si>
  <si>
    <t>PointZ (-45.20481040000000661 -23.43805529999999848 819.74000000000000909)</t>
  </si>
  <si>
    <t>0000260 guarda corpo</t>
  </si>
  <si>
    <t>PointZ (-45.20479310000000339 -23.4381902999999987 815.73000000000001819)</t>
  </si>
  <si>
    <t>0000261 regularização piso</t>
  </si>
  <si>
    <t>PointZ (-45.20465449999999663 -23.43842920000000163 828.94000000000005457)</t>
  </si>
  <si>
    <t>rgualrização solo</t>
  </si>
  <si>
    <t>PointZ (-45.20407850000000138 -23.43943649999999934 843.75999999999999091)</t>
  </si>
  <si>
    <t>0000263 guarda corpo</t>
  </si>
  <si>
    <t>PointZ (-45.20425970000000149 -23.43978500000000054 838.83000000000004093)</t>
  </si>
  <si>
    <t>0000264 degrau de madeira</t>
  </si>
  <si>
    <t>PointZ (-45.20425910000000158 -23.43995960000000167 843.11000000000001364)</t>
  </si>
  <si>
    <t>0000265 regularização piso+ guarda corpo</t>
  </si>
  <si>
    <t>PointZ (-45.20390950000000174 -23.44019300000000072 842.80999999999994543)</t>
  </si>
  <si>
    <t>0000266 trilha suspensa</t>
  </si>
  <si>
    <t>PointZ (-45.20388230000000362 -23.44029580000000124 852.28999999999996362)</t>
  </si>
  <si>
    <t>0000267 sinalização + regularização piso</t>
  </si>
  <si>
    <t>PointZ (-45.20372660000000309 -23.44044760000000238 857.64999999999997726)</t>
  </si>
  <si>
    <t>0000268 pinguela + corrimão</t>
  </si>
  <si>
    <t>PointZ (-45.20350059999999814 -23.44049970000000016 850.09000000000003183)</t>
  </si>
  <si>
    <t>0000269 pinguela + corrimão</t>
  </si>
  <si>
    <t>PointZ (-45.20242420000001005 -23.4410634999999985 877.75999999999999091)</t>
  </si>
  <si>
    <t>0000270 regularização piso</t>
  </si>
  <si>
    <t>PointZ (-45.20233520000000027 -23.4412571000000014 881.41999999999995907)</t>
  </si>
  <si>
    <t>0000271 degrau de madeira</t>
  </si>
  <si>
    <t>PointZ (-45.20285069999999905 -23.4418015000000004 884.32000000000005002)</t>
  </si>
  <si>
    <t>0000272 degrau de madeira</t>
  </si>
  <si>
    <t>PointZ (-45.20297020000000288 -23.44207709999999878 899.59000000000003183)</t>
  </si>
  <si>
    <t>0000273 guarda corpo</t>
  </si>
  <si>
    <t>425/1228</t>
  </si>
  <si>
    <t>PointZ (-45.20294979999999896 -23.44219289999999845 898.19000000000005457)</t>
  </si>
  <si>
    <t>0000274 regularização piso</t>
  </si>
  <si>
    <t>27m</t>
  </si>
  <si>
    <t>PointZ (-45.20274880000000195 -23.44217929999999939 895.13999999999998636)</t>
  </si>
  <si>
    <t>0000275 degrau de madeira</t>
  </si>
  <si>
    <t>PointZ (-45.20273920000000345 -23.4423394000000016 902.26999999999998181)</t>
  </si>
  <si>
    <t>0000276 degrau de madeira</t>
  </si>
  <si>
    <t>PointZ (-45.20275259999999662 -23.44242619999999988 909.23000000000001819)</t>
  </si>
  <si>
    <t>0000277 impacto</t>
  </si>
  <si>
    <t>impacto</t>
  </si>
  <si>
    <t>PointZ (-45.20247020000000759 -23.44276280000000057 922.12999999999999545)</t>
  </si>
  <si>
    <t>0000278 degrau de madeira</t>
  </si>
  <si>
    <t>38m</t>
  </si>
  <si>
    <t>PointZ (-45.20214279999999718 -23.44286900000000173 938.19000000000005457)</t>
  </si>
  <si>
    <t>0000279 degrau de madeira</t>
  </si>
  <si>
    <t>PointZ (-45.20206180000000273 -23.44281360000000092 939.89999999999997726)</t>
  </si>
  <si>
    <t>0000280 degrau de madeira</t>
  </si>
  <si>
    <t>PointZ (-45.20193400000000139 -23.44279870000000088 956.37000000000000455)</t>
  </si>
  <si>
    <t>000281 regularização piso</t>
  </si>
  <si>
    <t>PointZ (-45.20183959999999956 -23.44287609999999944 964.12999999999999545)</t>
  </si>
  <si>
    <t>0000282 degrau De madeira</t>
  </si>
  <si>
    <t>50m</t>
  </si>
  <si>
    <t>PointZ (-45.20116680000000287 -23.44404300000000418 997.35000000000002274)</t>
  </si>
  <si>
    <t>0000283 degrau de madeira</t>
  </si>
  <si>
    <t>PointZ (-45.19426610000000011 -23.44595749999999867 1074.66000000000008185)</t>
  </si>
  <si>
    <t>0000284 degrau de madeira + guarda corpo</t>
  </si>
  <si>
    <t>PointZ (-45.19380160000000046 -23.44662539999999851 1037.59999999999990905)</t>
  </si>
  <si>
    <t>PointZ (-45.19380160000000046 -23.44662539999999851 1036.99000000000000909)</t>
  </si>
  <si>
    <t>51m</t>
  </si>
  <si>
    <t>PointZ (-45.19380160000000046 -23.44662539999999851 1038.00999999999999091)</t>
  </si>
  <si>
    <t>PointZ (-45.19320189999999826 -23.44650490000000076 1042.18000000000006366)</t>
  </si>
  <si>
    <t>0000288 ponte  suspensa</t>
  </si>
  <si>
    <t>PointZ (-45.19272780000000012 -23.44649400000000128 1046.39000000000010004)</t>
  </si>
  <si>
    <t>0000289 guarda corpo</t>
  </si>
  <si>
    <t>PointZ (-45.19274970000000025 -23.4463852000000017 1093.54999999999995453)</t>
  </si>
  <si>
    <t>0000290 guarda corpo</t>
  </si>
  <si>
    <t>PointZ (-45.19251589999999652 -23.44654660000000135 1069.85999999999989996)</t>
  </si>
  <si>
    <t>0000291 degrau de madeira + sinalização</t>
  </si>
  <si>
    <t>PointZ (-45.19240080000000148 -23.44657740000000246 1073.16000000000008185)</t>
  </si>
  <si>
    <t>0000292 degrau de madeira</t>
  </si>
  <si>
    <t>26m</t>
  </si>
  <si>
    <t>PointZ (-45.19192790000000315 -23.44642259999999823 1083.55999999999994543)</t>
  </si>
  <si>
    <t>0000293 regularização piso</t>
  </si>
  <si>
    <t>75m</t>
  </si>
  <si>
    <t>PointZ (-45.19117169999999817 -23.44601749999999996 1101.56999999999993634)</t>
  </si>
  <si>
    <t>0000294 degrau de madeira</t>
  </si>
  <si>
    <t>30m</t>
  </si>
  <si>
    <t>PointZ (-45.19100629999999796 -23.44605620000000457 1098.82999999999992724)</t>
  </si>
  <si>
    <t>0000295 degrau de madeira</t>
  </si>
  <si>
    <t>23m</t>
  </si>
  <si>
    <t>PointZ (-45.19100629999999796 -23.44605620000000457 1102.88000000000010914)</t>
  </si>
  <si>
    <t>PointZ (-45.19089189999999689 -23.44684499999999971 1126.38000000000010914)</t>
  </si>
  <si>
    <t>0000297 sinalização município</t>
  </si>
  <si>
    <t>PointZ (-45.19184510000000188 -23.44762190000000146 1145.01999999999998181)</t>
  </si>
  <si>
    <t>0000298 atrativo</t>
  </si>
  <si>
    <t>atrativo paisagem</t>
  </si>
  <si>
    <t>PointZ (-45.19252579999999853 -23.44844859999999898 1163)</t>
  </si>
  <si>
    <t>0000299 erosão</t>
  </si>
  <si>
    <t>impacto/erosão</t>
  </si>
  <si>
    <t>PointZ (-45.1926185000000018 -23.4485285999999995 1165.52999999999997272)</t>
  </si>
  <si>
    <t>PointZ (-45.19304209999999955 -23.44875340000000108 1167.82999999999992724)</t>
  </si>
  <si>
    <t>0000301 erosao+fechamento trilha</t>
  </si>
  <si>
    <t>fechamento trilha/erosão</t>
  </si>
  <si>
    <t>PointZ (-45.19312089999999671 -23.44882610000000156 1169.15000000000009095)</t>
  </si>
  <si>
    <t>0000302 corrimão madeira</t>
  </si>
  <si>
    <t>corrimão de madeira</t>
  </si>
  <si>
    <t>43m</t>
  </si>
  <si>
    <t>PointZ (-45.19336349999999669 -23.44913019999999904 1171.06999999999993634)</t>
  </si>
  <si>
    <t>0000303 erosao+ corrimão madeira</t>
  </si>
  <si>
    <t>corrimão madeira</t>
  </si>
  <si>
    <t>PointZ (-45.19346159999999912 -23.44941209999999998 1174.45000000000004547)</t>
  </si>
  <si>
    <t>0000304 atrativo</t>
  </si>
  <si>
    <t>PointZ (-45.19342009999999732 -23.44936119999999846 1174.70000000000004547)</t>
  </si>
  <si>
    <t>timestamp</t>
  </si>
  <si>
    <t>begin</t>
  </si>
  <si>
    <t>end</t>
  </si>
  <si>
    <t>altitudeMo</t>
  </si>
  <si>
    <t>tessellate</t>
  </si>
  <si>
    <t>extrude</t>
  </si>
  <si>
    <t>visibility</t>
  </si>
  <si>
    <t>drawOrder</t>
  </si>
  <si>
    <t>icon</t>
  </si>
  <si>
    <t>temp</t>
  </si>
  <si>
    <t>temp2</t>
  </si>
  <si>
    <t>Corcovado_ubatuba Plan3 None_ID</t>
  </si>
  <si>
    <t>Corcovado_ubatuba Plan3 None_Ponto</t>
  </si>
  <si>
    <t>Corcovado_ubatuba Plan3 None_Descrição</t>
  </si>
  <si>
    <t>Corcovado_ubatuba Plan3 None_Metragem_bruto</t>
  </si>
  <si>
    <t>Corcovado_ubatuba Plan3 None_Metragem</t>
  </si>
  <si>
    <t>Corcovado_ubatuba Plan3 None_Foto</t>
  </si>
  <si>
    <t>Corcovado_ubatuba Plan3 None_Ponto Ruschmann</t>
  </si>
  <si>
    <t>Corcovado_ubatuba Plan3 None_Trilha</t>
  </si>
  <si>
    <t>Corcovado_ubatuba Plan3 None_Núcleo PESM</t>
  </si>
  <si>
    <t>Corcovado_ubatuba Plan3 None_Observação</t>
  </si>
  <si>
    <t>Corcovado_ubatuba Plan3 None_x</t>
  </si>
  <si>
    <t>Corcovado_ubatuba Plan3 None_y</t>
  </si>
  <si>
    <t>Corcovado_ubatuba Plan3 None_Resp_Preenchimento</t>
  </si>
  <si>
    <t>PointZ (-45.19552620000000331 -23.4734404000000012 -4.37000000000000011)</t>
  </si>
  <si>
    <t>WPT_0003399</t>
  </si>
  <si>
    <t>OMIMG_20180626_100728.jpg</t>
  </si>
  <si>
    <t>C:/Users/amarques/Desktop/2018-06_-_PESM Trilhas Rushmann/campo/Pictures_Orux/OMIMG_20180626_100728.jpg</t>
  </si>
  <si>
    <t>Corcovado (Ubatuba)</t>
  </si>
  <si>
    <t>Alexandre, Salvador (Dodô), Eliseu, Diego</t>
  </si>
  <si>
    <t>PointZ (-45.1947667000000024 -23.47279729999999986 -9.73000000000000043)</t>
  </si>
  <si>
    <t>WPT_0003400</t>
  </si>
  <si>
    <t>OMIMG_20180626_101243.jpg</t>
  </si>
  <si>
    <t>C:/Users/amarques/Desktop/2018-06_-_PESM Trilhas Rushmann/campo/Pictures_Orux/OMIMG_20180626_101243.jpg</t>
  </si>
  <si>
    <t>Identificação/Travessia de Riacho, Avaliação do local sem descaracterização</t>
  </si>
  <si>
    <t>PointZ (-45.19634870000000149 -23.46819929999999843 72.85999999999999943)</t>
  </si>
  <si>
    <t>WPT_0003401</t>
  </si>
  <si>
    <t>OMIMG_20180626_103520.jpg</t>
  </si>
  <si>
    <t>C:/Users/amarques/Desktop/2018-06_-_PESM Trilhas Rushmann/campo/Pictures_Orux/OMIMG_20180626_103520.jpg</t>
  </si>
  <si>
    <t>PointZ (-45.19821999999999207 -23.46446170000000109 199.13999999999998636)</t>
  </si>
  <si>
    <t>WPT_0003402</t>
  </si>
  <si>
    <t>OMIMG_20180626_105338.jpg</t>
  </si>
  <si>
    <t>C:/Users/amarques/Desktop/2018-06_-_PESM Trilhas Rushmann/campo/Pictures_Orux/OMIMG_20180626_105338.jpg</t>
  </si>
  <si>
    <t>Sinalização Interpretativa</t>
  </si>
  <si>
    <t>PointZ (-45.19803890000000024 -23.46337589999999906 255.13999999999998636)</t>
  </si>
  <si>
    <t>WPT_0003403</t>
  </si>
  <si>
    <t>OMIMG_20180626_111012.jpg</t>
  </si>
  <si>
    <t>C:/Users/amarques/Desktop/2018-06_-_PESM Trilhas Rushmann/campo/Pictures_Orux/OMIMG_20180626_111012.jpg</t>
  </si>
  <si>
    <t>PointZ (-45.1979783000000026 -23.46320809999999923 274.13999999999998636)</t>
  </si>
  <si>
    <t>WPT_0003404</t>
  </si>
  <si>
    <t>OMIMG_20180626_111256.jpg</t>
  </si>
  <si>
    <t>C:/Users/amarques/Desktop/2018-06_-_PESM Trilhas Rushmann/campo/Pictures_Orux/OMIMG_20180626_111256.jpg</t>
  </si>
  <si>
    <t>PointZ (-45.19793949999999683 -23.46313609999999983 276.13999999999998636)</t>
  </si>
  <si>
    <t>WPT_0003405</t>
  </si>
  <si>
    <t>OMIMG_20180626_111459.jpg</t>
  </si>
  <si>
    <t>C:/Users/amarques/Desktop/2018-06_-_PESM Trilhas Rushmann/campo/Pictures_Orux/OMIMG_20180626_111459.jpg</t>
  </si>
  <si>
    <t>PointZ (-45.19773289999999832 -23.46258830000000017 310.13999999999998636)</t>
  </si>
  <si>
    <t>WPT_0003406</t>
  </si>
  <si>
    <t>OMIMG_20180626_112053.jpg</t>
  </si>
  <si>
    <t>C:/Users/amarques/Desktop/2018-06_-_PESM Trilhas Rushmann/campo/Pictures_Orux/OMIMG_20180626_112053.jpg</t>
  </si>
  <si>
    <t>PointZ (-45.19773200000000912 -23.46258630000000167 311.13999999999998636)</t>
  </si>
  <si>
    <t>WPT_0003407</t>
  </si>
  <si>
    <t>OMIMG_20180626_112200.jpg</t>
  </si>
  <si>
    <t>C:/Users/amarques/Desktop/2018-06_-_PESM Trilhas Rushmann/campo/Pictures_Orux/OMIMG_20180626_112200.jpg</t>
  </si>
  <si>
    <t>PointZ (-45.19758029999999138 -23.46238449999999887 330.13999999999998636)</t>
  </si>
  <si>
    <t>WPT_0003408</t>
  </si>
  <si>
    <t>OMIMG_20180626_112709.jpg</t>
  </si>
  <si>
    <t>C:/Users/amarques/Desktop/2018-06_-_PESM Trilhas Rushmann/campo/Pictures_Orux/OMIMG_20180626_112709.jpg</t>
  </si>
  <si>
    <t xml:space="preserve">Drenagem Longitudinal </t>
  </si>
  <si>
    <t>2 X 3 metros</t>
  </si>
  <si>
    <t>PointZ (-45.19723599999999664 -23.46200809999999848 369.13999999999998636)</t>
  </si>
  <si>
    <t>WPT_0003409</t>
  </si>
  <si>
    <t>OMIMG_20180626_113458.jpg</t>
  </si>
  <si>
    <t>C:/Users/amarques/Desktop/2018-06_-_PESM Trilhas Rushmann/campo/Pictures_Orux/OMIMG_20180626_113458.jpg</t>
  </si>
  <si>
    <t>PointZ (-45.19721700000000197 -23.46202320000000086 376.16000000000002501)</t>
  </si>
  <si>
    <t>WPT_0003410</t>
  </si>
  <si>
    <t>OMIMG_20180626_113708.jpg</t>
  </si>
  <si>
    <t>C:/Users/amarques/Desktop/2018-06_-_PESM Trilhas Rushmann/campo/Pictures_Orux/OMIMG_20180626_113708.jpg</t>
  </si>
  <si>
    <t>Guarda-corpo</t>
  </si>
  <si>
    <t>PointZ (-45.19717289999999821 -23.46200869999999838 376.13999999999998636)</t>
  </si>
  <si>
    <t>WPT_0003411</t>
  </si>
  <si>
    <t>OMIMG_20180626_113803.jpg</t>
  </si>
  <si>
    <t>C:/Users/amarques/Desktop/2018-06_-_PESM Trilhas Rushmann/campo/Pictures_Orux/OMIMG_20180626_113803.jpg</t>
  </si>
  <si>
    <t>PointZ (-45.19687799999999811 -23.4617785000000012 404.13999999999998636)</t>
  </si>
  <si>
    <t>WPT_0003412</t>
  </si>
  <si>
    <t>OMIMG_20180626_114127.jpg</t>
  </si>
  <si>
    <t>C:/Users/amarques/Desktop/2018-06_-_PESM Trilhas Rushmann/campo/Pictures_Orux/OMIMG_20180626_114127.jpg</t>
  </si>
  <si>
    <t xml:space="preserve">Escada Vertical </t>
  </si>
  <si>
    <t>PointZ (-45.19596909999999923 -23.46099630000000147 453.92000000000001592)</t>
  </si>
  <si>
    <t>WPT_0003413</t>
  </si>
  <si>
    <t>OMIMG_20180626_115007.jpg</t>
  </si>
  <si>
    <t>C:/Users/amarques/Desktop/2018-06_-_PESM Trilhas Rushmann/campo/Pictures_Orux/OMIMG_20180626_115007.jpg</t>
  </si>
  <si>
    <t>CONTENÇÃO DE ENCOSTA</t>
  </si>
  <si>
    <t>PointZ (-45.19552379999998948 -23.4591877999999987 539.13999999999998636)</t>
  </si>
  <si>
    <t>WPT_0003414</t>
  </si>
  <si>
    <t>OMIMG_20180626_121647.jpg</t>
  </si>
  <si>
    <t>C:/Users/amarques/Desktop/2018-06_-_PESM Trilhas Rushmann/campo/Pictures_Orux/OMIMG_20180626_121647.jpg</t>
  </si>
  <si>
    <t>PointZ (-45.19604530000000864 -23.45807440000000099 588.13999999999998636)</t>
  </si>
  <si>
    <t>WPT_0003415</t>
  </si>
  <si>
    <t>OMIMG_20180626_122859.jpg</t>
  </si>
  <si>
    <t>C:/Users/amarques/Desktop/2018-06_-_PESM Trilhas Rushmann/campo/Pictures_Orux/OMIMG_20180626_122859.jpg</t>
  </si>
  <si>
    <t>Sinalização indicativa</t>
  </si>
  <si>
    <t>Metade da Trilha (?)</t>
  </si>
  <si>
    <t>PointZ (-45.19602129999999818 -23.4580927999999993 596.13999999999998636)</t>
  </si>
  <si>
    <t>WPT_0003416</t>
  </si>
  <si>
    <t>OMIMG_20180626_123150.jpg</t>
  </si>
  <si>
    <t>C:/Users/amarques/Desktop/2018-06_-_PESM Trilhas Rushmann/campo/Pictures_Orux/OMIMG_20180626_123150.jpg</t>
  </si>
  <si>
    <t>3 pares de Chapeletas-anel de Inox chumbado em Rocha (par) - Ancoragem para corda</t>
  </si>
  <si>
    <t>PointZ (-45.19654930000000093 -23.4580036000000014 612.13999999999998636)</t>
  </si>
  <si>
    <t>WPT_0003417</t>
  </si>
  <si>
    <t>OMIMG_20180626_123545.jpg</t>
  </si>
  <si>
    <t>C:/Users/amarques/Desktop/2018-06_-_PESM Trilhas Rushmann/campo/Pictures_Orux/OMIMG_20180626_123545.jpg</t>
  </si>
  <si>
    <t>R-1109</t>
  </si>
  <si>
    <t>PointZ (-45.19662259999999776 -23.45787229999999823 624.13999999999998636)</t>
  </si>
  <si>
    <t>WPT_0003418</t>
  </si>
  <si>
    <t>OMIMG_20180626_123744.jpg</t>
  </si>
  <si>
    <t>C:/Users/amarques/Desktop/2018-06_-_PESM Trilhas Rushmann/campo/Pictures_Orux/OMIMG_20180626_123744.jpg</t>
  </si>
  <si>
    <t>2 pontos</t>
  </si>
  <si>
    <t>PointZ (-45.19687389999999994 -23.4574417000000004 643.12999999999999545)</t>
  </si>
  <si>
    <t>WPT_0003419</t>
  </si>
  <si>
    <t>OMIMG_20180626_124111.jpg</t>
  </si>
  <si>
    <t>C:/Users/amarques/Desktop/2018-06_-_PESM Trilhas Rushmann/campo/Pictures_Orux/OMIMG_20180626_124111.jpg</t>
  </si>
  <si>
    <t>PointZ (-45.19691100000000006 -23.45734720000000095 646.13999999999998636)</t>
  </si>
  <si>
    <t>WPT_0003420</t>
  </si>
  <si>
    <t>OMIMG_20180626_124312.jpg</t>
  </si>
  <si>
    <t>C:/Users/amarques/Desktop/2018-06_-_PESM Trilhas Rushmann/campo/Pictures_Orux/OMIMG_20180626_124312.jpg</t>
  </si>
  <si>
    <t>PointZ (-45.19702190000000286 -23.45717090000000127 658.12000000000000455)</t>
  </si>
  <si>
    <t>WPT_0003421</t>
  </si>
  <si>
    <t>OMIMG_20180626_124538.jpg</t>
  </si>
  <si>
    <t>C:/Users/amarques/Desktop/2018-06_-_PESM Trilhas Rushmann/campo/Pictures_Orux/OMIMG_20180626_124538.jpg</t>
  </si>
  <si>
    <t xml:space="preserve">Corda Guia, 25 metros </t>
  </si>
  <si>
    <t>PointZ (-45.19706990000000246 -23.45707949999999897 661.13999999999998636)</t>
  </si>
  <si>
    <t>WPT_0003422</t>
  </si>
  <si>
    <t>OMIMG_20180626_124846.jpg</t>
  </si>
  <si>
    <t>C:/Users/amarques/Desktop/2018-06_-_PESM Trilhas Rushmann/campo/Pictures_Orux/OMIMG_20180626_124846.jpg</t>
  </si>
  <si>
    <t xml:space="preserve">Corda Guia, 13 metros </t>
  </si>
  <si>
    <t>PointZ (-45.19706990000000246 -23.45709229999999934 667.13999999999998636)</t>
  </si>
  <si>
    <t>WPT_0003423</t>
  </si>
  <si>
    <t>OMIMG_20180626_125106.jpg</t>
  </si>
  <si>
    <t>C:/Users/amarques/Desktop/2018-06_-_PESM Trilhas Rushmann/campo/Pictures_Orux/OMIMG_20180626_125106.jpg</t>
  </si>
  <si>
    <t>PointZ (-45.19756189999999663 -23.45678769999999957 699.13999999999998636)</t>
  </si>
  <si>
    <t>WPT_0003424</t>
  </si>
  <si>
    <t>OMIMG_20180626_125618.jpg</t>
  </si>
  <si>
    <t>C:/Users/amarques/Desktop/2018-06_-_PESM Trilhas Rushmann/campo/Pictures_Orux/OMIMG_20180626_125618.jpg</t>
  </si>
  <si>
    <t>Em Zig-Zag talhada na rocha ou agarra para pés chumbada, corda guia 10 metros</t>
  </si>
  <si>
    <t>PointZ (-45.19794000000000267 -23.45642489999999825 723.13999999999998636)</t>
  </si>
  <si>
    <t>WPT_0003425</t>
  </si>
  <si>
    <t>OMIMG_20180626_130416.jpg</t>
  </si>
  <si>
    <t>C:/Users/amarques/Desktop/2018-06_-_PESM Trilhas Rushmann/campo/Pictures_Orux/OMIMG_20180626_130416.jpg</t>
  </si>
  <si>
    <t>PointZ (-45.19796349999999308 -23.45644839999999931 742.13999999999998636)</t>
  </si>
  <si>
    <t>WPT_0003426</t>
  </si>
  <si>
    <t>OMIMG_20180626_132317.jpg</t>
  </si>
  <si>
    <t>C:/Users/amarques/Desktop/2018-06_-_PESM Trilhas Rushmann/campo/Pictures_Orux/OMIMG_20180626_132317.jpg</t>
  </si>
  <si>
    <t>Bifurcação para Água</t>
  </si>
  <si>
    <t>PointZ (-45.19798349999999942 -23.45633099999999871 740.52999999999997272)</t>
  </si>
  <si>
    <t>WPT_0003427</t>
  </si>
  <si>
    <t>OMIMG_20180626_132557.jpg</t>
  </si>
  <si>
    <t>C:/Users/amarques/Desktop/2018-06_-_PESM Trilhas Rushmann/campo/Pictures_Orux/OMIMG_20180626_132557.jpg</t>
  </si>
  <si>
    <t>Ponto de Ancoragem para corda (par de pregos em rocha)</t>
  </si>
  <si>
    <t>Corda Guia, 10 metros, Chapeletas-anel de Inox chumbado em Rocha (par) - Ancoragem para corda</t>
  </si>
  <si>
    <t>PointZ (-45.19811049999999852 -23.45606150000000056 756.13999999999998636)</t>
  </si>
  <si>
    <t>WPT_0003428</t>
  </si>
  <si>
    <t>OMIMG_20180626_132855.jpg</t>
  </si>
  <si>
    <t>C:/Users/amarques/Desktop/2018-06_-_PESM Trilhas Rushmann/campo/Pictures_Orux/OMIMG_20180626_132855.jpg</t>
  </si>
  <si>
    <t>PointZ (-45.19828050000000275 -23.45564389999999833 797.13999999999987267)</t>
  </si>
  <si>
    <t>WPT_0003429</t>
  </si>
  <si>
    <t>OMIMG_20180626_133341.jpg</t>
  </si>
  <si>
    <t>C:/Users/amarques/Desktop/2018-06_-_PESM Trilhas Rushmann/campo/Pictures_Orux/OMIMG_20180626_133341.jpg</t>
  </si>
  <si>
    <t>Corda Guia, 4 metros</t>
  </si>
  <si>
    <t>PointZ (-45.19841300000000217 -23.45543320000000165 820.13999999999987267)</t>
  </si>
  <si>
    <t>WPT_0003430</t>
  </si>
  <si>
    <t>OMIMG_20180626_133731.jpg</t>
  </si>
  <si>
    <t>C:/Users/amarques/Desktop/2018-06_-_PESM Trilhas Rushmann/campo/Pictures_Orux/OMIMG_20180626_133731.jpg</t>
  </si>
  <si>
    <t>PointZ (-45.19847039999999794 -23.45533419999999936 821.84000000000003183)</t>
  </si>
  <si>
    <t>WPT_0003431</t>
  </si>
  <si>
    <t>OMIMG_20180626_133923.jpg</t>
  </si>
  <si>
    <t>C:/Users/amarques/Desktop/2018-06_-_PESM Trilhas Rushmann/campo/Pictures_Orux/OMIMG_20180626_133923.jpg</t>
  </si>
  <si>
    <t>PointZ (-45.19845200000000318 -23.45510200000000012 833.14000000000010004)</t>
  </si>
  <si>
    <t>WPT_0003432</t>
  </si>
  <si>
    <t>OMIMG_20180626_134231.jpg</t>
  </si>
  <si>
    <t>C:/Users/amarques/Desktop/2018-06_-_PESM Trilhas Rushmann/campo/Pictures_Orux/OMIMG_20180626_134231.jpg</t>
  </si>
  <si>
    <t>PointZ (-45.19881149999999792 -23.45405579999999901 907.04999999999995453)</t>
  </si>
  <si>
    <t>WPT_0003433</t>
  </si>
  <si>
    <t>OMIMG_20180626_135334.jpg</t>
  </si>
  <si>
    <t>C:/Users/amarques/Desktop/2018-06_-_PESM Trilhas Rushmann/campo/Pictures_Orux/OMIMG_20180626_135334.jpg</t>
  </si>
  <si>
    <t>PointZ (-45.1989239999999981 -23.45390829999999838 920.13999999999987267)</t>
  </si>
  <si>
    <t>WPT_0003434</t>
  </si>
  <si>
    <t>OMIMG_20180626_135719.jpg</t>
  </si>
  <si>
    <t>C:/Users/amarques/Desktop/2018-06_-_PESM Trilhas Rushmann/campo/Pictures_Orux/OMIMG_20180626_135719.jpg</t>
  </si>
  <si>
    <t>R-254</t>
  </si>
  <si>
    <t>Degraus de Madeira/Degraus de Pedra (talhado em rocha ou não) 2 metros</t>
  </si>
  <si>
    <t>PointZ (-45.19894099999999781 -23.45387540000000115 922.65999999999996817)</t>
  </si>
  <si>
    <t>WPT_0003435</t>
  </si>
  <si>
    <t>OMIMG_20180626_135904.jpg</t>
  </si>
  <si>
    <t>C:/Users/amarques/Desktop/2018-06_-_PESM Trilhas Rushmann/campo/Pictures_Orux/OMIMG_20180626_135904.jpg</t>
  </si>
  <si>
    <t>PointZ (-45.19903100000001217 -23.45378639999999848 939.13999999999987267)</t>
  </si>
  <si>
    <t>WPT_0003436</t>
  </si>
  <si>
    <t>OMIMG_20180626_140127.jpg</t>
  </si>
  <si>
    <t>C:/Users/amarques/Desktop/2018-06_-_PESM Trilhas Rushmann/campo/Pictures_Orux/OMIMG_20180626_140127.jpg</t>
  </si>
  <si>
    <t>PointZ (-45.20080389999999682 -23.4517743000000003 1071.20000000000004547)</t>
  </si>
  <si>
    <t>WPT_0003437</t>
  </si>
  <si>
    <t>OMIMG_20180626_142131.jpg</t>
  </si>
  <si>
    <t>C:/Users/amarques/Desktop/2018-06_-_PESM Trilhas Rushmann/campo/Pictures_Orux/OMIMG_20180626_142131.jpg</t>
  </si>
  <si>
    <t>PointZ (-45.19998579999999322 -23.4512047999999993 1066.14000000000010004)</t>
  </si>
  <si>
    <t>WPT_0003438</t>
  </si>
  <si>
    <t>OMIMG_20180626_143749.jpg</t>
  </si>
  <si>
    <t>C:/Users/amarques/Desktop/2018-06_-_PESM Trilhas Rushmann/campo/Pictures_Orux/OMIMG_20180626_143749.jpg</t>
  </si>
  <si>
    <t>Corda Guia 4m</t>
  </si>
  <si>
    <t>PointZ (-45.19915230000000861 -23.45066399999999973 1065.17000000000007276)</t>
  </si>
  <si>
    <t>WPT_0003439</t>
  </si>
  <si>
    <t>OMIMG_20180626_144653.jpg</t>
  </si>
  <si>
    <t>C:/Users/amarques/Desktop/2018-06_-_PESM Trilhas Rushmann/campo/Pictures_Orux/OMIMG_20180626_144653.jpg</t>
  </si>
  <si>
    <t>PointZ (-45.19901389999999708 -23.45056160000000034 1062.14000000000010004)</t>
  </si>
  <si>
    <t>WPT_0003440</t>
  </si>
  <si>
    <t>OMIMG_20180626_144804.jpg</t>
  </si>
  <si>
    <t>C:/Users/amarques/Desktop/2018-06_-_PESM Trilhas Rushmann/campo/Pictures_Orux/OMIMG_20180626_144804.jpg</t>
  </si>
  <si>
    <t>PointZ (-45.19860640000000274 -23.45020200000000088 1059.14000000000010004)</t>
  </si>
  <si>
    <t>WPT_0003441</t>
  </si>
  <si>
    <t>OMIMG_20180626_145007.jpg</t>
  </si>
  <si>
    <t>C:/Users/amarques/Desktop/2018-06_-_PESM Trilhas Rushmann/campo/Pictures_Orux/OMIMG_20180626_145007.jpg</t>
  </si>
  <si>
    <t>Contenção de Encosta</t>
  </si>
  <si>
    <t>PointZ (-45.19848950000000087 -23.44996030000000076 1050.14000000000010004)</t>
  </si>
  <si>
    <t>WPT_0003442</t>
  </si>
  <si>
    <t>OMIMG_20180626_145136.jpg</t>
  </si>
  <si>
    <t>C:/Users/amarques/Desktop/2018-06_-_PESM Trilhas Rushmann/campo/Pictures_Orux/OMIMG_20180626_145136.jpg</t>
  </si>
  <si>
    <t>Pode-se talhar na pedra degrau de pedra, ou colocar agarras para pé (alternativa)</t>
  </si>
  <si>
    <t>PointZ (-45.19847850000000022 -23.44997499999999846 1047.93000000000006366)</t>
  </si>
  <si>
    <t>WPT_0003443</t>
  </si>
  <si>
    <t>OMIMG_20180626_145156.jpg</t>
  </si>
  <si>
    <t>C:/Users/amarques/Desktop/2018-06_-_PESM Trilhas Rushmann/campo/Pictures_Orux/OMIMG_20180626_145156.jpg</t>
  </si>
  <si>
    <t>PointZ (-45.19712140000000744 -23.44885850000000005 1048.14000000000010004)</t>
  </si>
  <si>
    <t>WPT_0003444</t>
  </si>
  <si>
    <t>OMIMG_20180626_145915.jpg</t>
  </si>
  <si>
    <t>C:/Users/amarques/Desktop/2018-06_-_PESM Trilhas Rushmann/campo/Pictures_Orux/OMIMG_20180626_145915.jpg</t>
  </si>
  <si>
    <t>PointZ (-45.19649980000001221 -23.44862219999999908 1049.14000000000010004)</t>
  </si>
  <si>
    <t>WPT_0003445</t>
  </si>
  <si>
    <t>OMIMG_20180626_150220.jpg</t>
  </si>
  <si>
    <t>C:/Users/amarques/Desktop/2018-06_-_PESM Trilhas Rushmann/campo/Pictures_Orux/OMIMG_20180626_150220.jpg</t>
  </si>
  <si>
    <t>2 pontos de 2,5 metros cada um</t>
  </si>
  <si>
    <t>PointZ (-45.19610409999999234 -23.44870119999999858 1067.23000000000001819)</t>
  </si>
  <si>
    <t>WPT_0003446</t>
  </si>
  <si>
    <t>OMIMG_20180626_150526.jpg</t>
  </si>
  <si>
    <t>C:/Users/amarques/Desktop/2018-06_-_PESM Trilhas Rushmann/campo/Pictures_Orux/OMIMG_20180626_150526.jpg</t>
  </si>
  <si>
    <t>Talhado em rocha ou agarra, subir até esta altitude com bloco</t>
  </si>
  <si>
    <t>PointZ (-45.19592920000000191 -23.44876070000000112 1073.14000000000010004)</t>
  </si>
  <si>
    <t>WPT_0003447</t>
  </si>
  <si>
    <t>OMIMG_20180626_150654.jpg</t>
  </si>
  <si>
    <t>C:/Users/amarques/Desktop/2018-06_-_PESM Trilhas Rushmann/campo/Pictures_Orux/OMIMG_20180626_150654.jpg</t>
  </si>
  <si>
    <t>8 metros de corda, Chapeletas-anel de Inox chumbado em Rocha (par) - Ancoragem para corda</t>
  </si>
  <si>
    <t>PointZ (-45.19566369999999722 -23.44869759999999914 1084.07999999999992724)</t>
  </si>
  <si>
    <t>WPT_0003448</t>
  </si>
  <si>
    <t>OMIMG_20180626_151047.jpg</t>
  </si>
  <si>
    <t>C:/Users/amarques/Desktop/2018-06_-_PESM Trilhas Rushmann/campo/Pictures_Orux/OMIMG_20180626_151047.jpg</t>
  </si>
  <si>
    <t>PointZ (-45.19444430000000068 -23.44824159999999935 1090.44000000000005457)</t>
  </si>
  <si>
    <t>WPT_0003449</t>
  </si>
  <si>
    <t>OMIMG_20180626_151623.jpg</t>
  </si>
  <si>
    <t>C:/Users/amarques/Desktop/2018-06_-_PESM Trilhas Rushmann/campo/Pictures_Orux/OMIMG_20180626_151623.jpg</t>
  </si>
  <si>
    <t>PointZ (-45.19360712920209977 -23.4480115026746283 0)</t>
  </si>
  <si>
    <t>Vista do Pico do Corcovado_2</t>
  </si>
  <si>
    <t>20180626_162134.jpg</t>
  </si>
  <si>
    <t>C:/Users/amarques/Desktop/2018-06_-_PESM Trilhas Rushmann/campo/fotos/Fotos/20180626_162134.jpg</t>
  </si>
  <si>
    <t>PointZ (-45.19342603651025314 -23.44918268080402868 0)</t>
  </si>
  <si>
    <t>Pico do Corcovado_Vista_2</t>
  </si>
  <si>
    <t>20180626_155940.jpg</t>
  </si>
  <si>
    <t>C:/Users/amarques/Desktop/2018-06_-_PESM Trilhas Rushmann/campo/fotos/Fotos/20180626_155940.jpg</t>
  </si>
  <si>
    <t>PointZ (-45.19343134227826653 -23.44932995153941135 0)</t>
  </si>
  <si>
    <t>Pico do Corcovado_Vista_1</t>
  </si>
  <si>
    <t>20180626_153727.jpg</t>
  </si>
  <si>
    <t>C:/Users/amarques/Desktop/2018-06_-_PESM Trilhas Rushmann/campo/fotos/Fotos/20180626_153727.jpg</t>
  </si>
  <si>
    <t>PointZ (-45.1939561066602522 -23.44808215633164039 0)</t>
  </si>
  <si>
    <t>Vista do Pico do Corcovado_1</t>
  </si>
  <si>
    <t>20180626_144609.jpg</t>
  </si>
  <si>
    <t>C:/Users/amarques/Desktop/2018-06_-_PESM Trilhas Rushmann/campo/fotos/Fotos/20180626_144609.jpg</t>
  </si>
  <si>
    <t>PointZ (-45.1934073775006695 -23.44925428574077841 0)</t>
  </si>
  <si>
    <t>Pico do Corcovado_Vista_3</t>
  </si>
  <si>
    <t>Fotos/20180626_160338.jpg</t>
  </si>
  <si>
    <t>C:/Users/amarques/Desktop/2018-06_-_PESM Trilhas Rushmann/campo/fotos/Fotos/20180626_160338.jpg</t>
  </si>
  <si>
    <t>Exemplo de Preenchimento Exemplo de preenhimento None_ID</t>
  </si>
  <si>
    <t>Exemplo de Preenchimento Exemplo de preenhimento None_Ponto</t>
  </si>
  <si>
    <t>Exemplo de Preenchimento Exemplo de preenhimento None_Descrição</t>
  </si>
  <si>
    <t>Exemplo de Preenchimento Exemplo de preenhimento None_Metragem</t>
  </si>
  <si>
    <t>Exemplo de Preenchimento Exemplo de preenhimento None_Ponto Ruschmann</t>
  </si>
  <si>
    <t>Exemplo de Preenchimento Exemplo de preenhimento None_Trilha</t>
  </si>
  <si>
    <t>Exemplo de Preenchimento Exemplo de preenhimento None_Núcleo PESM</t>
  </si>
  <si>
    <t>Exemplo de Preenchimento Exemplo de preenhimento None_Observação</t>
  </si>
  <si>
    <t>Exemplo de Preenchimento Exemplo de preenhimento None_Name</t>
  </si>
  <si>
    <t>Exemplo de Preenchimento Exemplo de preenhimento None_x</t>
  </si>
  <si>
    <t>Exemplo de Preenchimento Exemplo de preenhimento None_y</t>
  </si>
  <si>
    <t>Exemplo de Preenchimento Exemplo de preenhimento None_Resp_Preenchimento</t>
  </si>
  <si>
    <t>Planilha BID - Ruschmann_ID</t>
  </si>
  <si>
    <t>Planilha BID - Ruschmann_Ponto</t>
  </si>
  <si>
    <t>Planilha BID - Ruschmann_Descrição</t>
  </si>
  <si>
    <t>Planilha BID - Ruschmann_Metragem_bruto</t>
  </si>
  <si>
    <t>Planilha BID - Ruschmann_Metragem</t>
  </si>
  <si>
    <t>Planilha BID - Ruschmann_Foto</t>
  </si>
  <si>
    <t>Planilha BID - Ruschmann_Ponto Ruschmann</t>
  </si>
  <si>
    <t>Planilha BID - Ruschmann_Trilha</t>
  </si>
  <si>
    <t>Planilha BID - Ruschmann_Observação</t>
  </si>
  <si>
    <t>Planilha BID - Ruschmann_Name</t>
  </si>
  <si>
    <t>Planilha BID - Ruschmann_x</t>
  </si>
  <si>
    <t>Planilha BID - Ruschmann_y</t>
  </si>
  <si>
    <t>Planilha BID - Ruschmann_Resp_Preenchimento</t>
  </si>
  <si>
    <t>PointZ (-45.42797199999999691 -23.59303580000000267 61.59000000000000341)</t>
  </si>
  <si>
    <t>WPT_0003450</t>
  </si>
  <si>
    <t>C:/Users/amarques/Desktop/2018-06_-_PESM Trilhas Rushmann/campo/Pictures_Orux/OMIMG_20180627_091327.jpg</t>
  </si>
  <si>
    <t>Trilha do Poção</t>
  </si>
  <si>
    <t>-xx,xxxxxx</t>
  </si>
  <si>
    <t>-yy,yyyyyy</t>
  </si>
  <si>
    <t>Alexandre, Vanessa, Caio e Thiago</t>
  </si>
  <si>
    <t>PointZ (-45.4283738000000028 -23.59243030000000019 68.89000000000000057)</t>
  </si>
  <si>
    <t>WPT_0003451</t>
  </si>
  <si>
    <t>C:/Users/amarques/Desktop/2018-06_-_PESM Trilhas Rushmann/campo/Pictures_Orux/OMIMG_20180627_091649.jpg</t>
  </si>
  <si>
    <t>Sinalização interpretativa</t>
  </si>
  <si>
    <t>R1296</t>
  </si>
  <si>
    <t>foto_tem x e y (arquivo kmz)</t>
  </si>
  <si>
    <t>PointZ (-45.42828050000000673 -23.59236040000000045 69.89000000000000057)</t>
  </si>
  <si>
    <t>WPT_0003452</t>
  </si>
  <si>
    <t>C:/Users/amarques/Desktop/2018-06_-_PESM Trilhas Rushmann/campo/Pictures_Orux/OMIMG_20180627_091925.jpg</t>
  </si>
  <si>
    <t>PointZ (-45.42806809999999729 -23.59222060000000099 69.89000000000000057)</t>
  </si>
  <si>
    <t>WPT_0003453</t>
  </si>
  <si>
    <t>C:/Users/amarques/Desktop/2018-06_-_PESM Trilhas Rushmann/campo/Pictures_Orux/OMIMG_20180627_092402.jpg</t>
  </si>
  <si>
    <t>Degraus de pedra</t>
  </si>
  <si>
    <t>PointZ (-45.42699759999999998 -23.59178710000000123 74.89000000000000057)</t>
  </si>
  <si>
    <t>WPT_0003454</t>
  </si>
  <si>
    <t>C:/Users/amarques/Desktop/2018-06_-_PESM Trilhas Rushmann/campo/Pictures_Orux/OMIMG_20180627_093242.jpg</t>
  </si>
  <si>
    <t>PointZ (-45.42576700000000045 -23.59131860000000103 78.87999999999999545)</t>
  </si>
  <si>
    <t>WPT_0003455</t>
  </si>
  <si>
    <t>C:/Users/amarques/Desktop/2018-06_-_PESM Trilhas Rushmann/campo/Pictures_Orux/OMIMG_20180627_094104.jpg</t>
  </si>
  <si>
    <t>Entrada trilha forno de carvão</t>
  </si>
  <si>
    <t>PointZ (-45.42540009999999739 -23.59130989999999883 81.85999999999999943)</t>
  </si>
  <si>
    <t>WPT_0003456</t>
  </si>
  <si>
    <t>C:/Users/amarques/Desktop/2018-06_-_PESM Trilhas Rushmann/campo/Pictures_Orux/OMIMG_20180627_094427.jpg</t>
  </si>
  <si>
    <t>Degraus de madeira</t>
  </si>
  <si>
    <t>PointZ (-45.42433119999999747 -23.59167060000000049 70.85999999999999943)</t>
  </si>
  <si>
    <t>WPT_0003457</t>
  </si>
  <si>
    <t>C:/Users/amarques/Desktop/2018-06_-_PESM Trilhas Rushmann/campo/Pictures_Orux/OMIMG_20180627_095414.jpg</t>
  </si>
  <si>
    <t>Chapeletas-anel de Inox chumbado em Rocha (par) - Ancoragem para corda</t>
  </si>
  <si>
    <t>6 pregos</t>
  </si>
  <si>
    <t>PointZ (-45.42433809999999994 -23.59167389999999997 71.87999999999999545)</t>
  </si>
  <si>
    <t>WPT_0003458</t>
  </si>
  <si>
    <t>C:/Users/amarques/Desktop/2018-06_-_PESM Trilhas Rushmann/campo/Pictures_Orux/OMIMG_20180627_095425.jpg</t>
  </si>
  <si>
    <t>Ancoragem (vertical)</t>
  </si>
  <si>
    <t>PointZ (-45.4209767000000042 -23.58974949999999993 94.89000000000000057)</t>
  </si>
  <si>
    <t>WPT_0003459</t>
  </si>
  <si>
    <t>C:/Users/amarques/Desktop/2018-06_-_PESM Trilhas Rushmann/campo/Pictures_Orux/OMIMG_20180627_101511.jpg</t>
  </si>
  <si>
    <t>2m corda</t>
  </si>
  <si>
    <t>PointZ (-45.41942730000000239 -23.58920480000000097 111.89000000000000057)</t>
  </si>
  <si>
    <t>WPT_0003460</t>
  </si>
  <si>
    <t>C:/Users/amarques/Desktop/2018-06_-_PESM Trilhas Rushmann/campo/Pictures_Orux/OMIMG_20180627_102139.jpg</t>
  </si>
  <si>
    <t>PointZ (-45.41924680000000336 -23.58914010000000161 119.89000000000000057)</t>
  </si>
  <si>
    <t>WPT_0003461</t>
  </si>
  <si>
    <t>C:/Users/amarques/Desktop/2018-06_-_PESM Trilhas Rushmann/campo/Pictures_Orux/OMIMG_20180627_102411.jpg</t>
  </si>
  <si>
    <t>Monitoramento do nível do rio (régua graduada)/Avaliar custo-benefício da substituição da ponte</t>
  </si>
  <si>
    <t>PointZ (-45.41918559999999871 -23.58912069999999872 123.60999999999999943)</t>
  </si>
  <si>
    <t>WPT_0003462</t>
  </si>
  <si>
    <t>C:/Users/amarques/Desktop/2018-06_-_PESM Trilhas Rushmann/campo/Pictures_Orux/OMIMG_20180627_102956.jpg</t>
  </si>
  <si>
    <t>PointZ (-45.41828499999999735 -23.58815750000000122 96.92000000000000171)</t>
  </si>
  <si>
    <t>WPT_0003463</t>
  </si>
  <si>
    <t>C:/Users/amarques/Desktop/2018-06_-_PESM Trilhas Rushmann/campo/Pictures_Orux/OMIMG_20180627_103836.jpg</t>
  </si>
  <si>
    <t>R213</t>
  </si>
  <si>
    <t>PointZ (-45.4178161999999972 -23.58618420000000171 146.88999999999998636)</t>
  </si>
  <si>
    <t>WPT_0003464</t>
  </si>
  <si>
    <t>C:/Users/amarques/Desktop/2018-06_-_PESM Trilhas Rushmann/campo/Pictures_Orux/OMIMG_20180627_105501.jpg</t>
  </si>
  <si>
    <t>4 pregos</t>
  </si>
  <si>
    <t>PointZ (-45.41784659999999718 -23.58614439999999846 150.88999999999998636)</t>
  </si>
  <si>
    <t>WPT_0003465</t>
  </si>
  <si>
    <t>C:/Users/amarques/Desktop/2018-06_-_PESM Trilhas Rushmann/campo/Pictures_Orux/OMIMG_20180627_105708.jpg</t>
  </si>
  <si>
    <t>PointZ (-45.41777079999999955 -23.58612739999999874 204.25)</t>
  </si>
  <si>
    <t>WPT_0003466</t>
  </si>
  <si>
    <t>C:/Users/amarques/Desktop/2018-06_-_PESM Trilhas Rushmann/campo/Pictures_Orux/OMIMG_20180627_110410.jpg</t>
  </si>
  <si>
    <t>PointZ (-45.4177660000000003 -23.5860757999999997 149.22999999999998977)</t>
  </si>
  <si>
    <t>WPT_0003467</t>
  </si>
  <si>
    <t>C:/Users/amarques/Desktop/2018-06_-_PESM Trilhas Rushmann/campo/Pictures_Orux/OMIMG_20180627_110426.jpg</t>
  </si>
  <si>
    <t>PointZ (-45.41715039999999703 -23.58562399999999926 153.88999999999998636)</t>
  </si>
  <si>
    <t>WPT_0003468</t>
  </si>
  <si>
    <t>C:/Users/amarques/Desktop/2018-06_-_PESM Trilhas Rushmann/campo/Pictures_Orux/OMIMG_20180627_111550.jpg</t>
  </si>
  <si>
    <t>PointZ (-45.41711899999999957 -23.58544120000000177 149.13999999999998636)</t>
  </si>
  <si>
    <t>WPT_0003469</t>
  </si>
  <si>
    <t>C:/Users/amarques/Desktop/2018-06_-_PESM Trilhas Rushmann/campo/Pictures_Orux/OMIMG_20180627_111717.jpg</t>
  </si>
  <si>
    <t>PointZ (-45.41700989999999649 -23.58535120000000163 158.11000000000001364)</t>
  </si>
  <si>
    <t>WPT_0003470</t>
  </si>
  <si>
    <t>C:/Users/amarques/Desktop/2018-06_-_PESM Trilhas Rushmann/campo/Pictures_Orux/OMIMG_20180627_111838.jpg</t>
  </si>
  <si>
    <t>PointZ (-45.41700840000000028 -23.58529760000000053 160.77000000000001023)</t>
  </si>
  <si>
    <t>WPT_0003471</t>
  </si>
  <si>
    <t>C:/Users/amarques/Desktop/2018-06_-_PESM Trilhas Rushmann/campo/Pictures_Orux/OMIMG_20180627_111903.jpg</t>
  </si>
  <si>
    <t>PointZ (-45.41641039999999663 -23.58455199999999863 168.88999999999998636)</t>
  </si>
  <si>
    <t>WPT_0003473</t>
  </si>
  <si>
    <t>C:/Users/amarques/Desktop/2018-06_-_PESM Trilhas Rushmann/campo/Pictures_Orux/OMIMG_20180627_113454.jpg</t>
  </si>
  <si>
    <t>PointZ (-45.41605890000000301 -23.58416589999999857 171.5)</t>
  </si>
  <si>
    <t>WPT_0003474</t>
  </si>
  <si>
    <t>C:/Users/amarques/Desktop/2018-06_-_PESM Trilhas Rushmann/campo/Pictures_Orux/OMIMG_20180627_114140.jpg</t>
  </si>
  <si>
    <t>PointZ (-45.41504799999999875 -23.58324640000000016 182.88999999999998636)</t>
  </si>
  <si>
    <t>WPT_0003475</t>
  </si>
  <si>
    <t>C:/Users/amarques/Desktop/2018-06_-_PESM Trilhas Rushmann/campo/Pictures_Orux/OMIMG_20180627_115016.jpg</t>
  </si>
  <si>
    <t>PointZ (-45.4141545000000022 -23.58240710000000107 198.90999999999999659)</t>
  </si>
  <si>
    <t>WPT_0003476</t>
  </si>
  <si>
    <t>C:/Users/amarques/Desktop/2018-06_-_PESM Trilhas Rushmann/campo/Pictures_Orux/OMIMG_20180627_120033.jpg</t>
  </si>
  <si>
    <t>2m</t>
  </si>
  <si>
    <t>PointZ (-45.4141294000000002 -23.58234159999999946 194.88999999999998636)</t>
  </si>
  <si>
    <t>WPT_0003477</t>
  </si>
  <si>
    <t>C:/Users/amarques/Desktop/2018-06_-_PESM Trilhas Rushmann/campo/Pictures_Orux/OMIMG_20180627_120128.jpg</t>
  </si>
  <si>
    <t>PointZ (-45.4141330999999866 -23.58233650000000026 0)</t>
  </si>
  <si>
    <t>WPT_0003478</t>
  </si>
  <si>
    <t>C:/Users/amarques/Desktop/2018-06_-_PESM Trilhas Rushmann/campo/Pictures_Orux/OMIMG_20180627_120310.jpg</t>
  </si>
  <si>
    <t>PointZ (-45.41437979999999186 -23.58243480000000858 0)</t>
  </si>
  <si>
    <t>WPT_0003479</t>
  </si>
  <si>
    <t>C:/Users/amarques/Desktop/2018-06_-_PESM Trilhas Rushmann/campo/Pictures_Orux/OMIMG_20180627_120656.jpg</t>
  </si>
  <si>
    <t>PointZ (-45.41421890000000161 -23.58204149999999899 0)</t>
  </si>
  <si>
    <t>WPT_0003480</t>
  </si>
  <si>
    <t>C:/Users/amarques/Desktop/2018-06_-_PESM Trilhas Rushmann/campo/Pictures_Orux/OMIMG_20180627_123152.jpg</t>
  </si>
  <si>
    <t>PointZ (-45.42631269999999688 -23.5925198000000016 59.15000000000001279)</t>
  </si>
  <si>
    <t>WPT_0003481</t>
  </si>
  <si>
    <t>C:/Users/amarques/Desktop/2018-06_-_PESM Trilhas Rushmann/campo/Pictures_Orux/OMIMG_20180627_131523.jpg</t>
  </si>
  <si>
    <t>PointZ (-45.42644630000000205 -23.5925520000000013 59.79999999999999716)</t>
  </si>
  <si>
    <t>WPT_0003482</t>
  </si>
  <si>
    <t>C:/Users/amarques/Desktop/2018-06_-_PESM Trilhas Rushmann/campo/Pictures_Orux/OMIMG_20180627_131610.jpg</t>
  </si>
  <si>
    <t>4m corda</t>
  </si>
  <si>
    <t>PointZ (-45.42660949999999076 -23.59296439999999961 61.54999999999999005)</t>
  </si>
  <si>
    <t>WPT_0003483</t>
  </si>
  <si>
    <t>C:/Users/amarques/Desktop/2018-06_-_PESM Trilhas Rushmann/campo/Pictures_Orux/OMIMG_20180627_132132.jpg</t>
  </si>
  <si>
    <t>PointZ (-45.4284844000000021 -23.59252790000000033 69.87000000000000455)</t>
  </si>
  <si>
    <t>WPT_0003484</t>
  </si>
  <si>
    <t>C:/Users/amarques/Desktop/2018-06_-_PESM Trilhas Rushmann/campo/Pictures_Orux/OMIMG_20180627_133035.jpg</t>
  </si>
  <si>
    <t>Trilha do Jequitibá</t>
  </si>
  <si>
    <t>PointZ (-45.42848579999999004 -23.59232869999999949 71.15999999999999659)</t>
  </si>
  <si>
    <t>WPT_0003485</t>
  </si>
  <si>
    <t>C:/Users/amarques/Desktop/2018-06_-_PESM Trilhas Rushmann/campo/Pictures_Orux/OMIMG_20180627_133243.jpg</t>
  </si>
  <si>
    <t>flora</t>
  </si>
  <si>
    <t>PointZ (-45.42889459999999247 -23.59151650000000089 69.87999999999999545)</t>
  </si>
  <si>
    <t>WPT_0003486</t>
  </si>
  <si>
    <t>C:/Users/amarques/Desktop/2018-06_-_PESM Trilhas Rushmann/campo/Pictures_Orux/OMIMG_20180627_133603.jpg</t>
  </si>
  <si>
    <t>R311</t>
  </si>
  <si>
    <t>PointZ (-45.42888540000001285 -23.59150299999999945 65.89000000000000057)</t>
  </si>
  <si>
    <t>WPT_0003487</t>
  </si>
  <si>
    <t>C:/Users/amarques/Desktop/2018-06_-_PESM Trilhas Rushmann/campo/Pictures_Orux/OMIMG_20180627_133729.jpg</t>
  </si>
  <si>
    <t>indicativa</t>
  </si>
  <si>
    <t>PointZ (-45.42907780000000173 -23.59013909999999825 79.89000000000000057)</t>
  </si>
  <si>
    <t>WPT_0003488</t>
  </si>
  <si>
    <t>C:/Users/amarques/Desktop/2018-06_-_PESM Trilhas Rushmann/campo/Pictures_Orux/OMIMG_20180627_134759.jpg</t>
  </si>
  <si>
    <t>PointZ (-45.42907710000000776 -23.59013970000000171 79.89000000000000057)</t>
  </si>
  <si>
    <t>WPT_0003489</t>
  </si>
  <si>
    <t>C:/Users/amarques/Desktop/2018-06_-_PESM Trilhas Rushmann/campo/Pictures_Orux/OMIMG_20180627_134847.jpg</t>
  </si>
  <si>
    <t>PointZ (-45.42994100000000657 -23.58971620000000158 86.90999999999999659)</t>
  </si>
  <si>
    <t>WPT_0003490</t>
  </si>
  <si>
    <t>C:/Users/amarques/Desktop/2018-06_-_PESM Trilhas Rushmann/campo/Pictures_Orux/OMIMG_20180627_135314.jpg</t>
  </si>
  <si>
    <t>PointZ (-45.4298743000000016 -23.58978790000001169 85.89000000000000057)</t>
  </si>
  <si>
    <t>WPT_0003491</t>
  </si>
  <si>
    <t>C:/Users/amarques/Desktop/2018-06_-_PESM Trilhas Rushmann/campo/Pictures_Orux/OMIMG_20180627_135409.jpg</t>
  </si>
  <si>
    <t>PointZ (-45.42974559999998974 -23.59007180000000048 79.54000000000000625)</t>
  </si>
  <si>
    <t>WPT_0003492</t>
  </si>
  <si>
    <t>C:/Users/amarques/Desktop/2018-06_-_PESM Trilhas Rushmann/campo/Pictures_Orux/OMIMG_20180627_135725.jpg</t>
  </si>
  <si>
    <t>PointZ (-45.42981879999999251 -23.5903098 79.39000000000000057)</t>
  </si>
  <si>
    <t>WPT_0003493</t>
  </si>
  <si>
    <t>C:/Users/amarques/Desktop/2018-06_-_PESM Trilhas Rushmann/campo/Pictures_Orux/OMIMG_20180627_135945.jpg</t>
  </si>
  <si>
    <t>R855</t>
  </si>
  <si>
    <t>PointZ (-45.42908460000000304 -23.59167280000000133 68.59000000000000341)</t>
  </si>
  <si>
    <t>WPT_0003494</t>
  </si>
  <si>
    <t>C:/Users/amarques/Desktop/2018-06_-_PESM Trilhas Rushmann/campo/Pictures_Orux/OMIMG_20180627_140524.jpg</t>
  </si>
  <si>
    <t>PointZ (-45.42875959999999935 -23.59296790000000144 74.89000000000000057)</t>
  </si>
  <si>
    <t>WPT_0003495</t>
  </si>
  <si>
    <t>C:/Users/amarques/Desktop/2018-06_-_PESM Trilhas Rushmann/campo/Pictures_Orux/OMIMG_20180627_141015.jpg</t>
  </si>
  <si>
    <t>PointZ (-45.42889880000001313 -23.59329669999999979 60.92000000000000171)</t>
  </si>
  <si>
    <t>WPT_0003496</t>
  </si>
  <si>
    <t>C:/Users/amarques/Desktop/2018-06_-_PESM Trilhas Rushmann/campo/Pictures_Orux/OMIMG_20180627_141221.jpg</t>
  </si>
  <si>
    <t>Temp_2</t>
  </si>
  <si>
    <t>PointZ (-45.14612819999999971 -23.33669490000000835 904.26999999999998181)</t>
  </si>
  <si>
    <t>WPT_0003314</t>
  </si>
  <si>
    <t>OMIMG_20180625_141605.jpg</t>
  </si>
  <si>
    <t>OMIMG_20180625_141605</t>
  </si>
  <si>
    <t>PointZ (-45.14688300000000254 -23.33696910000000102 893.08000000000004093)</t>
  </si>
  <si>
    <t>WPT_0003315</t>
  </si>
  <si>
    <t>OMIMG_20180625_142049.jpg</t>
  </si>
  <si>
    <t>OMIMG_20180625_142049</t>
  </si>
  <si>
    <t>PointZ (-45.14689950000000351 -23.33699539999999928 900.11000000000001364)</t>
  </si>
  <si>
    <t>WPT_0003316</t>
  </si>
  <si>
    <t>OMIMG_20180625_142155.jpg</t>
  </si>
  <si>
    <t>OMIMG_20180625_142155</t>
  </si>
  <si>
    <t>PointZ (-45.14692479999998653 -23.33707409999999882 901.92999999999994998)</t>
  </si>
  <si>
    <t>WPT_0003317</t>
  </si>
  <si>
    <t>OMIMG_20180625_142317.jpg</t>
  </si>
  <si>
    <t>OMIMG_20180625_142317</t>
  </si>
  <si>
    <t>PointZ (-45.14738299999999782 -23.33806020000000103 890.21000000000003638)</t>
  </si>
  <si>
    <t>WPT_0003318</t>
  </si>
  <si>
    <t>OMIMG_20180625_142812.jpg</t>
  </si>
  <si>
    <t>OMIMG_20180625_142812</t>
  </si>
  <si>
    <t>PointZ (-45.14738210000000151 -23.33816410000000019 896.16999999999995907)</t>
  </si>
  <si>
    <t>WPT_0003319</t>
  </si>
  <si>
    <t>OMIMG_20180625_142957.jpg</t>
  </si>
  <si>
    <t>OMIMG_20180625_142957</t>
  </si>
  <si>
    <t>PointZ (-45.14796200000000681 -23.33849250000000097 897.13999999999998636)</t>
  </si>
  <si>
    <t>WPT_0003320</t>
  </si>
  <si>
    <t>OMIMG_20180625_143313.jpg</t>
  </si>
  <si>
    <t>OMIMG_20180625_143313</t>
  </si>
  <si>
    <t>PointZ (-45.14804580000001266 -23.33847709999999864 898.2299999999999045)</t>
  </si>
  <si>
    <t>WPT_0003321</t>
  </si>
  <si>
    <t>OMIMG_20180625_143447.jpg</t>
  </si>
  <si>
    <t>OMIMG_20180625_143447</t>
  </si>
  <si>
    <t>PointZ (-45.14800079999999838 -23.33850320000000167 903.11000000000001364)</t>
  </si>
  <si>
    <t>WPT_0003322</t>
  </si>
  <si>
    <t>OMIMG_20180625_143631.jpg</t>
  </si>
  <si>
    <t>OMIMG_20180625_143631</t>
  </si>
  <si>
    <t>PointZ (-45.14801069999999328 -23.33850350000000162 906.13999999999998636)</t>
  </si>
  <si>
    <t>WPT_0003323</t>
  </si>
  <si>
    <t>OMIMG_20180625_143736.jpg</t>
  </si>
  <si>
    <t>OMIMG_20180625_143736</t>
  </si>
  <si>
    <t>PointZ (-45.14836889999998704 -23.33867950000000135 906.13999999999998636)</t>
  </si>
  <si>
    <t>WPT_0003324</t>
  </si>
  <si>
    <t>OMIMG_20180625_144250.jpg</t>
  </si>
  <si>
    <t>OMIMG_20180625_144250</t>
  </si>
  <si>
    <t>PointZ (-45.14864819999999668 -23.33858969999999999 909.13999999999998636)</t>
  </si>
  <si>
    <t>WPT_0003325</t>
  </si>
  <si>
    <t>OMIMG_20180625_144637.jpg</t>
  </si>
  <si>
    <t>OMIMG_20180625_144637</t>
  </si>
  <si>
    <t>PointZ (-45.14863590000000926 -23.33858929999999887 907.23000000000001819)</t>
  </si>
  <si>
    <t>WPT_0003326</t>
  </si>
  <si>
    <t>OMIMG_20180625_144913.jpg</t>
  </si>
  <si>
    <t>OMIMG_20180625_144913</t>
  </si>
  <si>
    <t>PointZ (-45.14879090000000161 -23.33851840000000166 906.13999999999998636)</t>
  </si>
  <si>
    <t>WPT_0003327</t>
  </si>
  <si>
    <t>OMIMG_20180625_145024.jpg</t>
  </si>
  <si>
    <t>OMIMG_20180625_145024</t>
  </si>
  <si>
    <t>PointZ (-45.14903499999999781 -23.33846799999999888 913.01999999999998181)</t>
  </si>
  <si>
    <t>WPT_0003328</t>
  </si>
  <si>
    <t>OMIMG_20180625_145134.jpg</t>
  </si>
  <si>
    <t>OMIMG_20180625_145134</t>
  </si>
  <si>
    <t>PointZ (-45.14916130000000294 -23.33846610000000155 910.96000000000003638)</t>
  </si>
  <si>
    <t>WPT_0003329</t>
  </si>
  <si>
    <t>OMIMG_20180625_145211.jpg</t>
  </si>
  <si>
    <t>OMIMG_20180625_145211</t>
  </si>
  <si>
    <t>PointZ (-45.14930660000000273 -23.33838940000000051 914.94999999999993179)</t>
  </si>
  <si>
    <t>WPT_0003330</t>
  </si>
  <si>
    <t>OMIMG_20180625_145332.jpg</t>
  </si>
  <si>
    <t>OMIMG_20180625_145332</t>
  </si>
  <si>
    <t>PointZ (-45.14940730000000713 -23.33840849999999989 915.13999999999987267)</t>
  </si>
  <si>
    <t>WPT_0003331</t>
  </si>
  <si>
    <t>OMIMG_20180625_145427.jpg</t>
  </si>
  <si>
    <t>OMIMG_20180625_145427</t>
  </si>
  <si>
    <t>PointZ (-45.14948079999999919 -23.33841549999999998 914.13000000000010914)</t>
  </si>
  <si>
    <t>WPT_0003332</t>
  </si>
  <si>
    <t>OMIMG_20180625_145515.jpg</t>
  </si>
  <si>
    <t>OMIMG_20180625_145515</t>
  </si>
  <si>
    <t>PointZ (-45.14960099999999699 -23.33850089999999966 922.13999999999998636)</t>
  </si>
  <si>
    <t>WPT_0003333</t>
  </si>
  <si>
    <t>OMIMG_20180625_145653.jpg</t>
  </si>
  <si>
    <t>OMIMG_20180625_145653</t>
  </si>
  <si>
    <t>PointZ (-45.14965130000000215 -23.33849869999999882 921.13999999999998636)</t>
  </si>
  <si>
    <t>WPT_0003334</t>
  </si>
  <si>
    <t>OMIMG_20180625_145748.jpg</t>
  </si>
  <si>
    <t>OMIMG_20180625_145748</t>
  </si>
  <si>
    <t>PointZ (-45.14977890000000826 -23.33852410000000077 921.04999999999995453)</t>
  </si>
  <si>
    <t>WPT_0003335</t>
  </si>
  <si>
    <t>OMIMG_20180625_145917.jpg</t>
  </si>
  <si>
    <t>OMIMG_20180625_145917</t>
  </si>
  <si>
    <t>PointZ (-45.14989620000000059 -23.33851629999999844 924.13999999999987267)</t>
  </si>
  <si>
    <t>WPT_0003336</t>
  </si>
  <si>
    <t>OMIMG_20180625_150053.jpg</t>
  </si>
  <si>
    <t>OMIMG_20180625_150053</t>
  </si>
  <si>
    <t>PointZ (-45.15004830000000169 -23.33853560000000016 931.04999999999995453)</t>
  </si>
  <si>
    <t>WPT_0003337</t>
  </si>
  <si>
    <t>OMIMG_20180625_150215.jpg</t>
  </si>
  <si>
    <t>OMIMG_20180625_150215</t>
  </si>
  <si>
    <t>PointZ (-45.15015319999999832 -23.33853759999999866 931.11000000000001364)</t>
  </si>
  <si>
    <t>WPT_0003338</t>
  </si>
  <si>
    <t>OMIMG_20180625_150302.jpg</t>
  </si>
  <si>
    <t>OMIMG_20180625_150302</t>
  </si>
  <si>
    <t>PointZ (-45.15033429999999726 -23.33858910000000009 935.13999999999987267)</t>
  </si>
  <si>
    <t>WPT_0003339</t>
  </si>
  <si>
    <t>OMIMG_20180625_150439.jpg</t>
  </si>
  <si>
    <t>OMIMG_20180625_150439</t>
  </si>
  <si>
    <t>PointZ (-45.15047849999999841 -23.33868560000000159 935.23000000000001819)</t>
  </si>
  <si>
    <t>WPT_0003340</t>
  </si>
  <si>
    <t>OMIMG_20180625_150626.jpg</t>
  </si>
  <si>
    <t>OMIMG_20180625_150626</t>
  </si>
  <si>
    <t>PointZ (-45.15048449999999036 -23.33868400000000065 935.13999999999987267)</t>
  </si>
  <si>
    <t>WPT_0003341</t>
  </si>
  <si>
    <t>OMIMG_20180625_150718.jpg</t>
  </si>
  <si>
    <t>OMIMG_20180625_150718</t>
  </si>
  <si>
    <t>PointZ (-45.15050620000000237 -23.33867619999999832 945.13999999999998636)</t>
  </si>
  <si>
    <t>WPT_0003342</t>
  </si>
  <si>
    <t>OMIMG_20180625_150801.jpg</t>
  </si>
  <si>
    <t>OMIMG_20180625_150801</t>
  </si>
  <si>
    <t>PointZ (-45.15064619999998996 -23.33870669999999947 949.13999999999998636)</t>
  </si>
  <si>
    <t>WPT_0003343</t>
  </si>
  <si>
    <t>OMIMG_20180625_150926.jpg</t>
  </si>
  <si>
    <t>OMIMG_20180625_150926</t>
  </si>
  <si>
    <t>PointZ (-45.15070529999999849 -23.33877209999999991 951.40999999999996817)</t>
  </si>
  <si>
    <t>WPT_0003344</t>
  </si>
  <si>
    <t>OMIMG_20180625_151135.jpg</t>
  </si>
  <si>
    <t>OMIMG_20180625_151135</t>
  </si>
  <si>
    <t>PointZ (-45.15078950000000191 -23.33874150000000114 954.13999999999998636)</t>
  </si>
  <si>
    <t>WPT_0003345</t>
  </si>
  <si>
    <t>OMIMG_20180625_151219.jpg</t>
  </si>
  <si>
    <t>OMIMG_20180625_151219</t>
  </si>
  <si>
    <t>PointZ (-45.15080110000000246 -23.33873240000000138 953.16999999999995907)</t>
  </si>
  <si>
    <t>WPT_0003346</t>
  </si>
  <si>
    <t>OMIMG_20180625_151311.jpg</t>
  </si>
  <si>
    <t>OMIMG_20180625_151311</t>
  </si>
  <si>
    <t>PointZ (-45.15113470000000717 -23.33867689999999939 954.12999999999999545)</t>
  </si>
  <si>
    <t>WPT_0003347</t>
  </si>
  <si>
    <t>OMIMG_20180625_151641.jpg</t>
  </si>
  <si>
    <t>OMIMG_20180625_151641</t>
  </si>
  <si>
    <t>PointZ (-45.1511540999999994 -23.33864970000000838 955.12999999999999545)</t>
  </si>
  <si>
    <t>WPT_0003348</t>
  </si>
  <si>
    <t>OMIMG_20180625_151705.jpg</t>
  </si>
  <si>
    <t>OMIMG_20180625_151705</t>
  </si>
  <si>
    <t>PointZ (-45.15140670000000966 -23.33848860000000869 958.13999999999998636)</t>
  </si>
  <si>
    <t>WPT_0003349</t>
  </si>
  <si>
    <t>OMIMG_20180625_151908.jpg</t>
  </si>
  <si>
    <t>OMIMG_20180625_151908</t>
  </si>
  <si>
    <t>PointZ (-45.1513764999999978 -23.33845780000000047 962.71000000000003638)</t>
  </si>
  <si>
    <t>WPT_0003350</t>
  </si>
  <si>
    <t>OMIMG_20180625_151922.jpg</t>
  </si>
  <si>
    <t>OMIMG_20180625_151922</t>
  </si>
  <si>
    <t>PointZ (-45.15137119999999982 -23.3384520000000002 971.13999999999987267)</t>
  </si>
  <si>
    <t>WPT_0003351</t>
  </si>
  <si>
    <t>OMIMG_20180625_152100.jpg</t>
  </si>
  <si>
    <t>OMIMG_20180625_152100</t>
  </si>
  <si>
    <t>PointZ (-45.15164839999999913 -23.33812319999999829 948.14000000000010004)</t>
  </si>
  <si>
    <t>WPT_0003352</t>
  </si>
  <si>
    <t>OMIMG_20180625_152448.jpg</t>
  </si>
  <si>
    <t>OMIMG_20180625_152448</t>
  </si>
  <si>
    <t>PointZ (-45.15172590000000241 -23.33803650000000118 945.13999999999998636)</t>
  </si>
  <si>
    <t>WPT_0003353</t>
  </si>
  <si>
    <t>OMIMG_20180625_152617.jpg</t>
  </si>
  <si>
    <t>OMIMG_20180625_152617</t>
  </si>
  <si>
    <t>PointZ (-45.15182580000001167 -23.33790009999999882 939.12999999999999545)</t>
  </si>
  <si>
    <t>WPT_0003354</t>
  </si>
  <si>
    <t>OMIMG_20180625_153127.jpg</t>
  </si>
  <si>
    <t>OMIMG_20180625_153127</t>
  </si>
  <si>
    <t>PointZ (-45.15191420000000022 -23.33779230000000027 934.13999999999998636)</t>
  </si>
  <si>
    <t>WPT_0003355</t>
  </si>
  <si>
    <t>OMIMG_20180625_153234.jpg</t>
  </si>
  <si>
    <t>OMIMG_20180625_153234</t>
  </si>
  <si>
    <t>PointZ (-45.15205279999999988 -23.33763920000000169 934.23000000000013188)</t>
  </si>
  <si>
    <t>WPT_0003356</t>
  </si>
  <si>
    <t>OMIMG_20180625_153352.jpg</t>
  </si>
  <si>
    <t>OMIMG_20180625_153352</t>
  </si>
  <si>
    <t>PointZ (-45.15216540000000123 -23.3375704000000006 927.13999999999987267)</t>
  </si>
  <si>
    <t>WPT_0003357</t>
  </si>
  <si>
    <t>OMIMG_20180625_153605.jpg</t>
  </si>
  <si>
    <t>OMIMG_20180625_153605</t>
  </si>
  <si>
    <t>PointZ (-45.15224860000000007 -23.33755620000000164 924.14999999999997726)</t>
  </si>
  <si>
    <t>WPT_0003358</t>
  </si>
  <si>
    <t>OMIMG_20180625_153707.jpg</t>
  </si>
  <si>
    <t>OMIMG_20180625_153707</t>
  </si>
  <si>
    <t>PointZ (-45.15249380000000912 -23.3373634999999986 907.13999999999998636)</t>
  </si>
  <si>
    <t>WPT_0003359</t>
  </si>
  <si>
    <t>OMIMG_20180625_154054.jpg</t>
  </si>
  <si>
    <t>OMIMG_20180625_154054</t>
  </si>
  <si>
    <t>PointZ (-45.15249179999999996 -23.3373634999999986 907.13999999999998636)</t>
  </si>
  <si>
    <t>WPT_0003360</t>
  </si>
  <si>
    <t>OMIMG_20180625_154235.jpg</t>
  </si>
  <si>
    <t>OMIMG_20180625_154235</t>
  </si>
  <si>
    <t>PointZ (-45.15156139999999851 -23.33745400000000103 920.13999999999987267)</t>
  </si>
  <si>
    <t>WPT_0003361</t>
  </si>
  <si>
    <t>OMIMG_20180625_154512.jpg</t>
  </si>
  <si>
    <t>OMIMG_20180625_154512</t>
  </si>
  <si>
    <t>PointZ (-45.1509319999999974 -23.33783109999999894 893.23000000000001819)</t>
  </si>
  <si>
    <t>WPT_0003362</t>
  </si>
  <si>
    <t>OMIMG_20180625_155128.jpg</t>
  </si>
  <si>
    <t>OMIMG_20180625_155128</t>
  </si>
  <si>
    <t>PointZ (-45.15375889999999259 -23.33836429999999851 900.13999999999987267)</t>
  </si>
  <si>
    <t>WPT_0003363</t>
  </si>
  <si>
    <t>OMIMG_20180625_160122.jpg</t>
  </si>
  <si>
    <t>OMIMG_20180625_160122</t>
  </si>
  <si>
    <t>PointZ (-45.15479419999999777 -23.33932019999999952 897.13999999999998636)</t>
  </si>
  <si>
    <t>WPT_0003364</t>
  </si>
  <si>
    <t>OMIMG_20180625_160537.jpg</t>
  </si>
  <si>
    <t>OMIMG_20180625_160537</t>
  </si>
  <si>
    <t>PointZ (-45.15589739999999352 -23.34176880000000054 910.24000000000000909)</t>
  </si>
  <si>
    <t>WPT_0003365</t>
  </si>
  <si>
    <t>OMIMG_20180625_161054.jpg</t>
  </si>
  <si>
    <t>OMIMG_20180625_161054</t>
  </si>
  <si>
    <t>PointZ (-45.15522990000000192 -23.34256799999999998 882.13999999999998636)</t>
  </si>
  <si>
    <t>WPT_0003366</t>
  </si>
  <si>
    <t>OMIMG_20180625_161639.jpg</t>
  </si>
  <si>
    <t>OMIMG_20180625_161639</t>
  </si>
  <si>
    <t>PointZ (-45.155304000000001 -23.34257819999999839 882.13999999999998636)</t>
  </si>
  <si>
    <t>WPT_0003367</t>
  </si>
  <si>
    <t>OMIMG_20180625_161719.jpg</t>
  </si>
  <si>
    <t>OMIMG_20180625_161719</t>
  </si>
  <si>
    <t>PointZ (-45.15535100000000313 -23.34256080000001177 880.85000000000002274)</t>
  </si>
  <si>
    <t>WPT_0003368</t>
  </si>
  <si>
    <t>OMIMG_20180625_161746.jpg</t>
  </si>
  <si>
    <t>OMIMG_20180625_161746</t>
  </si>
  <si>
    <t>PointZ (-45.15516610000000242 -23.34290590000000165 884.13999999999987267)</t>
  </si>
  <si>
    <t>WPT_0003369</t>
  </si>
  <si>
    <t>OMIMG_20180625_162348.jpg</t>
  </si>
  <si>
    <t>OMIMG_20180625_162348</t>
  </si>
  <si>
    <t>PointZ (-45.1555297999999965 -23.34337280000000092 874.13999999999998636)</t>
  </si>
  <si>
    <t>WPT_0003370</t>
  </si>
  <si>
    <t>OMIMG_20180625_162734.jpg</t>
  </si>
  <si>
    <t>OMIMG_20180625_162734</t>
  </si>
  <si>
    <t>PointZ (-45.15548660000000325 -23.34331440000000057 878.20000000000004547)</t>
  </si>
  <si>
    <t>WPT_0003371</t>
  </si>
  <si>
    <t>OMIMG_20180625_162836.jpg</t>
  </si>
  <si>
    <t>OMIMG_20180625_162836</t>
  </si>
  <si>
    <t>PointZ (-45.15553349999999 -23.34348079999999825 870.13999999999998636)</t>
  </si>
  <si>
    <t>WPT_0003372</t>
  </si>
  <si>
    <t>OMIMG_20180625_163003.jpg</t>
  </si>
  <si>
    <t>OMIMG_20180625_163003</t>
  </si>
  <si>
    <t>PointZ (-45.15552749999999804 -23.34370320000000021 868.13999999999987267)</t>
  </si>
  <si>
    <t>WPT_0003373</t>
  </si>
  <si>
    <t>OMIMG_20180625_163636.jpg</t>
  </si>
  <si>
    <t>OMIMG_20180625_163636</t>
  </si>
  <si>
    <t>PointZ (-45.15554709999999972 -23.34369999999999834 871.13999999999998636)</t>
  </si>
  <si>
    <t>WPT_0003374</t>
  </si>
  <si>
    <t>OMIMG_20180625_163719.jpg</t>
  </si>
  <si>
    <t>OMIMG_20180625_163719</t>
  </si>
  <si>
    <t>PointZ (-45.15564599999999729 -23.34388140000000078 877.08000000000004093)</t>
  </si>
  <si>
    <t>WPT_0003375</t>
  </si>
  <si>
    <t>OMIMG_20180625_163818.jpg</t>
  </si>
  <si>
    <t>OMIMG_20180625_163818</t>
  </si>
  <si>
    <t>PointZ (-45.15759129999999999 -23.34680290000000014 871.04999999999995453)</t>
  </si>
  <si>
    <t>WPT_0003376</t>
  </si>
  <si>
    <t>OMIMG_20180625_164830.jpg</t>
  </si>
  <si>
    <t>OMIMG_20180625_164830</t>
  </si>
  <si>
    <t>PointZ (-45.15737000000000023 -23.34792919999999938 873.12999999999999545)</t>
  </si>
  <si>
    <t>WPT_0003377</t>
  </si>
  <si>
    <t>OMIMG_20180625_165216.jpg</t>
  </si>
  <si>
    <t>OMIMG_20180625_165216</t>
  </si>
  <si>
    <t>PointZ (-45.15735999999999706 -23.34792129999999943 873.13999999999998636)</t>
  </si>
  <si>
    <t>WPT_0003378</t>
  </si>
  <si>
    <t>OMIMG_20180625_165232.jpg</t>
  </si>
  <si>
    <t>OMIMG_20180625_165232</t>
  </si>
  <si>
    <t>PointZ (-45.15736179999999678 -23.3479245000000013 873.13999999999998636)</t>
  </si>
  <si>
    <t>WPT_0003379</t>
  </si>
  <si>
    <t>OMIMG_20180625_165303.jpg</t>
  </si>
  <si>
    <t>OMIMG_20180625_165303</t>
  </si>
  <si>
    <t>PointZ (-45.15491219999999828 -23.34882629999999892 856.25999999999999091)</t>
  </si>
  <si>
    <t>WPT_0003380</t>
  </si>
  <si>
    <t>OMIMG_20180625_170817.jpg</t>
  </si>
  <si>
    <t>OMIMG_20180625_170817</t>
  </si>
  <si>
    <t>PointZ (-45.15385299999999802 -23.34897439999999946 860.13999999999987267)</t>
  </si>
  <si>
    <t>WPT_0003381</t>
  </si>
  <si>
    <t>OMIMG_20180625_171343.jpg</t>
  </si>
  <si>
    <t>OMIMG_20180625_171343</t>
  </si>
  <si>
    <t>PointZ (-45.15044859999999716 -23.35038399999999825 868.13999999999987267)</t>
  </si>
  <si>
    <t>WPT_0003382</t>
  </si>
  <si>
    <t>PointZ (-45.15042100000000858 -23.35035390000000177 867.13999999999998636)</t>
  </si>
  <si>
    <t>WPT_0003383</t>
  </si>
  <si>
    <t>OMIMG_20180625_172602.jpg</t>
  </si>
  <si>
    <t>OMIMG_20180625_172602</t>
  </si>
  <si>
    <t>PointZ (-45.1504838000000035 -23.35011799999999837 881.22000000000002728)</t>
  </si>
  <si>
    <t>WPT_0003384</t>
  </si>
  <si>
    <t>OMIMG_20180625_172947.jpg</t>
  </si>
  <si>
    <t>OMIMG_20180625_172947</t>
  </si>
  <si>
    <t>PointZ (-45.15020669999999825 -23.34997710000000026 885.12999999999988177)</t>
  </si>
  <si>
    <t>WPT_0003385</t>
  </si>
  <si>
    <t>OMIMG_20180625_173259.jpg</t>
  </si>
  <si>
    <t>OMIMG_20180625_173259</t>
  </si>
  <si>
    <t>PointZ (-45.14970939999999899 -23.34974509999999981 893.91999999999995907)</t>
  </si>
  <si>
    <t>WPT_0003386</t>
  </si>
  <si>
    <t>OMIMG_20180625_173524.jpg</t>
  </si>
  <si>
    <t>OMIMG_20180625_173524</t>
  </si>
  <si>
    <t>PointZ (-45.14749750000000006 -23.34755910000000156 884.13999999999987267)</t>
  </si>
  <si>
    <t>WPT_0003387</t>
  </si>
  <si>
    <t>OMIMG_20180625_175133.jpg</t>
  </si>
  <si>
    <t>OMIMG_20180625_175133</t>
  </si>
  <si>
    <t>PointZ (-45.14572609999999742 -23.34567380000000014 899.13999999999998636)</t>
  </si>
  <si>
    <t>WPT_0003388</t>
  </si>
  <si>
    <t>OMIMG_20180625_180437.jpg</t>
  </si>
  <si>
    <t>OMIMG_20180625_180437</t>
  </si>
  <si>
    <t>PointZ (-45.14601319999999873 -23.34530540000000087 901.13999999999998636)</t>
  </si>
  <si>
    <t>WPT_0003389</t>
  </si>
  <si>
    <t>OMIMG_20180625_180721.jpg</t>
  </si>
  <si>
    <t>OMIMG_20180625_180721</t>
  </si>
  <si>
    <t>PointZ (-45.14665120000000087 -23.34415029999999902 926.13999999999998636)</t>
  </si>
  <si>
    <t>WPT_0003390</t>
  </si>
  <si>
    <t>OMIMG_20180625_181200.jpg</t>
  </si>
  <si>
    <t>OMIMG_20180625_181200</t>
  </si>
  <si>
    <t>PointZ (-45.14670590000000061 -23.34398729999999844 921.43000000000006366)</t>
  </si>
  <si>
    <t>WPT_0003391</t>
  </si>
  <si>
    <t>OMIMG_20180625_181334.jpg</t>
  </si>
  <si>
    <t>OMIMG_20180625_181334</t>
  </si>
  <si>
    <t>PointZ (-45.14684559999999891 -23.34286660000000069 0)</t>
  </si>
  <si>
    <t>WPT_0003392</t>
  </si>
  <si>
    <t>OMIMG_20180625_181800.jpg</t>
  </si>
  <si>
    <t>OMIMG_20180625_181800</t>
  </si>
  <si>
    <t>PointZ (-45.14673140000000018 -23.3426620999999983 945.13999999999998636)</t>
  </si>
  <si>
    <t>WPT_0003393</t>
  </si>
  <si>
    <t>OMIMG_20180625_182008.jpg</t>
  </si>
  <si>
    <t>OMIMG_20180625_182008</t>
  </si>
  <si>
    <t>PointZ (-45.14711240000001169 -23.34099129999999889 918.2299999999999045)</t>
  </si>
  <si>
    <t>WPT_0003394</t>
  </si>
  <si>
    <t>OMIMG_20180625_182519.jpg</t>
  </si>
  <si>
    <t>OMIMG_20180625_182519</t>
  </si>
  <si>
    <t>PointZ (-45.14711280000000215 -23.34099069999999898 919.13999999999987267)</t>
  </si>
  <si>
    <t>WPT_0003395</t>
  </si>
  <si>
    <t>OMIMG_20180625_182709.jpg</t>
  </si>
  <si>
    <t>OMIMG_20180625_182709</t>
  </si>
  <si>
    <t>PointZ (-45.1465523000000033 -23.33935560000000109 904.23000000000001819)</t>
  </si>
  <si>
    <t>WPT_0003396</t>
  </si>
  <si>
    <t>OMIMG_20180625_183118.jpg</t>
  </si>
  <si>
    <t>OMIMG_20180625_183118</t>
  </si>
  <si>
    <t>PointZ (-45.14618719999999996 -23.33845720000000057 901.22000000000002728)</t>
  </si>
  <si>
    <t>WPT_0003397</t>
  </si>
  <si>
    <t>OMIMG_20180625_183403.jpg</t>
  </si>
  <si>
    <t>OMIMG_20180625_183403</t>
  </si>
  <si>
    <t>PointZ (-45.1460829999999973 -23.33815010000000001 895.11999999999989086)</t>
  </si>
  <si>
    <t>WPT_0003398</t>
  </si>
  <si>
    <t>OMIMG_20180625_183836.jpg</t>
  </si>
  <si>
    <t>OMIMG_20180625_183836</t>
  </si>
  <si>
    <t>Ponto 1</t>
  </si>
  <si>
    <t xml:space="preserve"> Degrau trajeto 25 mts.</t>
  </si>
  <si>
    <t>Ponto 2</t>
  </si>
  <si>
    <t>Degrau trajeto 70 mts.</t>
  </si>
  <si>
    <t>Ponto 6</t>
  </si>
  <si>
    <t>Corrimão 10 mts.</t>
  </si>
  <si>
    <t>Ponto 3</t>
  </si>
  <si>
    <t>Degrau trajeto 10 mts.</t>
  </si>
  <si>
    <t>Ponto 4</t>
  </si>
  <si>
    <t>Degrau trajeto 40 mts.</t>
  </si>
  <si>
    <t>Ponto 5</t>
  </si>
  <si>
    <t>Ponte extensão 06 mts.</t>
  </si>
  <si>
    <t>.</t>
  </si>
  <si>
    <t>Ponto</t>
  </si>
  <si>
    <t>Metragem_bruto</t>
  </si>
  <si>
    <t>Metragem</t>
  </si>
  <si>
    <t>Foto</t>
  </si>
  <si>
    <t>Ponto Ruschmann</t>
  </si>
  <si>
    <t>Trilha</t>
  </si>
  <si>
    <t>Núcleo PESM</t>
  </si>
  <si>
    <t>Observação</t>
  </si>
  <si>
    <t>Resp_Preenchimento</t>
  </si>
  <si>
    <t>TOTEM INDICATIVO DE KM</t>
  </si>
  <si>
    <t>2 UNIDADES</t>
  </si>
  <si>
    <t>CONSULTORIA RUSCHMANN</t>
  </si>
  <si>
    <t>TRILHA DA USINA</t>
  </si>
  <si>
    <t>ADRIANO RAIMUNDO - MONITOR AMBIENTAL</t>
  </si>
  <si>
    <t>TOTEM INDICATIVO DE 250 M.</t>
  </si>
  <si>
    <t>9 UNIDADE</t>
  </si>
  <si>
    <t>SINALIZAÇÃO INDICATIVA (FLORA)</t>
  </si>
  <si>
    <t>25 UNIDADES</t>
  </si>
  <si>
    <t>Object_ID_='693'</t>
  </si>
  <si>
    <t>or "Object_ID_"='1003'</t>
  </si>
  <si>
    <t>or "Object_ID_"='1002'</t>
  </si>
  <si>
    <t>or "Object_ID_"='1001'</t>
  </si>
  <si>
    <t>or "Object_ID_"='1000'</t>
  </si>
  <si>
    <t>or</t>
  </si>
  <si>
    <t xml:space="preserve"> "Object_ID_"='370'</t>
  </si>
  <si>
    <t>or "Object_ID_"='369'</t>
  </si>
  <si>
    <t>or "Object_ID_"='368'</t>
  </si>
  <si>
    <t>or "Object_ID_"='882'</t>
  </si>
  <si>
    <t>or "Object_ID_"='1364'</t>
  </si>
  <si>
    <t>or "Object_ID_"='594'</t>
  </si>
  <si>
    <t>or "Object_ID_"='590'</t>
  </si>
  <si>
    <t>or "Object_ID_"='589'</t>
  </si>
  <si>
    <t>or "Object_ID_"='722'</t>
  </si>
  <si>
    <t>or "Object_ID_"='720'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</si>
</sst>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&quot;R$&quot;\ #,##0.00;\-&quot;R$&quot;\ #,##0.00"/>
    <numFmt numFmtId="165" formatCode="_-&quot;R$&quot;\ * #,##0.00_-;\-&quot;R$&quot;\ * #,##0.00_-;_-&quot;R$&quot;\ * &quot;-&quot;??_-;_-@_-"/>
    <numFmt numFmtId="166" formatCode="_-* #,##0.00_-;\-* #,##0.00_-;_-* &quot;-&quot;??_-;_-@_-"/>
    <numFmt numFmtId="167" formatCode="&quot;R$&quot;\ #,##0.00"/>
    <numFmt numFmtId="168" formatCode="_-* #,##0_-;\-* #,##0_-;_-* &quot;-&quot;??_-;_-@_-"/>
    <numFmt numFmtId="169" formatCode="_-&quot;R$&quot;* #,##0.00_-;\-&quot;R$&quot;* #,##0.00_-;_-&quot;R$&quot;* &quot;-&quot;??_-;_-@_-"/>
    <numFmt numFmtId="170" formatCode="0.00000"/>
  </numFmts>
  <fonts count="34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Ecofont Vera Sans"/>
      <family val="2"/>
    </font>
    <font>
      <sz val="11"/>
      <color indexed="8"/>
      <name val="Calibri"/>
      <family val="2"/>
      <scheme val="minor"/>
    </font>
    <font>
      <sz val="11"/>
      <name val="Ecofont Vera Sans"/>
      <family val="2"/>
    </font>
    <font>
      <b/>
      <sz val="11"/>
      <name val="Ecofont Vera Sans"/>
      <family val="2"/>
    </font>
    <font>
      <b/>
      <vertAlign val="superscript"/>
      <sz val="11"/>
      <name val="Ecofont Vera Sans"/>
      <family val="2"/>
    </font>
    <font>
      <sz val="11"/>
      <name val="Calibri"/>
      <family val="2"/>
      <scheme val="minor"/>
    </font>
    <font>
      <b/>
      <sz val="12"/>
      <name val="Ecofont Vera Sans"/>
      <family val="2"/>
    </font>
    <font>
      <sz val="10"/>
      <color theme="1"/>
      <name val="Ecofont Vera Sans"/>
      <family val="2"/>
    </font>
    <font>
      <b/>
      <sz val="10"/>
      <color theme="1"/>
      <name val="Ecofont Vera Sans"/>
      <family val="2"/>
    </font>
    <font>
      <b/>
      <sz val="14"/>
      <name val="Ecofont Vera Sans"/>
      <family val="2"/>
    </font>
    <font>
      <b/>
      <sz val="10"/>
      <name val="Ecofont Vera Sans"/>
      <family val="2"/>
    </font>
    <font>
      <vertAlign val="superscript"/>
      <sz val="11"/>
      <name val="Ecofont Vera Sans"/>
      <family val="2"/>
    </font>
    <font>
      <b/>
      <sz val="8"/>
      <name val="Ecofont Vera Sans"/>
      <family val="2"/>
    </font>
    <font>
      <b/>
      <sz val="11"/>
      <name val="Verdana"/>
      <family val="2"/>
    </font>
    <font>
      <sz val="11"/>
      <name val="Verdana"/>
      <family val="2"/>
    </font>
    <font>
      <b/>
      <vertAlign val="superscript"/>
      <sz val="11"/>
      <name val="Verdana"/>
      <family val="2"/>
    </font>
    <font>
      <b/>
      <sz val="11"/>
      <name val="Ecofont Vera Sans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444444"/>
      <name val="Calibri"/>
      <family val="2"/>
      <charset val="1"/>
    </font>
    <font>
      <sz val="11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1">
    <xf numFmtId="0" fontId="0" fillId="0" borderId="0"/>
    <xf numFmtId="166" fontId="3" fillId="0" borderId="0" applyFont="0" applyFill="0" applyBorder="0" applyAlignment="0" applyProtection="0"/>
    <xf numFmtId="0" fontId="2" fillId="0" borderId="0"/>
    <xf numFmtId="166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" fillId="0" borderId="0"/>
    <xf numFmtId="0" fontId="5" fillId="0" borderId="0"/>
    <xf numFmtId="0" fontId="21" fillId="0" borderId="0"/>
    <xf numFmtId="16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24" fillId="0" borderId="0" applyFont="0" applyFill="0" applyBorder="0" applyAlignment="0" applyProtection="0"/>
  </cellStyleXfs>
  <cellXfs count="290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0" borderId="0" xfId="0" applyFont="1"/>
    <xf numFmtId="0" fontId="6" fillId="4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vertical="center" wrapText="1"/>
    </xf>
    <xf numFmtId="43" fontId="6" fillId="4" borderId="16" xfId="1" applyNumberFormat="1" applyFont="1" applyFill="1" applyBorder="1" applyAlignment="1">
      <alignment horizontal="center" vertical="center" wrapText="1"/>
    </xf>
    <xf numFmtId="4" fontId="6" fillId="4" borderId="16" xfId="0" quotePrefix="1" applyNumberFormat="1" applyFont="1" applyFill="1" applyBorder="1" applyAlignment="1">
      <alignment horizontal="left" vertical="center" wrapText="1"/>
    </xf>
    <xf numFmtId="2" fontId="6" fillId="4" borderId="17" xfId="0" applyNumberFormat="1" applyFont="1" applyFill="1" applyBorder="1" applyAlignment="1">
      <alignment horizontal="center" vertical="center"/>
    </xf>
    <xf numFmtId="166" fontId="6" fillId="4" borderId="16" xfId="0" applyNumberFormat="1" applyFont="1" applyFill="1" applyBorder="1" applyAlignment="1">
      <alignment horizontal="right" vertical="center" wrapText="1"/>
    </xf>
    <xf numFmtId="166" fontId="6" fillId="4" borderId="16" xfId="1" applyFont="1" applyFill="1" applyBorder="1" applyAlignment="1">
      <alignment horizontal="right" vertical="center" wrapText="1"/>
    </xf>
    <xf numFmtId="166" fontId="6" fillId="4" borderId="19" xfId="1" applyFont="1" applyFill="1" applyBorder="1" applyAlignment="1">
      <alignment horizontal="right" vertical="center" wrapText="1"/>
    </xf>
    <xf numFmtId="166" fontId="6" fillId="4" borderId="13" xfId="0" applyNumberFormat="1" applyFont="1" applyFill="1" applyBorder="1" applyAlignment="1">
      <alignment horizontal="right" vertical="center" wrapText="1"/>
    </xf>
    <xf numFmtId="4" fontId="6" fillId="4" borderId="13" xfId="0" quotePrefix="1" applyNumberFormat="1" applyFont="1" applyFill="1" applyBorder="1" applyAlignment="1">
      <alignment horizontal="left" vertical="center" wrapText="1"/>
    </xf>
    <xf numFmtId="2" fontId="6" fillId="4" borderId="14" xfId="0" applyNumberFormat="1" applyFont="1" applyFill="1" applyBorder="1" applyAlignment="1">
      <alignment horizontal="center" vertical="center"/>
    </xf>
    <xf numFmtId="166" fontId="7" fillId="4" borderId="18" xfId="0" applyNumberFormat="1" applyFont="1" applyFill="1" applyBorder="1" applyAlignment="1">
      <alignment horizontal="right" vertical="center" wrapText="1"/>
    </xf>
    <xf numFmtId="166" fontId="7" fillId="4" borderId="19" xfId="0" applyNumberFormat="1" applyFont="1" applyFill="1" applyBorder="1" applyAlignment="1">
      <alignment horizontal="right" vertical="center" wrapText="1"/>
    </xf>
    <xf numFmtId="0" fontId="7" fillId="4" borderId="19" xfId="0" applyFont="1" applyFill="1" applyBorder="1" applyAlignment="1">
      <alignment horizontal="center" vertical="center" wrapText="1"/>
    </xf>
    <xf numFmtId="166" fontId="6" fillId="4" borderId="13" xfId="1" applyFont="1" applyFill="1" applyBorder="1" applyAlignment="1">
      <alignment horizontal="right" vertical="center" wrapText="1"/>
    </xf>
    <xf numFmtId="43" fontId="6" fillId="4" borderId="13" xfId="1" applyNumberFormat="1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vertical="center" wrapText="1"/>
    </xf>
    <xf numFmtId="166" fontId="7" fillId="4" borderId="19" xfId="1" applyFont="1" applyFill="1" applyBorder="1" applyAlignment="1">
      <alignment horizontal="right" vertical="center" wrapText="1"/>
    </xf>
    <xf numFmtId="166" fontId="6" fillId="4" borderId="15" xfId="1" applyFont="1" applyFill="1" applyBorder="1" applyAlignment="1">
      <alignment horizontal="right" vertical="center" wrapText="1"/>
    </xf>
    <xf numFmtId="166" fontId="6" fillId="4" borderId="12" xfId="1" applyFont="1" applyFill="1" applyBorder="1" applyAlignment="1">
      <alignment horizontal="right" vertical="center" wrapText="1"/>
    </xf>
    <xf numFmtId="2" fontId="6" fillId="0" borderId="0" xfId="1" applyNumberFormat="1" applyFont="1" applyFill="1" applyBorder="1" applyAlignment="1">
      <alignment horizontal="center" vertical="center" wrapText="1"/>
    </xf>
    <xf numFmtId="1" fontId="7" fillId="4" borderId="20" xfId="0" applyNumberFormat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left" vertical="center" wrapText="1"/>
    </xf>
    <xf numFmtId="166" fontId="7" fillId="5" borderId="21" xfId="0" applyNumberFormat="1" applyFont="1" applyFill="1" applyBorder="1" applyAlignment="1">
      <alignment horizontal="center" vertical="center" wrapText="1"/>
    </xf>
    <xf numFmtId="166" fontId="7" fillId="5" borderId="22" xfId="0" applyNumberFormat="1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/>
    </xf>
    <xf numFmtId="2" fontId="6" fillId="4" borderId="16" xfId="0" applyNumberFormat="1" applyFont="1" applyFill="1" applyBorder="1" applyAlignment="1">
      <alignment horizontal="left" vertical="center" wrapText="1"/>
    </xf>
    <xf numFmtId="2" fontId="6" fillId="4" borderId="16" xfId="0" applyNumberFormat="1" applyFont="1" applyFill="1" applyBorder="1" applyAlignment="1">
      <alignment horizontal="right" vertical="center"/>
    </xf>
    <xf numFmtId="166" fontId="6" fillId="4" borderId="16" xfId="1" applyFont="1" applyFill="1" applyBorder="1" applyAlignment="1">
      <alignment vertical="center"/>
    </xf>
    <xf numFmtId="164" fontId="0" fillId="0" borderId="0" xfId="0" applyNumberFormat="1"/>
    <xf numFmtId="4" fontId="0" fillId="0" borderId="0" xfId="0" applyNumberFormat="1"/>
    <xf numFmtId="0" fontId="6" fillId="4" borderId="14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Continuous" vertical="center" wrapText="1"/>
    </xf>
    <xf numFmtId="0" fontId="10" fillId="11" borderId="3" xfId="0" applyFont="1" applyFill="1" applyBorder="1" applyAlignment="1">
      <alignment horizontal="centerContinuous" vertical="center" wrapText="1"/>
    </xf>
    <xf numFmtId="0" fontId="10" fillId="11" borderId="4" xfId="0" applyFont="1" applyFill="1" applyBorder="1" applyAlignment="1">
      <alignment horizontal="centerContinuous" vertical="center" wrapText="1"/>
    </xf>
    <xf numFmtId="0" fontId="11" fillId="0" borderId="0" xfId="0" applyFont="1"/>
    <xf numFmtId="0" fontId="12" fillId="8" borderId="9" xfId="0" applyFont="1" applyFill="1" applyBorder="1"/>
    <xf numFmtId="0" fontId="12" fillId="8" borderId="10" xfId="0" applyFont="1" applyFill="1" applyBorder="1"/>
    <xf numFmtId="0" fontId="12" fillId="8" borderId="10" xfId="0" applyFont="1" applyFill="1" applyBorder="1" applyAlignment="1">
      <alignment horizontal="center"/>
    </xf>
    <xf numFmtId="0" fontId="12" fillId="8" borderId="11" xfId="0" applyFont="1" applyFill="1" applyBorder="1" applyAlignment="1">
      <alignment horizontal="center"/>
    </xf>
    <xf numFmtId="0" fontId="12" fillId="9" borderId="8" xfId="0" applyFont="1" applyFill="1" applyBorder="1"/>
    <xf numFmtId="0" fontId="12" fillId="9" borderId="0" xfId="0" applyFont="1" applyFill="1"/>
    <xf numFmtId="167" fontId="12" fillId="9" borderId="0" xfId="0" applyNumberFormat="1" applyFont="1" applyFill="1"/>
    <xf numFmtId="167" fontId="12" fillId="9" borderId="7" xfId="0" applyNumberFormat="1" applyFont="1" applyFill="1" applyBorder="1"/>
    <xf numFmtId="0" fontId="11" fillId="0" borderId="8" xfId="0" applyFont="1" applyBorder="1"/>
    <xf numFmtId="166" fontId="11" fillId="0" borderId="0" xfId="0" applyNumberFormat="1" applyFont="1"/>
    <xf numFmtId="167" fontId="11" fillId="0" borderId="7" xfId="0" applyNumberFormat="1" applyFont="1" applyBorder="1"/>
    <xf numFmtId="167" fontId="11" fillId="0" borderId="0" xfId="0" applyNumberFormat="1" applyFont="1"/>
    <xf numFmtId="165" fontId="12" fillId="9" borderId="0" xfId="4" applyFont="1" applyFill="1" applyBorder="1"/>
    <xf numFmtId="165" fontId="12" fillId="9" borderId="7" xfId="4" applyFont="1" applyFill="1" applyBorder="1"/>
    <xf numFmtId="0" fontId="11" fillId="0" borderId="0" xfId="0" applyFont="1" applyAlignment="1">
      <alignment horizontal="center"/>
    </xf>
    <xf numFmtId="0" fontId="12" fillId="4" borderId="8" xfId="0" applyFont="1" applyFill="1" applyBorder="1"/>
    <xf numFmtId="0" fontId="12" fillId="4" borderId="0" xfId="0" applyFont="1" applyFill="1"/>
    <xf numFmtId="0" fontId="11" fillId="4" borderId="0" xfId="0" applyFont="1" applyFill="1"/>
    <xf numFmtId="167" fontId="11" fillId="4" borderId="0" xfId="0" applyNumberFormat="1" applyFont="1" applyFill="1"/>
    <xf numFmtId="167" fontId="12" fillId="4" borderId="7" xfId="0" applyNumberFormat="1" applyFont="1" applyFill="1" applyBorder="1"/>
    <xf numFmtId="0" fontId="11" fillId="3" borderId="8" xfId="0" applyFont="1" applyFill="1" applyBorder="1"/>
    <xf numFmtId="167" fontId="12" fillId="4" borderId="0" xfId="0" applyNumberFormat="1" applyFont="1" applyFill="1"/>
    <xf numFmtId="0" fontId="12" fillId="0" borderId="27" xfId="0" applyFont="1" applyBorder="1"/>
    <xf numFmtId="9" fontId="12" fillId="0" borderId="28" xfId="0" applyNumberFormat="1" applyFont="1" applyBorder="1"/>
    <xf numFmtId="0" fontId="12" fillId="0" borderId="28" xfId="0" applyFont="1" applyBorder="1"/>
    <xf numFmtId="167" fontId="12" fillId="0" borderId="28" xfId="0" applyNumberFormat="1" applyFont="1" applyBorder="1"/>
    <xf numFmtId="167" fontId="11" fillId="0" borderId="6" xfId="0" applyNumberFormat="1" applyFont="1" applyBorder="1"/>
    <xf numFmtId="167" fontId="12" fillId="0" borderId="6" xfId="0" applyNumberFormat="1" applyFont="1" applyBorder="1"/>
    <xf numFmtId="167" fontId="12" fillId="10" borderId="6" xfId="0" applyNumberFormat="1" applyFont="1" applyFill="1" applyBorder="1"/>
    <xf numFmtId="0" fontId="11" fillId="0" borderId="5" xfId="0" applyFont="1" applyBorder="1"/>
    <xf numFmtId="0" fontId="12" fillId="0" borderId="2" xfId="0" applyFont="1" applyBorder="1"/>
    <xf numFmtId="0" fontId="11" fillId="0" borderId="3" xfId="0" applyFont="1" applyBorder="1"/>
    <xf numFmtId="167" fontId="11" fillId="0" borderId="3" xfId="0" applyNumberFormat="1" applyFont="1" applyBorder="1"/>
    <xf numFmtId="167" fontId="11" fillId="0" borderId="4" xfId="0" applyNumberFormat="1" applyFont="1" applyBorder="1"/>
    <xf numFmtId="168" fontId="14" fillId="3" borderId="22" xfId="0" applyNumberFormat="1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right" vertical="center" wrapText="1"/>
    </xf>
    <xf numFmtId="0" fontId="14" fillId="3" borderId="21" xfId="0" applyFont="1" applyFill="1" applyBorder="1" applyAlignment="1">
      <alignment horizontal="center" vertical="center" wrapText="1"/>
    </xf>
    <xf numFmtId="168" fontId="11" fillId="0" borderId="30" xfId="0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center"/>
    </xf>
    <xf numFmtId="0" fontId="11" fillId="3" borderId="7" xfId="0" applyFont="1" applyFill="1" applyBorder="1"/>
    <xf numFmtId="168" fontId="4" fillId="0" borderId="29" xfId="1" applyNumberFormat="1" applyFont="1" applyFill="1" applyBorder="1" applyAlignment="1">
      <alignment horizontal="center" vertical="center" wrapText="1"/>
    </xf>
    <xf numFmtId="43" fontId="4" fillId="0" borderId="29" xfId="1" applyNumberFormat="1" applyFont="1" applyFill="1" applyBorder="1" applyAlignment="1">
      <alignment horizontal="center" vertical="center" wrapText="1"/>
    </xf>
    <xf numFmtId="0" fontId="4" fillId="0" borderId="33" xfId="0" applyFont="1" applyBorder="1" applyAlignment="1">
      <alignment vertical="center" wrapText="1"/>
    </xf>
    <xf numFmtId="168" fontId="4" fillId="0" borderId="16" xfId="1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8" fontId="4" fillId="0" borderId="1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8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2" fontId="6" fillId="4" borderId="35" xfId="0" applyNumberFormat="1" applyFont="1" applyFill="1" applyBorder="1" applyAlignment="1">
      <alignment horizontal="center" vertical="center"/>
    </xf>
    <xf numFmtId="166" fontId="6" fillId="4" borderId="36" xfId="1" applyFont="1" applyFill="1" applyBorder="1" applyAlignment="1">
      <alignment horizontal="right" vertical="center" wrapText="1"/>
    </xf>
    <xf numFmtId="0" fontId="11" fillId="0" borderId="37" xfId="0" applyFont="1" applyBorder="1"/>
    <xf numFmtId="0" fontId="4" fillId="0" borderId="16" xfId="0" applyFont="1" applyBorder="1" applyAlignment="1">
      <alignment vertical="center" wrapText="1"/>
    </xf>
    <xf numFmtId="4" fontId="4" fillId="0" borderId="16" xfId="0" applyNumberFormat="1" applyFont="1" applyBorder="1" applyAlignment="1">
      <alignment horizontal="left" vertical="center" wrapText="1"/>
    </xf>
    <xf numFmtId="4" fontId="4" fillId="0" borderId="16" xfId="0" quotePrefix="1" applyNumberFormat="1" applyFont="1" applyBorder="1" applyAlignment="1">
      <alignment horizontal="left" vertical="center" wrapText="1"/>
    </xf>
    <xf numFmtId="0" fontId="14" fillId="0" borderId="24" xfId="0" applyFont="1" applyBorder="1" applyAlignment="1">
      <alignment horizontal="center" vertical="center" wrapText="1"/>
    </xf>
    <xf numFmtId="4" fontId="11" fillId="0" borderId="32" xfId="0" applyNumberFormat="1" applyFont="1" applyBorder="1"/>
    <xf numFmtId="4" fontId="11" fillId="0" borderId="32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right" vertical="center" wrapText="1"/>
    </xf>
    <xf numFmtId="4" fontId="11" fillId="0" borderId="32" xfId="0" applyNumberFormat="1" applyFont="1" applyBorder="1" applyAlignment="1">
      <alignment horizontal="right"/>
    </xf>
    <xf numFmtId="0" fontId="0" fillId="0" borderId="31" xfId="0" applyBorder="1"/>
    <xf numFmtId="0" fontId="14" fillId="3" borderId="2" xfId="0" applyFont="1" applyFill="1" applyBorder="1" applyAlignment="1">
      <alignment horizontal="center" vertical="center" wrapText="1"/>
    </xf>
    <xf numFmtId="166" fontId="7" fillId="5" borderId="22" xfId="0" applyNumberFormat="1" applyFont="1" applyFill="1" applyBorder="1" applyAlignment="1">
      <alignment horizontal="right" vertical="center" wrapText="1"/>
    </xf>
    <xf numFmtId="166" fontId="6" fillId="4" borderId="36" xfId="0" applyNumberFormat="1" applyFont="1" applyFill="1" applyBorder="1" applyAlignment="1">
      <alignment horizontal="right" vertical="center" wrapText="1"/>
    </xf>
    <xf numFmtId="0" fontId="6" fillId="4" borderId="16" xfId="0" applyFont="1" applyFill="1" applyBorder="1" applyAlignment="1">
      <alignment horizontal="left" vertical="center" wrapText="1"/>
    </xf>
    <xf numFmtId="2" fontId="6" fillId="4" borderId="17" xfId="2" applyNumberFormat="1" applyFont="1" applyFill="1" applyBorder="1" applyAlignment="1">
      <alignment horizontal="center" vertical="center"/>
    </xf>
    <xf numFmtId="2" fontId="6" fillId="4" borderId="16" xfId="2" applyNumberFormat="1" applyFont="1" applyFill="1" applyBorder="1" applyAlignment="1">
      <alignment horizontal="left" vertical="center" wrapText="1"/>
    </xf>
    <xf numFmtId="2" fontId="6" fillId="4" borderId="16" xfId="2" applyNumberFormat="1" applyFont="1" applyFill="1" applyBorder="1" applyAlignment="1">
      <alignment horizontal="center" vertical="center"/>
    </xf>
    <xf numFmtId="2" fontId="6" fillId="4" borderId="14" xfId="2" applyNumberFormat="1" applyFont="1" applyFill="1" applyBorder="1" applyAlignment="1">
      <alignment horizontal="center" vertical="center"/>
    </xf>
    <xf numFmtId="2" fontId="6" fillId="4" borderId="13" xfId="2" applyNumberFormat="1" applyFont="1" applyFill="1" applyBorder="1" applyAlignment="1">
      <alignment vertical="center" wrapText="1"/>
    </xf>
    <xf numFmtId="166" fontId="6" fillId="4" borderId="13" xfId="2" applyNumberFormat="1" applyFont="1" applyFill="1" applyBorder="1" applyAlignment="1">
      <alignment horizontal="right" vertical="center"/>
    </xf>
    <xf numFmtId="166" fontId="6" fillId="4" borderId="12" xfId="0" applyNumberFormat="1" applyFont="1" applyFill="1" applyBorder="1" applyAlignment="1">
      <alignment horizontal="right" vertical="center" wrapText="1"/>
    </xf>
    <xf numFmtId="2" fontId="6" fillId="4" borderId="13" xfId="2" applyNumberFormat="1" applyFont="1" applyFill="1" applyBorder="1" applyAlignment="1">
      <alignment horizontal="left" vertical="center" wrapText="1"/>
    </xf>
    <xf numFmtId="2" fontId="6" fillId="4" borderId="16" xfId="2" applyNumberFormat="1" applyFont="1" applyFill="1" applyBorder="1" applyAlignment="1">
      <alignment vertical="center" wrapText="1"/>
    </xf>
    <xf numFmtId="0" fontId="6" fillId="4" borderId="14" xfId="0" applyFont="1" applyFill="1" applyBorder="1" applyAlignment="1">
      <alignment horizontal="center" vertical="center" wrapText="1"/>
    </xf>
    <xf numFmtId="2" fontId="6" fillId="4" borderId="16" xfId="2" applyNumberFormat="1" applyFont="1" applyFill="1" applyBorder="1" applyAlignment="1">
      <alignment horizontal="center" vertical="center" wrapText="1"/>
    </xf>
    <xf numFmtId="4" fontId="6" fillId="4" borderId="15" xfId="1" applyNumberFormat="1" applyFont="1" applyFill="1" applyBorder="1" applyAlignment="1">
      <alignment horizontal="right" vertical="center" wrapText="1"/>
    </xf>
    <xf numFmtId="4" fontId="7" fillId="4" borderId="19" xfId="0" quotePrefix="1" applyNumberFormat="1" applyFont="1" applyFill="1" applyBorder="1" applyAlignment="1">
      <alignment horizontal="left" vertical="center" wrapText="1"/>
    </xf>
    <xf numFmtId="166" fontId="6" fillId="4" borderId="19" xfId="0" applyNumberFormat="1" applyFont="1" applyFill="1" applyBorder="1" applyAlignment="1">
      <alignment horizontal="right" vertical="center" wrapText="1"/>
    </xf>
    <xf numFmtId="166" fontId="7" fillId="4" borderId="40" xfId="1" applyFont="1" applyFill="1" applyBorder="1" applyAlignment="1">
      <alignment horizontal="right" vertical="center" wrapText="1"/>
    </xf>
    <xf numFmtId="4" fontId="6" fillId="4" borderId="41" xfId="1" applyNumberFormat="1" applyFont="1" applyFill="1" applyBorder="1" applyAlignment="1">
      <alignment horizontal="right" vertical="center" wrapText="1"/>
    </xf>
    <xf numFmtId="4" fontId="6" fillId="4" borderId="36" xfId="0" quotePrefix="1" applyNumberFormat="1" applyFont="1" applyFill="1" applyBorder="1" applyAlignment="1">
      <alignment horizontal="left" vertical="center" wrapText="1"/>
    </xf>
    <xf numFmtId="0" fontId="6" fillId="4" borderId="36" xfId="0" applyFont="1" applyFill="1" applyBorder="1" applyAlignment="1">
      <alignment horizontal="center" vertical="center" wrapText="1"/>
    </xf>
    <xf numFmtId="166" fontId="6" fillId="4" borderId="42" xfId="1" applyFont="1" applyFill="1" applyBorder="1" applyAlignment="1">
      <alignment horizontal="righ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4" borderId="19" xfId="0" applyFont="1" applyFill="1" applyBorder="1" applyAlignment="1">
      <alignment vertical="center" wrapText="1"/>
    </xf>
    <xf numFmtId="0" fontId="0" fillId="0" borderId="5" xfId="0" applyBorder="1"/>
    <xf numFmtId="0" fontId="0" fillId="0" borderId="39" xfId="0" applyBorder="1"/>
    <xf numFmtId="168" fontId="0" fillId="0" borderId="39" xfId="0" applyNumberFormat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39" xfId="0" applyBorder="1" applyAlignment="1">
      <alignment horizontal="right"/>
    </xf>
    <xf numFmtId="0" fontId="0" fillId="0" borderId="47" xfId="0" applyBorder="1"/>
    <xf numFmtId="2" fontId="6" fillId="4" borderId="13" xfId="0" applyNumberFormat="1" applyFont="1" applyFill="1" applyBorder="1" applyAlignment="1">
      <alignment horizontal="left" vertical="center" wrapText="1"/>
    </xf>
    <xf numFmtId="2" fontId="6" fillId="4" borderId="13" xfId="0" applyNumberFormat="1" applyFont="1" applyFill="1" applyBorder="1" applyAlignment="1">
      <alignment horizontal="right" vertical="center"/>
    </xf>
    <xf numFmtId="0" fontId="7" fillId="4" borderId="20" xfId="0" applyFont="1" applyFill="1" applyBorder="1" applyAlignment="1">
      <alignment horizontal="center" vertical="center"/>
    </xf>
    <xf numFmtId="2" fontId="7" fillId="4" borderId="19" xfId="0" applyNumberFormat="1" applyFont="1" applyFill="1" applyBorder="1" applyAlignment="1">
      <alignment horizontal="left" vertical="center" wrapText="1"/>
    </xf>
    <xf numFmtId="2" fontId="7" fillId="4" borderId="19" xfId="0" applyNumberFormat="1" applyFont="1" applyFill="1" applyBorder="1" applyAlignment="1">
      <alignment horizontal="right" vertical="center"/>
    </xf>
    <xf numFmtId="2" fontId="7" fillId="4" borderId="19" xfId="2" applyNumberFormat="1" applyFont="1" applyFill="1" applyBorder="1" applyAlignment="1">
      <alignment horizontal="center" vertical="center" wrapText="1"/>
    </xf>
    <xf numFmtId="2" fontId="6" fillId="4" borderId="13" xfId="2" applyNumberFormat="1" applyFont="1" applyFill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right"/>
    </xf>
    <xf numFmtId="2" fontId="4" fillId="0" borderId="26" xfId="0" applyNumberFormat="1" applyFont="1" applyBorder="1" applyAlignment="1">
      <alignment horizontal="right" wrapText="1"/>
    </xf>
    <xf numFmtId="4" fontId="4" fillId="0" borderId="26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/>
    </xf>
    <xf numFmtId="4" fontId="4" fillId="0" borderId="34" xfId="0" applyNumberFormat="1" applyFont="1" applyBorder="1" applyAlignment="1">
      <alignment horizontal="right" vertical="center"/>
    </xf>
    <xf numFmtId="4" fontId="4" fillId="0" borderId="34" xfId="0" applyNumberFormat="1" applyFont="1" applyBorder="1" applyAlignment="1">
      <alignment horizontal="right" vertical="center" wrapText="1"/>
    </xf>
    <xf numFmtId="2" fontId="4" fillId="0" borderId="34" xfId="0" applyNumberFormat="1" applyFont="1" applyBorder="1" applyAlignment="1">
      <alignment horizontal="right" vertical="center"/>
    </xf>
    <xf numFmtId="4" fontId="4" fillId="0" borderId="29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6" fillId="0" borderId="0" xfId="0" applyNumberFormat="1" applyFont="1" applyAlignment="1">
      <alignment horizontal="right" vertical="center"/>
    </xf>
    <xf numFmtId="166" fontId="6" fillId="0" borderId="0" xfId="0" applyNumberFormat="1" applyFont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6" fontId="6" fillId="0" borderId="0" xfId="0" applyNumberFormat="1" applyFont="1" applyAlignment="1">
      <alignment horizontal="right" vertical="center" wrapText="1"/>
    </xf>
    <xf numFmtId="166" fontId="6" fillId="0" borderId="0" xfId="0" applyNumberFormat="1" applyFont="1" applyAlignment="1">
      <alignment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vertical="center" wrapText="1"/>
    </xf>
    <xf numFmtId="166" fontId="6" fillId="4" borderId="16" xfId="1" applyFont="1" applyFill="1" applyBorder="1" applyAlignment="1">
      <alignment horizontal="center" vertical="center" wrapText="1"/>
    </xf>
    <xf numFmtId="0" fontId="7" fillId="7" borderId="0" xfId="0" applyFont="1" applyFill="1" applyAlignment="1">
      <alignment vertical="center"/>
    </xf>
    <xf numFmtId="0" fontId="6" fillId="0" borderId="36" xfId="0" applyFont="1" applyBorder="1" applyAlignment="1">
      <alignment vertical="center"/>
    </xf>
    <xf numFmtId="166" fontId="6" fillId="0" borderId="36" xfId="0" applyNumberFormat="1" applyFont="1" applyBorder="1" applyAlignment="1">
      <alignment horizontal="right" vertical="center"/>
    </xf>
    <xf numFmtId="166" fontId="6" fillId="4" borderId="13" xfId="1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vertical="center"/>
    </xf>
    <xf numFmtId="2" fontId="6" fillId="4" borderId="16" xfId="0" applyNumberFormat="1" applyFont="1" applyFill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2" fontId="6" fillId="0" borderId="0" xfId="0" applyNumberFormat="1" applyFont="1" applyAlignment="1">
      <alignment horizontal="left" vertical="center" wrapText="1"/>
    </xf>
    <xf numFmtId="2" fontId="6" fillId="0" borderId="0" xfId="0" applyNumberFormat="1" applyFont="1" applyAlignment="1">
      <alignment horizontal="right" vertical="center"/>
    </xf>
    <xf numFmtId="2" fontId="6" fillId="0" borderId="0" xfId="2" applyNumberFormat="1" applyFont="1" applyAlignment="1">
      <alignment horizontal="center" vertical="center" wrapText="1"/>
    </xf>
    <xf numFmtId="2" fontId="6" fillId="4" borderId="13" xfId="0" applyNumberFormat="1" applyFont="1" applyFill="1" applyBorder="1" applyAlignment="1">
      <alignment vertical="center"/>
    </xf>
    <xf numFmtId="166" fontId="0" fillId="0" borderId="0" xfId="0" applyNumberFormat="1"/>
    <xf numFmtId="166" fontId="6" fillId="4" borderId="34" xfId="0" applyNumberFormat="1" applyFont="1" applyFill="1" applyBorder="1" applyAlignment="1">
      <alignment horizontal="right" vertical="center" wrapText="1"/>
    </xf>
    <xf numFmtId="2" fontId="6" fillId="4" borderId="13" xfId="2" applyNumberFormat="1" applyFont="1" applyFill="1" applyBorder="1" applyAlignment="1">
      <alignment horizontal="center" vertical="center"/>
    </xf>
    <xf numFmtId="166" fontId="6" fillId="4" borderId="13" xfId="0" applyNumberFormat="1" applyFont="1" applyFill="1" applyBorder="1" applyAlignment="1">
      <alignment horizontal="right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left" vertical="center" wrapText="1"/>
    </xf>
    <xf numFmtId="0" fontId="6" fillId="4" borderId="38" xfId="0" applyFont="1" applyFill="1" applyBorder="1" applyAlignment="1">
      <alignment horizontal="center" vertical="center" wrapText="1"/>
    </xf>
    <xf numFmtId="2" fontId="6" fillId="4" borderId="48" xfId="0" applyNumberFormat="1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/>
    </xf>
    <xf numFmtId="2" fontId="20" fillId="4" borderId="50" xfId="0" applyNumberFormat="1" applyFont="1" applyFill="1" applyBorder="1" applyAlignment="1">
      <alignment horizontal="left" vertical="center" wrapText="1"/>
    </xf>
    <xf numFmtId="2" fontId="7" fillId="4" borderId="50" xfId="0" applyNumberFormat="1" applyFont="1" applyFill="1" applyBorder="1" applyAlignment="1">
      <alignment horizontal="right" vertical="center"/>
    </xf>
    <xf numFmtId="2" fontId="6" fillId="4" borderId="50" xfId="2" applyNumberFormat="1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vertical="center"/>
    </xf>
    <xf numFmtId="2" fontId="6" fillId="4" borderId="50" xfId="0" applyNumberFormat="1" applyFont="1" applyFill="1" applyBorder="1" applyAlignment="1">
      <alignment vertical="center"/>
    </xf>
    <xf numFmtId="166" fontId="6" fillId="4" borderId="50" xfId="1" applyFont="1" applyFill="1" applyBorder="1" applyAlignment="1">
      <alignment horizontal="right" vertical="center" wrapText="1"/>
    </xf>
    <xf numFmtId="2" fontId="7" fillId="4" borderId="50" xfId="0" applyNumberFormat="1" applyFont="1" applyFill="1" applyBorder="1" applyAlignment="1">
      <alignment horizontal="left" vertical="center" wrapText="1"/>
    </xf>
    <xf numFmtId="2" fontId="7" fillId="4" borderId="50" xfId="2" applyNumberFormat="1" applyFont="1" applyFill="1" applyBorder="1" applyAlignment="1">
      <alignment horizontal="center" vertical="center" wrapText="1"/>
    </xf>
    <xf numFmtId="0" fontId="7" fillId="4" borderId="50" xfId="0" applyFont="1" applyFill="1" applyBorder="1" applyAlignment="1">
      <alignment vertical="center"/>
    </xf>
    <xf numFmtId="2" fontId="7" fillId="4" borderId="50" xfId="0" applyNumberFormat="1" applyFont="1" applyFill="1" applyBorder="1" applyAlignment="1">
      <alignment vertical="center"/>
    </xf>
    <xf numFmtId="166" fontId="7" fillId="4" borderId="50" xfId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4" fontId="6" fillId="4" borderId="16" xfId="0" applyNumberFormat="1" applyFont="1" applyFill="1" applyBorder="1" applyAlignment="1">
      <alignment vertical="center"/>
    </xf>
    <xf numFmtId="0" fontId="6" fillId="4" borderId="14" xfId="2" applyFont="1" applyFill="1" applyBorder="1" applyAlignment="1">
      <alignment horizontal="center" vertical="center" wrapText="1"/>
    </xf>
    <xf numFmtId="0" fontId="6" fillId="4" borderId="13" xfId="2" applyFont="1" applyFill="1" applyBorder="1" applyAlignment="1">
      <alignment horizontal="left" vertical="center" wrapText="1"/>
    </xf>
    <xf numFmtId="0" fontId="6" fillId="4" borderId="13" xfId="2" applyFont="1" applyFill="1" applyBorder="1" applyAlignment="1">
      <alignment horizontal="right" vertical="center" wrapText="1"/>
    </xf>
    <xf numFmtId="4" fontId="6" fillId="4" borderId="12" xfId="1" applyNumberFormat="1" applyFont="1" applyFill="1" applyBorder="1" applyAlignment="1">
      <alignment horizontal="right" vertical="center" wrapText="1"/>
    </xf>
    <xf numFmtId="2" fontId="6" fillId="4" borderId="17" xfId="0" applyNumberFormat="1" applyFont="1" applyFill="1" applyBorder="1" applyAlignment="1">
      <alignment horizontal="center" vertical="center" wrapText="1"/>
    </xf>
    <xf numFmtId="9" fontId="6" fillId="0" borderId="0" xfId="9" applyFont="1" applyFill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3" fillId="12" borderId="1" xfId="0" applyFont="1" applyFill="1" applyBorder="1"/>
    <xf numFmtId="0" fontId="23" fillId="1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13" borderId="1" xfId="0" applyFont="1" applyFill="1" applyBorder="1"/>
    <xf numFmtId="0" fontId="1" fillId="13" borderId="1" xfId="0" applyFont="1" applyFill="1" applyBorder="1" applyAlignment="1">
      <alignment horizontal="center"/>
    </xf>
    <xf numFmtId="0" fontId="9" fillId="0" borderId="0" xfId="0" applyFont="1"/>
    <xf numFmtId="0" fontId="6" fillId="4" borderId="13" xfId="0" applyFont="1" applyFill="1" applyBorder="1" applyAlignment="1">
      <alignment horizontal="left" vertical="center" wrapText="1"/>
    </xf>
    <xf numFmtId="166" fontId="6" fillId="4" borderId="15" xfId="0" applyNumberFormat="1" applyFont="1" applyFill="1" applyBorder="1" applyAlignment="1">
      <alignment horizontal="right" vertical="center" wrapText="1"/>
    </xf>
    <xf numFmtId="166" fontId="7" fillId="4" borderId="19" xfId="1" applyFont="1" applyFill="1" applyBorder="1" applyAlignment="1">
      <alignment horizontal="right" vertical="center"/>
    </xf>
    <xf numFmtId="166" fontId="7" fillId="4" borderId="18" xfId="1" applyFont="1" applyFill="1" applyBorder="1" applyAlignment="1">
      <alignment horizontal="right" vertical="center" wrapText="1"/>
    </xf>
    <xf numFmtId="166" fontId="6" fillId="4" borderId="26" xfId="1" applyFont="1" applyFill="1" applyBorder="1" applyAlignment="1">
      <alignment horizontal="right" vertical="center" wrapText="1"/>
    </xf>
    <xf numFmtId="166" fontId="6" fillId="4" borderId="41" xfId="1" applyFont="1" applyFill="1" applyBorder="1" applyAlignment="1">
      <alignment horizontal="right" vertical="center" wrapText="1"/>
    </xf>
    <xf numFmtId="166" fontId="6" fillId="4" borderId="13" xfId="1" applyFont="1" applyFill="1" applyBorder="1" applyAlignment="1">
      <alignment horizontal="right" vertical="center"/>
    </xf>
    <xf numFmtId="166" fontId="6" fillId="4" borderId="46" xfId="1" applyFont="1" applyFill="1" applyBorder="1" applyAlignment="1">
      <alignment horizontal="right" vertical="center" wrapText="1"/>
    </xf>
    <xf numFmtId="166" fontId="6" fillId="4" borderId="44" xfId="1" applyFont="1" applyFill="1" applyBorder="1" applyAlignment="1">
      <alignment horizontal="right" vertical="center" wrapText="1"/>
    </xf>
    <xf numFmtId="2" fontId="6" fillId="4" borderId="0" xfId="2" applyNumberFormat="1" applyFont="1" applyFill="1" applyAlignment="1">
      <alignment horizontal="center" vertical="center"/>
    </xf>
    <xf numFmtId="2" fontId="6" fillId="4" borderId="0" xfId="2" applyNumberFormat="1" applyFont="1" applyFill="1" applyAlignment="1">
      <alignment horizontal="left" vertical="center" wrapText="1"/>
    </xf>
    <xf numFmtId="166" fontId="6" fillId="4" borderId="0" xfId="0" applyNumberFormat="1" applyFont="1" applyFill="1" applyAlignment="1">
      <alignment horizontal="right" vertical="center" wrapText="1"/>
    </xf>
    <xf numFmtId="0" fontId="6" fillId="4" borderId="0" xfId="0" applyFont="1" applyFill="1" applyAlignment="1">
      <alignment horizontal="center" vertical="center" wrapText="1"/>
    </xf>
    <xf numFmtId="166" fontId="6" fillId="4" borderId="0" xfId="1" applyFont="1" applyFill="1" applyBorder="1" applyAlignment="1">
      <alignment horizontal="right" vertical="center" wrapText="1"/>
    </xf>
    <xf numFmtId="0" fontId="6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 wrapText="1"/>
    </xf>
    <xf numFmtId="166" fontId="6" fillId="6" borderId="0" xfId="0" applyNumberFormat="1" applyFont="1" applyFill="1" applyAlignment="1">
      <alignment horizontal="right" vertical="center" wrapText="1"/>
    </xf>
    <xf numFmtId="166" fontId="6" fillId="6" borderId="0" xfId="0" applyNumberFormat="1" applyFont="1" applyFill="1" applyAlignment="1">
      <alignment horizontal="right" vertical="center"/>
    </xf>
    <xf numFmtId="166" fontId="6" fillId="6" borderId="0" xfId="1" applyFont="1" applyFill="1" applyBorder="1" applyAlignment="1">
      <alignment horizontal="right" vertical="center"/>
    </xf>
    <xf numFmtId="166" fontId="6" fillId="4" borderId="34" xfId="1" applyFont="1" applyFill="1" applyBorder="1" applyAlignment="1">
      <alignment horizontal="right" vertical="center" wrapText="1"/>
    </xf>
    <xf numFmtId="166" fontId="6" fillId="0" borderId="0" xfId="0" applyNumberFormat="1" applyFont="1" applyAlignment="1">
      <alignment horizontal="center" vertical="center" wrapText="1"/>
    </xf>
    <xf numFmtId="2" fontId="6" fillId="0" borderId="0" xfId="2" applyNumberFormat="1" applyFont="1" applyAlignment="1">
      <alignment horizontal="center" vertical="center"/>
    </xf>
    <xf numFmtId="166" fontId="6" fillId="0" borderId="0" xfId="1" applyFont="1" applyFill="1" applyBorder="1" applyAlignment="1">
      <alignment horizontal="right" vertical="center" wrapText="1"/>
    </xf>
    <xf numFmtId="166" fontId="6" fillId="0" borderId="0" xfId="3" applyFont="1" applyFill="1" applyBorder="1" applyAlignment="1">
      <alignment horizontal="right" vertical="center"/>
    </xf>
    <xf numFmtId="166" fontId="6" fillId="0" borderId="0" xfId="1" applyFont="1" applyFill="1" applyBorder="1" applyAlignment="1">
      <alignment vertical="center" wrapText="1"/>
    </xf>
    <xf numFmtId="0" fontId="27" fillId="0" borderId="0" xfId="0" applyFont="1"/>
    <xf numFmtId="0" fontId="27" fillId="14" borderId="0" xfId="0" applyFont="1" applyFill="1"/>
    <xf numFmtId="0" fontId="27" fillId="15" borderId="0" xfId="0" applyFont="1" applyFill="1"/>
    <xf numFmtId="0" fontId="27" fillId="15" borderId="0" xfId="0" applyFont="1" applyFill="1" applyAlignment="1">
      <alignment horizontal="right"/>
    </xf>
    <xf numFmtId="49" fontId="27" fillId="15" borderId="0" xfId="0" applyNumberFormat="1" applyFont="1" applyFill="1" applyAlignment="1">
      <alignment horizontal="right"/>
    </xf>
    <xf numFmtId="0" fontId="26" fillId="15" borderId="0" xfId="0" applyFont="1" applyFill="1" applyAlignment="1">
      <alignment horizontal="right"/>
    </xf>
    <xf numFmtId="0" fontId="0" fillId="15" borderId="0" xfId="0" applyFill="1"/>
    <xf numFmtId="0" fontId="0" fillId="15" borderId="0" xfId="0" applyFill="1" applyAlignment="1">
      <alignment horizontal="right"/>
    </xf>
    <xf numFmtId="0" fontId="0" fillId="16" borderId="0" xfId="0" applyFill="1"/>
    <xf numFmtId="0" fontId="1" fillId="15" borderId="0" xfId="0" applyFont="1" applyFill="1"/>
    <xf numFmtId="0" fontId="28" fillId="15" borderId="0" xfId="0" applyFont="1" applyFill="1"/>
    <xf numFmtId="0" fontId="29" fillId="15" borderId="0" xfId="0" applyFont="1" applyFill="1"/>
    <xf numFmtId="0" fontId="28" fillId="15" borderId="0" xfId="0" applyFont="1" applyFill="1" applyAlignment="1">
      <alignment wrapText="1"/>
    </xf>
    <xf numFmtId="170" fontId="28" fillId="15" borderId="0" xfId="0" applyNumberFormat="1" applyFont="1" applyFill="1" applyAlignment="1">
      <alignment wrapText="1"/>
    </xf>
    <xf numFmtId="0" fontId="30" fillId="0" borderId="0" xfId="0" applyFont="1"/>
    <xf numFmtId="0" fontId="25" fillId="4" borderId="24" xfId="0" applyFont="1" applyFill="1" applyBorder="1" applyAlignment="1">
      <alignment horizontal="centerContinuous"/>
    </xf>
    <xf numFmtId="0" fontId="30" fillId="0" borderId="0" xfId="0" applyFont="1" applyAlignment="1">
      <alignment horizontal="center" vertical="center"/>
    </xf>
    <xf numFmtId="0" fontId="25" fillId="4" borderId="24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0" fillId="7" borderId="16" xfId="0" applyFont="1" applyFill="1" applyBorder="1" applyAlignment="1">
      <alignment horizontal="left" vertical="center" wrapText="1"/>
    </xf>
    <xf numFmtId="0" fontId="30" fillId="7" borderId="16" xfId="0" applyFont="1" applyFill="1" applyBorder="1" applyAlignment="1">
      <alignment horizontal="center" vertical="center" wrapText="1"/>
    </xf>
    <xf numFmtId="0" fontId="30" fillId="4" borderId="16" xfId="0" applyFont="1" applyFill="1" applyBorder="1"/>
    <xf numFmtId="168" fontId="30" fillId="0" borderId="16" xfId="0" applyNumberFormat="1" applyFont="1" applyBorder="1" applyAlignment="1">
      <alignment horizontal="center" vertical="center"/>
    </xf>
    <xf numFmtId="0" fontId="32" fillId="7" borderId="24" xfId="0" applyFont="1" applyFill="1" applyBorder="1"/>
    <xf numFmtId="0" fontId="30" fillId="7" borderId="16" xfId="0" applyFont="1" applyFill="1" applyBorder="1"/>
    <xf numFmtId="0" fontId="25" fillId="4" borderId="16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/>
    </xf>
    <xf numFmtId="0" fontId="25" fillId="4" borderId="26" xfId="0" applyFont="1" applyFill="1" applyBorder="1" applyAlignment="1">
      <alignment horizontal="center" vertical="center"/>
    </xf>
    <xf numFmtId="168" fontId="30" fillId="4" borderId="16" xfId="0" applyNumberFormat="1" applyFont="1" applyFill="1" applyBorder="1" applyAlignment="1">
      <alignment horizontal="center" vertical="center"/>
    </xf>
    <xf numFmtId="0" fontId="30" fillId="7" borderId="25" xfId="0" applyFont="1" applyFill="1" applyBorder="1" applyAlignment="1">
      <alignment horizontal="center" vertical="center"/>
    </xf>
    <xf numFmtId="0" fontId="30" fillId="7" borderId="26" xfId="0" applyFont="1" applyFill="1" applyBorder="1" applyAlignment="1">
      <alignment horizontal="center" vertical="center"/>
    </xf>
    <xf numFmtId="165" fontId="30" fillId="0" borderId="16" xfId="0" applyNumberFormat="1" applyFont="1" applyBorder="1" applyAlignment="1">
      <alignment horizontal="center" vertical="center"/>
    </xf>
    <xf numFmtId="165" fontId="30" fillId="4" borderId="16" xfId="0" applyNumberFormat="1" applyFont="1" applyFill="1" applyBorder="1" applyAlignment="1">
      <alignment horizontal="center" vertical="center"/>
    </xf>
    <xf numFmtId="165" fontId="30" fillId="7" borderId="16" xfId="0" applyNumberFormat="1" applyFont="1" applyFill="1" applyBorder="1" applyAlignment="1">
      <alignment horizontal="center" vertical="center"/>
    </xf>
    <xf numFmtId="0" fontId="25" fillId="4" borderId="24" xfId="0" applyFont="1" applyFill="1" applyBorder="1" applyAlignment="1">
      <alignment horizontal="center" vertical="center"/>
    </xf>
    <xf numFmtId="0" fontId="25" fillId="4" borderId="25" xfId="0" applyFont="1" applyFill="1" applyBorder="1" applyAlignment="1">
      <alignment horizontal="center" vertical="center"/>
    </xf>
    <xf numFmtId="0" fontId="23" fillId="0" borderId="51" xfId="0" applyFont="1" applyBorder="1" applyAlignment="1">
      <alignment horizontal="center"/>
    </xf>
    <xf numFmtId="0" fontId="23" fillId="0" borderId="52" xfId="0" applyFont="1" applyBorder="1" applyAlignment="1">
      <alignment horizont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2" fillId="10" borderId="1" xfId="0" applyFont="1" applyFill="1" applyBorder="1" applyAlignment="1">
      <alignment horizontal="left"/>
    </xf>
  </cellXfs>
  <cellStyles count="11">
    <cellStyle name="Moeda" xfId="4" builtinId="4"/>
    <cellStyle name="Moeda 2" xfId="8" xr:uid="{A1E5478D-F682-405B-B1B7-2BABA77DAC6D}"/>
    <cellStyle name="Normal" xfId="0" builtinId="0"/>
    <cellStyle name="Normal 2" xfId="2" xr:uid="{00000000-0005-0000-0000-000003000000}"/>
    <cellStyle name="Normal 2 2" xfId="6" xr:uid="{00000000-0005-0000-0000-000004000000}"/>
    <cellStyle name="Normal 3" xfId="5" xr:uid="{00000000-0005-0000-0000-000005000000}"/>
    <cellStyle name="Normal 8" xfId="7" xr:uid="{9F650195-966E-42E2-9C36-7D2F398D37B0}"/>
    <cellStyle name="Porcentagem" xfId="9" builtinId="5"/>
    <cellStyle name="Separador de milhares 2" xfId="10" xr:uid="{B72CEE9B-D4B4-4B2C-B630-6AFCA573E05B}"/>
    <cellStyle name="Vírgula" xfId="1" builtinId="3"/>
    <cellStyle name="Vírgula 2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01\sei%202020\Documents%20and%20Settings\jrmuratore\Meus%20documentos\ze%20roberto\PECarlosBotelho\SP%20139\sanit&#225;rio\planilhas\caragua\nucleolazer\playgrou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BRAS%20FLORESTAL\TRILHAS%20FF\04%20-%20LOTES\LOTE%2001\LOTE%2001%20-%20MONA%20Pedra%20do%20Bau_MONA%20Mantiqueira%20Paulista%20-%20R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 (2)"/>
      <sheetName val="Plan1"/>
      <sheetName val="playground"/>
      <sheetName val="BOLETIM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ço final custos gerais c BID"/>
      <sheetName val="CRONOGRAMA"/>
      <sheetName val="calculo BDI"/>
      <sheetName val="Base unitária para composição"/>
      <sheetName val="sem cod. CPOS "/>
      <sheetName val="Média orçamentos intervenções"/>
      <sheetName val="Preço final custos Gerais e BDI"/>
      <sheetName val="Por núcleo"/>
      <sheetName val="Por trilha"/>
      <sheetName val="MIO_Projeto_Trilhas"/>
      <sheetName val="Matriz de Intervenções Original"/>
      <sheetName val="Planilha2"/>
      <sheetName val="Apoio_Valores"/>
      <sheetName val="Apoio_Trilhas"/>
      <sheetName val="Extras"/>
      <sheetName val="DADOS"/>
    </sheetNames>
    <sheetDataSet>
      <sheetData sheetId="0"/>
      <sheetData sheetId="1"/>
      <sheetData sheetId="2"/>
      <sheetData sheetId="3"/>
      <sheetData sheetId="4">
        <row r="5">
          <cell r="Y5">
            <v>2.2799999999999998</v>
          </cell>
        </row>
        <row r="6">
          <cell r="Y6"/>
        </row>
        <row r="7">
          <cell r="Y7"/>
        </row>
        <row r="8">
          <cell r="Y8">
            <v>8.1666666666666661</v>
          </cell>
        </row>
        <row r="9">
          <cell r="Y9"/>
        </row>
        <row r="10">
          <cell r="Y10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4">
          <cell r="B14" t="str">
            <v>Ponte pênsil</v>
          </cell>
        </row>
        <row r="21">
          <cell r="B21" t="str">
            <v>Camping / selvagem</v>
          </cell>
        </row>
        <row r="22">
          <cell r="B22" t="str">
            <v>Camping / estrutura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J80"/>
  <sheetViews>
    <sheetView tabSelected="1" zoomScaleNormal="100" zoomScaleSheetLayoutView="82" workbookViewId="0">
      <pane xSplit="2" ySplit="4" topLeftCell="C5" activePane="bottomRight" state="frozen"/>
      <selection pane="bottomRight" activeCell="B42" sqref="B42"/>
      <selection pane="bottomLeft" activeCell="A5" sqref="A5"/>
      <selection pane="topRight" activeCell="C1" sqref="C1"/>
    </sheetView>
  </sheetViews>
  <sheetFormatPr defaultColWidth="9.140625" defaultRowHeight="14.25"/>
  <cols>
    <col min="1" max="1" width="9.85546875" style="261" customWidth="1"/>
    <col min="2" max="2" width="64.5703125" style="261" customWidth="1"/>
    <col min="3" max="8" width="18.7109375" style="263" customWidth="1"/>
    <col min="9" max="9" width="20.5703125" style="263" customWidth="1"/>
    <col min="10" max="10" width="16.28515625" style="263" bestFit="1" customWidth="1"/>
    <col min="11" max="16384" width="9.140625" style="261"/>
  </cols>
  <sheetData>
    <row r="1" spans="1:10" ht="18.75">
      <c r="B1" s="262" t="s">
        <v>0</v>
      </c>
      <c r="C1" s="273"/>
      <c r="D1" s="273"/>
      <c r="E1" s="273"/>
      <c r="F1" s="273"/>
      <c r="G1" s="273"/>
      <c r="H1" s="273"/>
      <c r="I1" s="273"/>
      <c r="J1" s="274"/>
    </row>
    <row r="2" spans="1:10" ht="15.75">
      <c r="B2" s="262"/>
      <c r="C2" s="281"/>
      <c r="D2" s="282"/>
      <c r="E2" s="282"/>
      <c r="F2" s="282"/>
      <c r="G2" s="282"/>
      <c r="H2" s="282"/>
      <c r="I2" s="282"/>
      <c r="J2" s="274"/>
    </row>
    <row r="3" spans="1:10" s="263" customFormat="1" ht="54" customHeight="1">
      <c r="B3" s="264"/>
      <c r="C3" s="272" t="s">
        <v>1</v>
      </c>
      <c r="D3" s="272" t="s">
        <v>1</v>
      </c>
      <c r="E3" s="272" t="s">
        <v>1</v>
      </c>
      <c r="F3" s="272" t="s">
        <v>1</v>
      </c>
      <c r="G3" s="272" t="s">
        <v>1</v>
      </c>
      <c r="H3" s="272" t="s">
        <v>1</v>
      </c>
      <c r="I3" s="272" t="s">
        <v>1</v>
      </c>
      <c r="J3" s="274"/>
    </row>
    <row r="4" spans="1:10" s="265" customFormat="1" ht="40.5" customHeight="1">
      <c r="B4" s="266" t="s">
        <v>2</v>
      </c>
      <c r="C4" s="267" t="s">
        <v>3</v>
      </c>
      <c r="D4" s="267" t="s">
        <v>4</v>
      </c>
      <c r="E4" s="267" t="s">
        <v>5</v>
      </c>
      <c r="F4" s="267" t="s">
        <v>6</v>
      </c>
      <c r="G4" s="267" t="s">
        <v>7</v>
      </c>
      <c r="H4" s="267" t="s">
        <v>8</v>
      </c>
      <c r="I4" s="267" t="s">
        <v>9</v>
      </c>
      <c r="J4" s="267" t="s">
        <v>10</v>
      </c>
    </row>
    <row r="5" spans="1:10">
      <c r="A5" s="261" t="s">
        <v>11</v>
      </c>
      <c r="B5" s="268" t="s">
        <v>12</v>
      </c>
      <c r="C5" s="269"/>
      <c r="D5" s="269"/>
      <c r="E5" s="269"/>
      <c r="F5" s="269"/>
      <c r="G5" s="269"/>
      <c r="H5" s="269"/>
      <c r="I5" s="269"/>
      <c r="J5" s="275">
        <f>SUM(C5:I5)</f>
        <v>0</v>
      </c>
    </row>
    <row r="6" spans="1:10">
      <c r="A6" s="261" t="s">
        <v>13</v>
      </c>
      <c r="B6" s="268" t="s">
        <v>14</v>
      </c>
      <c r="C6" s="269"/>
      <c r="D6" s="269"/>
      <c r="E6" s="269"/>
      <c r="F6" s="269"/>
      <c r="G6" s="269"/>
      <c r="H6" s="269"/>
      <c r="I6" s="269"/>
      <c r="J6" s="275">
        <f>SUM(C6:I6)</f>
        <v>0</v>
      </c>
    </row>
    <row r="7" spans="1:10">
      <c r="A7" s="261" t="s">
        <v>15</v>
      </c>
      <c r="B7" s="268" t="s">
        <v>16</v>
      </c>
      <c r="C7" s="269"/>
      <c r="D7" s="269"/>
      <c r="E7" s="269"/>
      <c r="F7" s="269"/>
      <c r="G7" s="269"/>
      <c r="H7" s="269"/>
      <c r="I7" s="269"/>
      <c r="J7" s="275">
        <f>SUM(C7:I7)</f>
        <v>0</v>
      </c>
    </row>
    <row r="8" spans="1:10">
      <c r="A8" s="261" t="s">
        <v>17</v>
      </c>
      <c r="B8" s="268" t="s">
        <v>18</v>
      </c>
      <c r="C8" s="269"/>
      <c r="D8" s="269"/>
      <c r="E8" s="269"/>
      <c r="F8" s="269"/>
      <c r="G8" s="269"/>
      <c r="H8" s="269"/>
      <c r="I8" s="269"/>
      <c r="J8" s="275">
        <f>SUM(C8:I8)</f>
        <v>0</v>
      </c>
    </row>
    <row r="9" spans="1:10">
      <c r="A9" s="261" t="s">
        <v>19</v>
      </c>
      <c r="B9" s="268" t="s">
        <v>20</v>
      </c>
      <c r="C9" s="269"/>
      <c r="D9" s="269"/>
      <c r="E9" s="269"/>
      <c r="F9" s="269"/>
      <c r="G9" s="269"/>
      <c r="H9" s="269"/>
      <c r="I9" s="269"/>
      <c r="J9" s="275">
        <f>SUM(C9:I9)</f>
        <v>0</v>
      </c>
    </row>
    <row r="10" spans="1:10">
      <c r="A10" s="261" t="s">
        <v>21</v>
      </c>
      <c r="B10" s="268" t="s">
        <v>22</v>
      </c>
      <c r="C10" s="269"/>
      <c r="D10" s="269"/>
      <c r="E10" s="269"/>
      <c r="F10" s="269"/>
      <c r="G10" s="269"/>
      <c r="H10" s="269"/>
      <c r="I10" s="269"/>
      <c r="J10" s="275">
        <f>SUM(C10:I10)</f>
        <v>0</v>
      </c>
    </row>
    <row r="11" spans="1:10">
      <c r="A11" s="261" t="s">
        <v>23</v>
      </c>
      <c r="B11" s="268" t="s">
        <v>24</v>
      </c>
      <c r="C11" s="269"/>
      <c r="D11" s="269"/>
      <c r="E11" s="269"/>
      <c r="F11" s="269"/>
      <c r="G11" s="269"/>
      <c r="H11" s="269"/>
      <c r="I11" s="269"/>
      <c r="J11" s="275">
        <f>SUM(C11:I11)</f>
        <v>0</v>
      </c>
    </row>
    <row r="12" spans="1:10">
      <c r="A12" s="261" t="s">
        <v>25</v>
      </c>
      <c r="B12" s="268" t="s">
        <v>26</v>
      </c>
      <c r="C12" s="269"/>
      <c r="D12" s="269"/>
      <c r="E12" s="269"/>
      <c r="F12" s="269"/>
      <c r="G12" s="269"/>
      <c r="H12" s="269"/>
      <c r="I12" s="269"/>
      <c r="J12" s="275">
        <f>SUM(C12:I12)</f>
        <v>0</v>
      </c>
    </row>
    <row r="13" spans="1:10">
      <c r="A13" s="261" t="s">
        <v>27</v>
      </c>
      <c r="B13" s="268" t="s">
        <v>28</v>
      </c>
      <c r="C13" s="269"/>
      <c r="D13" s="269"/>
      <c r="E13" s="269"/>
      <c r="F13" s="269"/>
      <c r="G13" s="269"/>
      <c r="H13" s="269"/>
      <c r="I13" s="269"/>
      <c r="J13" s="275">
        <f>SUM(C13:I13)</f>
        <v>0</v>
      </c>
    </row>
    <row r="14" spans="1:10">
      <c r="A14" s="261" t="s">
        <v>29</v>
      </c>
      <c r="B14" s="268" t="s">
        <v>30</v>
      </c>
      <c r="C14" s="269"/>
      <c r="D14" s="269"/>
      <c r="E14" s="269"/>
      <c r="F14" s="269"/>
      <c r="G14" s="269"/>
      <c r="H14" s="269"/>
      <c r="I14" s="269"/>
      <c r="J14" s="275">
        <f>SUM(C14:I14)</f>
        <v>0</v>
      </c>
    </row>
    <row r="15" spans="1:10">
      <c r="A15" s="261" t="s">
        <v>31</v>
      </c>
      <c r="B15" s="268" t="s">
        <v>32</v>
      </c>
      <c r="C15" s="269"/>
      <c r="D15" s="269"/>
      <c r="E15" s="269"/>
      <c r="F15" s="269"/>
      <c r="G15" s="269"/>
      <c r="H15" s="269"/>
      <c r="I15" s="269"/>
      <c r="J15" s="275">
        <f>SUM(C15:I15)</f>
        <v>0</v>
      </c>
    </row>
    <row r="16" spans="1:10">
      <c r="A16" s="261" t="s">
        <v>33</v>
      </c>
      <c r="B16" s="268" t="s">
        <v>34</v>
      </c>
      <c r="C16" s="269"/>
      <c r="D16" s="269"/>
      <c r="E16" s="269"/>
      <c r="F16" s="269"/>
      <c r="G16" s="269"/>
      <c r="H16" s="269"/>
      <c r="I16" s="269"/>
      <c r="J16" s="275">
        <f>SUM(C16:I16)</f>
        <v>0</v>
      </c>
    </row>
    <row r="17" spans="1:10">
      <c r="A17" s="261" t="s">
        <v>35</v>
      </c>
      <c r="B17" s="268" t="s">
        <v>36</v>
      </c>
      <c r="C17" s="269"/>
      <c r="D17" s="269"/>
      <c r="E17" s="269"/>
      <c r="F17" s="269"/>
      <c r="G17" s="269"/>
      <c r="H17" s="269"/>
      <c r="I17" s="269"/>
      <c r="J17" s="275">
        <f>SUM(C17:I17)</f>
        <v>0</v>
      </c>
    </row>
    <row r="18" spans="1:10">
      <c r="A18" s="261" t="s">
        <v>37</v>
      </c>
      <c r="B18" s="268" t="s">
        <v>38</v>
      </c>
      <c r="C18" s="269"/>
      <c r="D18" s="269"/>
      <c r="E18" s="269"/>
      <c r="F18" s="269"/>
      <c r="G18" s="269"/>
      <c r="H18" s="269"/>
      <c r="I18" s="269"/>
      <c r="J18" s="275">
        <f>SUM(C18:I18)</f>
        <v>0</v>
      </c>
    </row>
    <row r="19" spans="1:10">
      <c r="A19" s="261" t="s">
        <v>39</v>
      </c>
      <c r="B19" s="268" t="s">
        <v>40</v>
      </c>
      <c r="C19" s="269"/>
      <c r="D19" s="269"/>
      <c r="E19" s="269"/>
      <c r="F19" s="269"/>
      <c r="G19" s="269"/>
      <c r="H19" s="269"/>
      <c r="I19" s="269"/>
      <c r="J19" s="275">
        <f>SUM(C19:I19)</f>
        <v>0</v>
      </c>
    </row>
    <row r="20" spans="1:10">
      <c r="A20" s="261" t="s">
        <v>41</v>
      </c>
      <c r="B20" s="268" t="s">
        <v>42</v>
      </c>
      <c r="C20" s="269"/>
      <c r="D20" s="269"/>
      <c r="E20" s="269"/>
      <c r="F20" s="269"/>
      <c r="G20" s="269"/>
      <c r="H20" s="269"/>
      <c r="I20" s="269"/>
      <c r="J20" s="275">
        <f>SUM(C20:I20)</f>
        <v>0</v>
      </c>
    </row>
    <row r="21" spans="1:10">
      <c r="A21" s="261" t="s">
        <v>43</v>
      </c>
      <c r="B21" s="268" t="s">
        <v>44</v>
      </c>
      <c r="C21" s="269"/>
      <c r="D21" s="269"/>
      <c r="E21" s="269"/>
      <c r="F21" s="269"/>
      <c r="G21" s="269"/>
      <c r="H21" s="269"/>
      <c r="I21" s="269"/>
      <c r="J21" s="275">
        <f>SUM(C21:I21)</f>
        <v>0</v>
      </c>
    </row>
    <row r="22" spans="1:10">
      <c r="A22" s="261" t="s">
        <v>45</v>
      </c>
      <c r="B22" s="268" t="s">
        <v>46</v>
      </c>
      <c r="C22" s="269"/>
      <c r="D22" s="269"/>
      <c r="E22" s="269"/>
      <c r="F22" s="269"/>
      <c r="G22" s="269"/>
      <c r="H22" s="269"/>
      <c r="I22" s="269"/>
      <c r="J22" s="275">
        <f>SUM(C22:I22)</f>
        <v>0</v>
      </c>
    </row>
    <row r="23" spans="1:10">
      <c r="A23" s="261" t="s">
        <v>47</v>
      </c>
      <c r="B23" s="268" t="s">
        <v>48</v>
      </c>
      <c r="C23" s="269"/>
      <c r="D23" s="269"/>
      <c r="E23" s="269"/>
      <c r="F23" s="269"/>
      <c r="G23" s="269"/>
      <c r="H23" s="269"/>
      <c r="I23" s="269"/>
      <c r="J23" s="275">
        <f>SUM(C23:I23)</f>
        <v>0</v>
      </c>
    </row>
    <row r="24" spans="1:10">
      <c r="A24" s="261" t="s">
        <v>49</v>
      </c>
      <c r="B24" s="268" t="s">
        <v>50</v>
      </c>
      <c r="C24" s="269"/>
      <c r="D24" s="269"/>
      <c r="E24" s="269"/>
      <c r="F24" s="269"/>
      <c r="G24" s="269"/>
      <c r="H24" s="269"/>
      <c r="I24" s="269"/>
      <c r="J24" s="275">
        <f>SUM(C24:I24)</f>
        <v>0</v>
      </c>
    </row>
    <row r="25" spans="1:10">
      <c r="A25" s="261" t="s">
        <v>51</v>
      </c>
      <c r="B25" s="268" t="s">
        <v>52</v>
      </c>
      <c r="C25" s="269"/>
      <c r="D25" s="269"/>
      <c r="E25" s="269"/>
      <c r="F25" s="269"/>
      <c r="G25" s="269"/>
      <c r="H25" s="269"/>
      <c r="I25" s="269"/>
      <c r="J25" s="275">
        <f>SUM(C25:I25)</f>
        <v>0</v>
      </c>
    </row>
    <row r="26" spans="1:10">
      <c r="A26" s="261" t="s">
        <v>53</v>
      </c>
      <c r="B26" s="268" t="s">
        <v>54</v>
      </c>
      <c r="C26" s="269"/>
      <c r="D26" s="269"/>
      <c r="E26" s="269"/>
      <c r="F26" s="269"/>
      <c r="G26" s="269"/>
      <c r="H26" s="269"/>
      <c r="I26" s="269"/>
      <c r="J26" s="275">
        <f>SUM(C26:I26)</f>
        <v>0</v>
      </c>
    </row>
    <row r="27" spans="1:10">
      <c r="A27" s="261" t="s">
        <v>55</v>
      </c>
      <c r="B27" s="268" t="s">
        <v>56</v>
      </c>
      <c r="C27" s="269"/>
      <c r="D27" s="269"/>
      <c r="E27" s="269"/>
      <c r="F27" s="269"/>
      <c r="G27" s="269"/>
      <c r="H27" s="269"/>
      <c r="I27" s="269"/>
      <c r="J27" s="275">
        <f>SUM(C27:I27)</f>
        <v>0</v>
      </c>
    </row>
    <row r="28" spans="1:10">
      <c r="A28" s="261" t="s">
        <v>57</v>
      </c>
      <c r="B28" s="268" t="s">
        <v>58</v>
      </c>
      <c r="C28" s="269"/>
      <c r="D28" s="269"/>
      <c r="E28" s="269"/>
      <c r="F28" s="269"/>
      <c r="G28" s="269"/>
      <c r="H28" s="269"/>
      <c r="I28" s="269"/>
      <c r="J28" s="275">
        <f>SUM(C28:I28)</f>
        <v>0</v>
      </c>
    </row>
    <row r="29" spans="1:10">
      <c r="A29" s="261" t="s">
        <v>59</v>
      </c>
      <c r="B29" s="268" t="s">
        <v>60</v>
      </c>
      <c r="C29" s="269"/>
      <c r="D29" s="269"/>
      <c r="E29" s="269"/>
      <c r="F29" s="269"/>
      <c r="G29" s="269"/>
      <c r="H29" s="269"/>
      <c r="I29" s="269"/>
      <c r="J29" s="275">
        <f>SUM(C29:I29)</f>
        <v>0</v>
      </c>
    </row>
    <row r="30" spans="1:10">
      <c r="A30" s="261" t="s">
        <v>61</v>
      </c>
      <c r="B30" s="268" t="s">
        <v>62</v>
      </c>
      <c r="C30" s="269"/>
      <c r="D30" s="269"/>
      <c r="E30" s="269"/>
      <c r="F30" s="269"/>
      <c r="G30" s="269"/>
      <c r="H30" s="269"/>
      <c r="I30" s="269"/>
      <c r="J30" s="275">
        <f>SUM(C30:I30)</f>
        <v>0</v>
      </c>
    </row>
    <row r="31" spans="1:10">
      <c r="A31" s="261" t="s">
        <v>63</v>
      </c>
      <c r="B31" s="268" t="s">
        <v>64</v>
      </c>
      <c r="C31" s="269"/>
      <c r="D31" s="269"/>
      <c r="E31" s="269"/>
      <c r="F31" s="269"/>
      <c r="G31" s="269"/>
      <c r="H31" s="269"/>
      <c r="I31" s="269"/>
      <c r="J31" s="275">
        <f>SUM(C31:I31)</f>
        <v>0</v>
      </c>
    </row>
    <row r="32" spans="1:10">
      <c r="A32" s="261" t="s">
        <v>65</v>
      </c>
      <c r="B32" s="268" t="s">
        <v>66</v>
      </c>
      <c r="C32" s="269"/>
      <c r="D32" s="269"/>
      <c r="E32" s="269"/>
      <c r="F32" s="269"/>
      <c r="G32" s="269"/>
      <c r="H32" s="269"/>
      <c r="I32" s="269"/>
      <c r="J32" s="275">
        <f>SUM(C32:I32)</f>
        <v>0</v>
      </c>
    </row>
    <row r="33" spans="1:10">
      <c r="A33" s="261" t="s">
        <v>67</v>
      </c>
      <c r="B33" s="268" t="s">
        <v>68</v>
      </c>
      <c r="C33" s="269"/>
      <c r="D33" s="269"/>
      <c r="E33" s="269"/>
      <c r="F33" s="269"/>
      <c r="G33" s="269"/>
      <c r="H33" s="269"/>
      <c r="I33" s="269"/>
      <c r="J33" s="275">
        <f>SUM(C33:I33)</f>
        <v>0</v>
      </c>
    </row>
    <row r="34" spans="1:10">
      <c r="A34" s="261" t="s">
        <v>69</v>
      </c>
      <c r="B34" s="268" t="s">
        <v>70</v>
      </c>
      <c r="C34" s="269"/>
      <c r="D34" s="269"/>
      <c r="E34" s="269"/>
      <c r="F34" s="269"/>
      <c r="G34" s="269"/>
      <c r="H34" s="269"/>
      <c r="I34" s="269"/>
      <c r="J34" s="275">
        <f>SUM(C34:I34)</f>
        <v>0</v>
      </c>
    </row>
    <row r="35" spans="1:10">
      <c r="A35" s="261" t="s">
        <v>71</v>
      </c>
      <c r="B35" s="268" t="s">
        <v>72</v>
      </c>
      <c r="C35" s="269"/>
      <c r="D35" s="269"/>
      <c r="E35" s="269"/>
      <c r="F35" s="269"/>
      <c r="G35" s="269"/>
      <c r="H35" s="269"/>
      <c r="I35" s="269"/>
      <c r="J35" s="275">
        <f>SUM(C35:I35)</f>
        <v>0</v>
      </c>
    </row>
    <row r="36" spans="1:10">
      <c r="A36" s="261" t="s">
        <v>73</v>
      </c>
      <c r="B36" s="268" t="s">
        <v>74</v>
      </c>
      <c r="C36" s="269"/>
      <c r="D36" s="269"/>
      <c r="E36" s="269"/>
      <c r="F36" s="269"/>
      <c r="G36" s="269"/>
      <c r="H36" s="269"/>
      <c r="I36" s="269"/>
      <c r="J36" s="275">
        <f>SUM(C36:I36)</f>
        <v>0</v>
      </c>
    </row>
    <row r="37" spans="1:10">
      <c r="A37" s="261" t="s">
        <v>75</v>
      </c>
      <c r="B37" s="268" t="s">
        <v>76</v>
      </c>
      <c r="C37" s="269"/>
      <c r="D37" s="269"/>
      <c r="E37" s="269"/>
      <c r="F37" s="269"/>
      <c r="G37" s="269"/>
      <c r="H37" s="269"/>
      <c r="I37" s="269"/>
      <c r="J37" s="275">
        <f>SUM(C37:I37)</f>
        <v>0</v>
      </c>
    </row>
    <row r="38" spans="1:10">
      <c r="A38" s="261" t="s">
        <v>77</v>
      </c>
      <c r="B38" s="268" t="s">
        <v>78</v>
      </c>
      <c r="C38" s="269"/>
      <c r="D38" s="269"/>
      <c r="E38" s="269"/>
      <c r="F38" s="269"/>
      <c r="G38" s="269"/>
      <c r="H38" s="269"/>
      <c r="I38" s="269"/>
      <c r="J38" s="275">
        <f>SUM(C38:I38)</f>
        <v>0</v>
      </c>
    </row>
    <row r="39" spans="1:10">
      <c r="A39" s="261" t="s">
        <v>79</v>
      </c>
      <c r="B39" s="268" t="s">
        <v>80</v>
      </c>
      <c r="C39" s="269"/>
      <c r="D39" s="269"/>
      <c r="E39" s="269"/>
      <c r="F39" s="269"/>
      <c r="G39" s="269"/>
      <c r="H39" s="269"/>
      <c r="I39" s="269"/>
      <c r="J39" s="275">
        <f>SUM(C39:I39)</f>
        <v>0</v>
      </c>
    </row>
    <row r="40" spans="1:10">
      <c r="B40" s="270" t="s">
        <v>81</v>
      </c>
      <c r="C40" s="276"/>
      <c r="D40" s="276"/>
      <c r="E40" s="276"/>
      <c r="F40" s="276"/>
      <c r="G40" s="276"/>
      <c r="H40" s="276"/>
      <c r="I40" s="276"/>
      <c r="J40" s="277"/>
    </row>
    <row r="42" spans="1:10" ht="15.75">
      <c r="B42" s="262" t="s">
        <v>82</v>
      </c>
      <c r="C42" s="273"/>
      <c r="D42" s="273"/>
      <c r="E42" s="273"/>
      <c r="F42" s="273"/>
      <c r="G42" s="273"/>
      <c r="H42" s="273"/>
      <c r="I42" s="273"/>
      <c r="J42" s="274"/>
    </row>
    <row r="43" spans="1:10" ht="15.75">
      <c r="B43" s="262"/>
      <c r="C43" s="273"/>
      <c r="D43" s="273"/>
      <c r="E43" s="273"/>
      <c r="F43" s="273"/>
      <c r="G43" s="273"/>
      <c r="H43" s="273"/>
      <c r="I43" s="273"/>
      <c r="J43" s="274"/>
    </row>
    <row r="44" spans="1:10" s="265" customFormat="1">
      <c r="B44" s="266" t="s">
        <v>2</v>
      </c>
      <c r="C44" s="267" t="str">
        <f t="shared" ref="C44:I44" si="0">C4</f>
        <v>Trilha 1</v>
      </c>
      <c r="D44" s="267" t="str">
        <f t="shared" si="0"/>
        <v>Trilha 2</v>
      </c>
      <c r="E44" s="267" t="str">
        <f t="shared" si="0"/>
        <v>Trilha 3</v>
      </c>
      <c r="F44" s="267" t="str">
        <f t="shared" si="0"/>
        <v>Trilha 4</v>
      </c>
      <c r="G44" s="267" t="str">
        <f t="shared" si="0"/>
        <v>Trilha 5</v>
      </c>
      <c r="H44" s="267" t="str">
        <f t="shared" si="0"/>
        <v>Trilha 6</v>
      </c>
      <c r="I44" s="267" t="str">
        <f t="shared" si="0"/>
        <v>Trilha 7</v>
      </c>
      <c r="J44" s="267" t="s">
        <v>10</v>
      </c>
    </row>
    <row r="45" spans="1:10">
      <c r="A45" s="261" t="s">
        <v>11</v>
      </c>
      <c r="B45" s="268" t="s">
        <v>12</v>
      </c>
      <c r="C45" s="278">
        <f>SUMIF('Base unitária para composição'!$A:$A,'Por trilha'!$A45,'Base unitária para composição'!$H:$H)*C5</f>
        <v>0</v>
      </c>
      <c r="D45" s="278">
        <f>SUMIF('Base unitária para composição'!$A:$A,'Por trilha'!$A45,'Base unitária para composição'!$H:$H)*D5</f>
        <v>0</v>
      </c>
      <c r="E45" s="278">
        <f>SUMIF('Base unitária para composição'!$A:$A,'Por trilha'!$A45,'Base unitária para composição'!$H:$H)*E5</f>
        <v>0</v>
      </c>
      <c r="F45" s="278">
        <f>SUMIF('Base unitária para composição'!$A:$A,'Por trilha'!$A45,'Base unitária para composição'!$H:$H)*F5</f>
        <v>0</v>
      </c>
      <c r="G45" s="278">
        <f>SUMIF('Base unitária para composição'!$A:$A,'Por trilha'!$A45,'Base unitária para composição'!$H:$H)*G5</f>
        <v>0</v>
      </c>
      <c r="H45" s="278">
        <f>SUMIF('Base unitária para composição'!$A:$A,'Por trilha'!$A45,'Base unitária para composição'!$H:$H)*H5</f>
        <v>0</v>
      </c>
      <c r="I45" s="278">
        <f>SUMIF('Base unitária para composição'!$A:$A,'Por trilha'!$A45,'Base unitária para composição'!$H:$H)*I5</f>
        <v>0</v>
      </c>
      <c r="J45" s="279">
        <f>SUM(C45:I45)</f>
        <v>0</v>
      </c>
    </row>
    <row r="46" spans="1:10">
      <c r="A46" s="261" t="s">
        <v>13</v>
      </c>
      <c r="B46" s="268" t="s">
        <v>14</v>
      </c>
      <c r="C46" s="278">
        <f>SUMIF('Base unitária para composição'!$A:$A,'Por trilha'!$A46,'Base unitária para composição'!$H:$H)*C6</f>
        <v>0</v>
      </c>
      <c r="D46" s="278">
        <f>SUMIF('Base unitária para composição'!$A:$A,'Por trilha'!$A46,'Base unitária para composição'!$H:$H)*D6</f>
        <v>0</v>
      </c>
      <c r="E46" s="278">
        <f>SUMIF('Base unitária para composição'!$A:$A,'Por trilha'!$A46,'Base unitária para composição'!$H:$H)*E6</f>
        <v>0</v>
      </c>
      <c r="F46" s="278">
        <f>SUMIF('Base unitária para composição'!$A:$A,'Por trilha'!$A46,'Base unitária para composição'!$H:$H)*F6</f>
        <v>0</v>
      </c>
      <c r="G46" s="278">
        <f>SUMIF('Base unitária para composição'!$A:$A,'Por trilha'!$A46,'Base unitária para composição'!$H:$H)*G6</f>
        <v>0</v>
      </c>
      <c r="H46" s="278">
        <f>SUMIF('Base unitária para composição'!$A:$A,'Por trilha'!$A46,'Base unitária para composição'!$H:$H)*H6</f>
        <v>0</v>
      </c>
      <c r="I46" s="278">
        <f>SUMIF('Base unitária para composição'!$A:$A,'Por trilha'!$A46,'Base unitária para composição'!$H:$H)*I6</f>
        <v>0</v>
      </c>
      <c r="J46" s="279">
        <f>SUM(C46:I46)</f>
        <v>0</v>
      </c>
    </row>
    <row r="47" spans="1:10">
      <c r="A47" s="261" t="s">
        <v>15</v>
      </c>
      <c r="B47" s="268" t="s">
        <v>16</v>
      </c>
      <c r="C47" s="278">
        <f>SUMIF('Base unitária para composição'!$A:$A,'Por trilha'!$A47,'Base unitária para composição'!$H:$H)*C7</f>
        <v>0</v>
      </c>
      <c r="D47" s="278">
        <f>SUMIF('Base unitária para composição'!$A:$A,'Por trilha'!$A47,'Base unitária para composição'!$H:$H)*D7</f>
        <v>0</v>
      </c>
      <c r="E47" s="278">
        <f>SUMIF('Base unitária para composição'!$A:$A,'Por trilha'!$A47,'Base unitária para composição'!$H:$H)*E7</f>
        <v>0</v>
      </c>
      <c r="F47" s="278">
        <f>SUMIF('Base unitária para composição'!$A:$A,'Por trilha'!$A47,'Base unitária para composição'!$H:$H)*F7</f>
        <v>0</v>
      </c>
      <c r="G47" s="278">
        <f>SUMIF('Base unitária para composição'!$A:$A,'Por trilha'!$A47,'Base unitária para composição'!$H:$H)*G7</f>
        <v>0</v>
      </c>
      <c r="H47" s="278">
        <f>SUMIF('Base unitária para composição'!$A:$A,'Por trilha'!$A47,'Base unitária para composição'!$H:$H)*H7</f>
        <v>0</v>
      </c>
      <c r="I47" s="278">
        <f>SUMIF('Base unitária para composição'!$A:$A,'Por trilha'!$A47,'Base unitária para composição'!$H:$H)*I7</f>
        <v>0</v>
      </c>
      <c r="J47" s="279">
        <f>SUM(C47:I47)</f>
        <v>0</v>
      </c>
    </row>
    <row r="48" spans="1:10">
      <c r="A48" s="261" t="s">
        <v>17</v>
      </c>
      <c r="B48" s="268" t="s">
        <v>18</v>
      </c>
      <c r="C48" s="278">
        <f>SUMIF('Base unitária para composição'!$A:$A,'Por trilha'!$A48,'Base unitária para composição'!$H:$H)*C8</f>
        <v>0</v>
      </c>
      <c r="D48" s="278">
        <f>SUMIF('Base unitária para composição'!$A:$A,'Por trilha'!$A48,'Base unitária para composição'!$H:$H)*D8</f>
        <v>0</v>
      </c>
      <c r="E48" s="278">
        <f>SUMIF('Base unitária para composição'!$A:$A,'Por trilha'!$A48,'Base unitária para composição'!$H:$H)*E8</f>
        <v>0</v>
      </c>
      <c r="F48" s="278">
        <f>SUMIF('Base unitária para composição'!$A:$A,'Por trilha'!$A48,'Base unitária para composição'!$H:$H)*F8</f>
        <v>0</v>
      </c>
      <c r="G48" s="278">
        <f>SUMIF('Base unitária para composição'!$A:$A,'Por trilha'!$A48,'Base unitária para composição'!$H:$H)*G8</f>
        <v>0</v>
      </c>
      <c r="H48" s="278">
        <f>SUMIF('Base unitária para composição'!$A:$A,'Por trilha'!$A48,'Base unitária para composição'!$H:$H)*H8</f>
        <v>0</v>
      </c>
      <c r="I48" s="278">
        <f>SUMIF('Base unitária para composição'!$A:$A,'Por trilha'!$A48,'Base unitária para composição'!$H:$H)*I8</f>
        <v>0</v>
      </c>
      <c r="J48" s="279">
        <f>SUM(C48:I48)</f>
        <v>0</v>
      </c>
    </row>
    <row r="49" spans="1:10">
      <c r="A49" s="261" t="s">
        <v>19</v>
      </c>
      <c r="B49" s="268" t="s">
        <v>20</v>
      </c>
      <c r="C49" s="278">
        <f>SUMIF('Base unitária para composição'!$A:$A,'Por trilha'!$A49,'Base unitária para composição'!$H:$H)*C9</f>
        <v>0</v>
      </c>
      <c r="D49" s="278">
        <f>SUMIF('Base unitária para composição'!$A:$A,'Por trilha'!$A49,'Base unitária para composição'!$H:$H)*D9</f>
        <v>0</v>
      </c>
      <c r="E49" s="278">
        <f>SUMIF('Base unitária para composição'!$A:$A,'Por trilha'!$A49,'Base unitária para composição'!$H:$H)*E9</f>
        <v>0</v>
      </c>
      <c r="F49" s="278">
        <f>SUMIF('Base unitária para composição'!$A:$A,'Por trilha'!$A49,'Base unitária para composição'!$H:$H)*F9</f>
        <v>0</v>
      </c>
      <c r="G49" s="278">
        <f>SUMIF('Base unitária para composição'!$A:$A,'Por trilha'!$A49,'Base unitária para composição'!$H:$H)*G9</f>
        <v>0</v>
      </c>
      <c r="H49" s="278">
        <f>SUMIF('Base unitária para composição'!$A:$A,'Por trilha'!$A49,'Base unitária para composição'!$H:$H)*H9</f>
        <v>0</v>
      </c>
      <c r="I49" s="278">
        <f>SUMIF('Base unitária para composição'!$A:$A,'Por trilha'!$A49,'Base unitária para composição'!$H:$H)*I9</f>
        <v>0</v>
      </c>
      <c r="J49" s="279">
        <f>SUM(C49:I49)</f>
        <v>0</v>
      </c>
    </row>
    <row r="50" spans="1:10">
      <c r="A50" s="261" t="s">
        <v>21</v>
      </c>
      <c r="B50" s="268" t="s">
        <v>22</v>
      </c>
      <c r="C50" s="278">
        <f>SUMIF('Base unitária para composição'!$A:$A,'Por trilha'!$A50,'Base unitária para composição'!$H:$H)*C10</f>
        <v>0</v>
      </c>
      <c r="D50" s="278">
        <f>SUMIF('Base unitária para composição'!$A:$A,'Por trilha'!$A50,'Base unitária para composição'!$H:$H)*D10</f>
        <v>0</v>
      </c>
      <c r="E50" s="278">
        <f>SUMIF('Base unitária para composição'!$A:$A,'Por trilha'!$A50,'Base unitária para composição'!$H:$H)*E10</f>
        <v>0</v>
      </c>
      <c r="F50" s="278">
        <f>SUMIF('Base unitária para composição'!$A:$A,'Por trilha'!$A50,'Base unitária para composição'!$H:$H)*F10</f>
        <v>0</v>
      </c>
      <c r="G50" s="278">
        <f>SUMIF('Base unitária para composição'!$A:$A,'Por trilha'!$A50,'Base unitária para composição'!$H:$H)*G10</f>
        <v>0</v>
      </c>
      <c r="H50" s="278">
        <f>SUMIF('Base unitária para composição'!$A:$A,'Por trilha'!$A50,'Base unitária para composição'!$H:$H)*H10</f>
        <v>0</v>
      </c>
      <c r="I50" s="278">
        <f>SUMIF('Base unitária para composição'!$A:$A,'Por trilha'!$A50,'Base unitária para composição'!$H:$H)*I10</f>
        <v>0</v>
      </c>
      <c r="J50" s="279">
        <f>SUM(C50:I50)</f>
        <v>0</v>
      </c>
    </row>
    <row r="51" spans="1:10">
      <c r="A51" s="261" t="s">
        <v>23</v>
      </c>
      <c r="B51" s="268" t="s">
        <v>24</v>
      </c>
      <c r="C51" s="278">
        <f>SUMIF('Base unitária para composição'!$A:$A,'Por trilha'!$A51,'Base unitária para composição'!$H:$H)*C11</f>
        <v>0</v>
      </c>
      <c r="D51" s="278">
        <f>SUMIF('Base unitária para composição'!$A:$A,'Por trilha'!$A51,'Base unitária para composição'!$H:$H)*D11</f>
        <v>0</v>
      </c>
      <c r="E51" s="278">
        <f>SUMIF('Base unitária para composição'!$A:$A,'Por trilha'!$A51,'Base unitária para composição'!$H:$H)*E11</f>
        <v>0</v>
      </c>
      <c r="F51" s="278">
        <f>SUMIF('Base unitária para composição'!$A:$A,'Por trilha'!$A51,'Base unitária para composição'!$H:$H)*F11</f>
        <v>0</v>
      </c>
      <c r="G51" s="278">
        <f>SUMIF('Base unitária para composição'!$A:$A,'Por trilha'!$A51,'Base unitária para composição'!$H:$H)*G11</f>
        <v>0</v>
      </c>
      <c r="H51" s="278">
        <f>SUMIF('Base unitária para composição'!$A:$A,'Por trilha'!$A51,'Base unitária para composição'!$H:$H)*H11</f>
        <v>0</v>
      </c>
      <c r="I51" s="278">
        <f>SUMIF('Base unitária para composição'!$A:$A,'Por trilha'!$A51,'Base unitária para composição'!$H:$H)*I11</f>
        <v>0</v>
      </c>
      <c r="J51" s="279">
        <f>SUM(C51:I51)</f>
        <v>0</v>
      </c>
    </row>
    <row r="52" spans="1:10">
      <c r="A52" s="261" t="s">
        <v>25</v>
      </c>
      <c r="B52" s="268" t="s">
        <v>26</v>
      </c>
      <c r="C52" s="278">
        <f>SUMIF('Base unitária para composição'!$A:$A,'Por trilha'!$A52,'Base unitária para composição'!$H:$H)*C12</f>
        <v>0</v>
      </c>
      <c r="D52" s="278">
        <f>SUMIF('Base unitária para composição'!$A:$A,'Por trilha'!$A52,'Base unitária para composição'!$H:$H)*D12</f>
        <v>0</v>
      </c>
      <c r="E52" s="278">
        <f>SUMIF('Base unitária para composição'!$A:$A,'Por trilha'!$A52,'Base unitária para composição'!$H:$H)*E12</f>
        <v>0</v>
      </c>
      <c r="F52" s="278">
        <f>SUMIF('Base unitária para composição'!$A:$A,'Por trilha'!$A52,'Base unitária para composição'!$H:$H)*F12</f>
        <v>0</v>
      </c>
      <c r="G52" s="278">
        <f>SUMIF('Base unitária para composição'!$A:$A,'Por trilha'!$A52,'Base unitária para composição'!$H:$H)*G12</f>
        <v>0</v>
      </c>
      <c r="H52" s="278">
        <f>SUMIF('Base unitária para composição'!$A:$A,'Por trilha'!$A52,'Base unitária para composição'!$H:$H)*H12</f>
        <v>0</v>
      </c>
      <c r="I52" s="278">
        <f>SUMIF('Base unitária para composição'!$A:$A,'Por trilha'!$A52,'Base unitária para composição'!$H:$H)*I12</f>
        <v>0</v>
      </c>
      <c r="J52" s="279">
        <f>SUM(C52:I52)</f>
        <v>0</v>
      </c>
    </row>
    <row r="53" spans="1:10">
      <c r="A53" s="261" t="s">
        <v>27</v>
      </c>
      <c r="B53" s="268" t="s">
        <v>28</v>
      </c>
      <c r="C53" s="278">
        <f>SUMIF('Base unitária para composição'!$A:$A,'Por trilha'!$A53,'Base unitária para composição'!$H:$H)*C13</f>
        <v>0</v>
      </c>
      <c r="D53" s="278">
        <f>SUMIF('Base unitária para composição'!$A:$A,'Por trilha'!$A53,'Base unitária para composição'!$H:$H)*D13</f>
        <v>0</v>
      </c>
      <c r="E53" s="278">
        <f>SUMIF('Base unitária para composição'!$A:$A,'Por trilha'!$A53,'Base unitária para composição'!$H:$H)*E13</f>
        <v>0</v>
      </c>
      <c r="F53" s="278">
        <f>SUMIF('Base unitária para composição'!$A:$A,'Por trilha'!$A53,'Base unitária para composição'!$H:$H)*F13</f>
        <v>0</v>
      </c>
      <c r="G53" s="278">
        <f>SUMIF('Base unitária para composição'!$A:$A,'Por trilha'!$A53,'Base unitária para composição'!$H:$H)*G13</f>
        <v>0</v>
      </c>
      <c r="H53" s="278">
        <f>SUMIF('Base unitária para composição'!$A:$A,'Por trilha'!$A53,'Base unitária para composição'!$H:$H)*H13</f>
        <v>0</v>
      </c>
      <c r="I53" s="278">
        <f>SUMIF('Base unitária para composição'!$A:$A,'Por trilha'!$A53,'Base unitária para composição'!$H:$H)*I13</f>
        <v>0</v>
      </c>
      <c r="J53" s="279">
        <f>SUM(C53:I53)</f>
        <v>0</v>
      </c>
    </row>
    <row r="54" spans="1:10">
      <c r="A54" s="261" t="s">
        <v>29</v>
      </c>
      <c r="B54" s="268" t="s">
        <v>30</v>
      </c>
      <c r="C54" s="278">
        <f>SUMIF('Base unitária para composição'!$A:$A,'Por trilha'!$A54,'Base unitária para composição'!$H:$H)*C14</f>
        <v>0</v>
      </c>
      <c r="D54" s="278">
        <f>SUMIF('Base unitária para composição'!$A:$A,'Por trilha'!$A54,'Base unitária para composição'!$H:$H)*D14</f>
        <v>0</v>
      </c>
      <c r="E54" s="278">
        <f>SUMIF('Base unitária para composição'!$A:$A,'Por trilha'!$A54,'Base unitária para composição'!$H:$H)*E14</f>
        <v>0</v>
      </c>
      <c r="F54" s="278">
        <f>SUMIF('Base unitária para composição'!$A:$A,'Por trilha'!$A54,'Base unitária para composição'!$H:$H)*F14</f>
        <v>0</v>
      </c>
      <c r="G54" s="278">
        <f>SUMIF('Base unitária para composição'!$A:$A,'Por trilha'!$A54,'Base unitária para composição'!$H:$H)*G14</f>
        <v>0</v>
      </c>
      <c r="H54" s="278">
        <f>SUMIF('Base unitária para composição'!$A:$A,'Por trilha'!$A54,'Base unitária para composição'!$H:$H)*H14</f>
        <v>0</v>
      </c>
      <c r="I54" s="278">
        <f>SUMIF('Base unitária para composição'!$A:$A,'Por trilha'!$A54,'Base unitária para composição'!$H:$H)*I14</f>
        <v>0</v>
      </c>
      <c r="J54" s="279">
        <f>SUM(C54:I54)</f>
        <v>0</v>
      </c>
    </row>
    <row r="55" spans="1:10">
      <c r="A55" s="261" t="s">
        <v>31</v>
      </c>
      <c r="B55" s="268" t="s">
        <v>32</v>
      </c>
      <c r="C55" s="278">
        <f>SUMIF('Base unitária para composição'!$A:$A,'Por trilha'!$A55,'Base unitária para composição'!$H:$H)*C15</f>
        <v>0</v>
      </c>
      <c r="D55" s="278">
        <f>SUMIF('Base unitária para composição'!$A:$A,'Por trilha'!$A55,'Base unitária para composição'!$H:$H)*D15</f>
        <v>0</v>
      </c>
      <c r="E55" s="278">
        <f>SUMIF('Base unitária para composição'!$A:$A,'Por trilha'!$A55,'Base unitária para composição'!$H:$H)*E15</f>
        <v>0</v>
      </c>
      <c r="F55" s="278">
        <f>SUMIF('Base unitária para composição'!$A:$A,'Por trilha'!$A55,'Base unitária para composição'!$H:$H)*F15</f>
        <v>0</v>
      </c>
      <c r="G55" s="278">
        <f>SUMIF('Base unitária para composição'!$A:$A,'Por trilha'!$A55,'Base unitária para composição'!$H:$H)*G15</f>
        <v>0</v>
      </c>
      <c r="H55" s="278">
        <f>SUMIF('Base unitária para composição'!$A:$A,'Por trilha'!$A55,'Base unitária para composição'!$H:$H)*H15</f>
        <v>0</v>
      </c>
      <c r="I55" s="278">
        <f>SUMIF('Base unitária para composição'!$A:$A,'Por trilha'!$A55,'Base unitária para composição'!$H:$H)*I15</f>
        <v>0</v>
      </c>
      <c r="J55" s="279">
        <f>SUM(C55:I55)</f>
        <v>0</v>
      </c>
    </row>
    <row r="56" spans="1:10">
      <c r="A56" s="261" t="s">
        <v>33</v>
      </c>
      <c r="B56" s="268" t="s">
        <v>34</v>
      </c>
      <c r="C56" s="278">
        <f>SUMIF('Base unitária para composição'!$A:$A,'Por trilha'!$A56,'Base unitária para composição'!$H:$H)*C16</f>
        <v>0</v>
      </c>
      <c r="D56" s="278">
        <f>SUMIF('Base unitária para composição'!$A:$A,'Por trilha'!$A56,'Base unitária para composição'!$H:$H)*D16</f>
        <v>0</v>
      </c>
      <c r="E56" s="278">
        <f>SUMIF('Base unitária para composição'!$A:$A,'Por trilha'!$A56,'Base unitária para composição'!$H:$H)*E16</f>
        <v>0</v>
      </c>
      <c r="F56" s="278">
        <f>SUMIF('Base unitária para composição'!$A:$A,'Por trilha'!$A56,'Base unitária para composição'!$H:$H)*F16</f>
        <v>0</v>
      </c>
      <c r="G56" s="278">
        <f>SUMIF('Base unitária para composição'!$A:$A,'Por trilha'!$A56,'Base unitária para composição'!$H:$H)*G16</f>
        <v>0</v>
      </c>
      <c r="H56" s="278">
        <f>SUMIF('Base unitária para composição'!$A:$A,'Por trilha'!$A56,'Base unitária para composição'!$H:$H)*H16</f>
        <v>0</v>
      </c>
      <c r="I56" s="278">
        <f>SUMIF('Base unitária para composição'!$A:$A,'Por trilha'!$A56,'Base unitária para composição'!$H:$H)*I16</f>
        <v>0</v>
      </c>
      <c r="J56" s="279">
        <f>SUM(C56:I56)</f>
        <v>0</v>
      </c>
    </row>
    <row r="57" spans="1:10">
      <c r="A57" s="261" t="s">
        <v>35</v>
      </c>
      <c r="B57" s="268" t="s">
        <v>36</v>
      </c>
      <c r="C57" s="278">
        <f>SUMIF('Base unitária para composição'!$A:$A,'Por trilha'!$A57,'Base unitária para composição'!$H:$H)*C17</f>
        <v>0</v>
      </c>
      <c r="D57" s="278">
        <f>SUMIF('Base unitária para composição'!$A:$A,'Por trilha'!$A57,'Base unitária para composição'!$H:$H)*D17</f>
        <v>0</v>
      </c>
      <c r="E57" s="278">
        <f>SUMIF('Base unitária para composição'!$A:$A,'Por trilha'!$A57,'Base unitária para composição'!$H:$H)*E17</f>
        <v>0</v>
      </c>
      <c r="F57" s="278">
        <f>SUMIF('Base unitária para composição'!$A:$A,'Por trilha'!$A57,'Base unitária para composição'!$H:$H)*F17</f>
        <v>0</v>
      </c>
      <c r="G57" s="278">
        <f>SUMIF('Base unitária para composição'!$A:$A,'Por trilha'!$A57,'Base unitária para composição'!$H:$H)*G17</f>
        <v>0</v>
      </c>
      <c r="H57" s="278">
        <f>SUMIF('Base unitária para composição'!$A:$A,'Por trilha'!$A57,'Base unitária para composição'!$H:$H)*H17</f>
        <v>0</v>
      </c>
      <c r="I57" s="278">
        <f>SUMIF('Base unitária para composição'!$A:$A,'Por trilha'!$A57,'Base unitária para composição'!$H:$H)*I17</f>
        <v>0</v>
      </c>
      <c r="J57" s="279">
        <f>SUM(C57:I57)</f>
        <v>0</v>
      </c>
    </row>
    <row r="58" spans="1:10">
      <c r="A58" s="261" t="s">
        <v>37</v>
      </c>
      <c r="B58" s="268" t="s">
        <v>38</v>
      </c>
      <c r="C58" s="278">
        <f>SUMIF('Base unitária para composição'!$A:$A,'Por trilha'!$A58,'Base unitária para composição'!$H:$H)*C18</f>
        <v>0</v>
      </c>
      <c r="D58" s="278">
        <f>SUMIF('Base unitária para composição'!$A:$A,'Por trilha'!$A58,'Base unitária para composição'!$H:$H)*D18</f>
        <v>0</v>
      </c>
      <c r="E58" s="278">
        <f>SUMIF('Base unitária para composição'!$A:$A,'Por trilha'!$A58,'Base unitária para composição'!$H:$H)*E18</f>
        <v>0</v>
      </c>
      <c r="F58" s="278">
        <f>SUMIF('Base unitária para composição'!$A:$A,'Por trilha'!$A58,'Base unitária para composição'!$H:$H)*F18</f>
        <v>0</v>
      </c>
      <c r="G58" s="278">
        <f>SUMIF('Base unitária para composição'!$A:$A,'Por trilha'!$A58,'Base unitária para composição'!$H:$H)*G18</f>
        <v>0</v>
      </c>
      <c r="H58" s="278">
        <f>SUMIF('Base unitária para composição'!$A:$A,'Por trilha'!$A58,'Base unitária para composição'!$H:$H)*H18</f>
        <v>0</v>
      </c>
      <c r="I58" s="278">
        <f>SUMIF('Base unitária para composição'!$A:$A,'Por trilha'!$A58,'Base unitária para composição'!$H:$H)*I18</f>
        <v>0</v>
      </c>
      <c r="J58" s="279">
        <f>SUM(C58:I58)</f>
        <v>0</v>
      </c>
    </row>
    <row r="59" spans="1:10">
      <c r="A59" s="261" t="s">
        <v>39</v>
      </c>
      <c r="B59" s="268" t="s">
        <v>40</v>
      </c>
      <c r="C59" s="278">
        <f>SUMIF('Base unitária para composição'!$A:$A,'Por trilha'!$A59,'Base unitária para composição'!$H:$H)*C19</f>
        <v>0</v>
      </c>
      <c r="D59" s="278">
        <f>SUMIF('Base unitária para composição'!$A:$A,'Por trilha'!$A59,'Base unitária para composição'!$H:$H)*D19</f>
        <v>0</v>
      </c>
      <c r="E59" s="278">
        <f>SUMIF('Base unitária para composição'!$A:$A,'Por trilha'!$A59,'Base unitária para composição'!$H:$H)*E19</f>
        <v>0</v>
      </c>
      <c r="F59" s="278">
        <f>SUMIF('Base unitária para composição'!$A:$A,'Por trilha'!$A59,'Base unitária para composição'!$H:$H)*F19</f>
        <v>0</v>
      </c>
      <c r="G59" s="278">
        <f>SUMIF('Base unitária para composição'!$A:$A,'Por trilha'!$A59,'Base unitária para composição'!$H:$H)*G19</f>
        <v>0</v>
      </c>
      <c r="H59" s="278">
        <f>SUMIF('Base unitária para composição'!$A:$A,'Por trilha'!$A59,'Base unitária para composição'!$H:$H)*H19</f>
        <v>0</v>
      </c>
      <c r="I59" s="278">
        <f>SUMIF('Base unitária para composição'!$A:$A,'Por trilha'!$A59,'Base unitária para composição'!$H:$H)*I19</f>
        <v>0</v>
      </c>
      <c r="J59" s="279">
        <f>SUM(C59:I59)</f>
        <v>0</v>
      </c>
    </row>
    <row r="60" spans="1:10">
      <c r="A60" s="261" t="s">
        <v>41</v>
      </c>
      <c r="B60" s="268" t="s">
        <v>42</v>
      </c>
      <c r="C60" s="278">
        <f>SUMIF('Base unitária para composição'!$A:$A,'Por trilha'!$A60,'Base unitária para composição'!$H:$H)*C20</f>
        <v>0</v>
      </c>
      <c r="D60" s="278">
        <f>SUMIF('Base unitária para composição'!$A:$A,'Por trilha'!$A60,'Base unitária para composição'!$H:$H)*D20</f>
        <v>0</v>
      </c>
      <c r="E60" s="278">
        <f>SUMIF('Base unitária para composição'!$A:$A,'Por trilha'!$A60,'Base unitária para composição'!$H:$H)*E20</f>
        <v>0</v>
      </c>
      <c r="F60" s="278">
        <f>SUMIF('Base unitária para composição'!$A:$A,'Por trilha'!$A60,'Base unitária para composição'!$H:$H)*F20</f>
        <v>0</v>
      </c>
      <c r="G60" s="278">
        <f>SUMIF('Base unitária para composição'!$A:$A,'Por trilha'!$A60,'Base unitária para composição'!$H:$H)*G20</f>
        <v>0</v>
      </c>
      <c r="H60" s="278">
        <f>SUMIF('Base unitária para composição'!$A:$A,'Por trilha'!$A60,'Base unitária para composição'!$H:$H)*H20</f>
        <v>0</v>
      </c>
      <c r="I60" s="278">
        <f>SUMIF('Base unitária para composição'!$A:$A,'Por trilha'!$A60,'Base unitária para composição'!$H:$H)*I20</f>
        <v>0</v>
      </c>
      <c r="J60" s="279">
        <f>SUM(C60:I60)</f>
        <v>0</v>
      </c>
    </row>
    <row r="61" spans="1:10">
      <c r="A61" s="261" t="s">
        <v>43</v>
      </c>
      <c r="B61" s="268" t="s">
        <v>44</v>
      </c>
      <c r="C61" s="278">
        <f>SUMIF('Base unitária para composição'!$A:$A,'Por trilha'!$A61,'Base unitária para composição'!$H:$H)*C21</f>
        <v>0</v>
      </c>
      <c r="D61" s="278">
        <f>SUMIF('Base unitária para composição'!$A:$A,'Por trilha'!$A61,'Base unitária para composição'!$H:$H)*D21</f>
        <v>0</v>
      </c>
      <c r="E61" s="278">
        <f>SUMIF('Base unitária para composição'!$A:$A,'Por trilha'!$A61,'Base unitária para composição'!$H:$H)*E21</f>
        <v>0</v>
      </c>
      <c r="F61" s="278">
        <f>SUMIF('Base unitária para composição'!$A:$A,'Por trilha'!$A61,'Base unitária para composição'!$H:$H)*F21</f>
        <v>0</v>
      </c>
      <c r="G61" s="278">
        <f>SUMIF('Base unitária para composição'!$A:$A,'Por trilha'!$A61,'Base unitária para composição'!$H:$H)*G21</f>
        <v>0</v>
      </c>
      <c r="H61" s="278">
        <f>SUMIF('Base unitária para composição'!$A:$A,'Por trilha'!$A61,'Base unitária para composição'!$H:$H)*H21</f>
        <v>0</v>
      </c>
      <c r="I61" s="278">
        <f>SUMIF('Base unitária para composição'!$A:$A,'Por trilha'!$A61,'Base unitária para composição'!$H:$H)*I21</f>
        <v>0</v>
      </c>
      <c r="J61" s="279">
        <f>SUM(C61:I61)</f>
        <v>0</v>
      </c>
    </row>
    <row r="62" spans="1:10">
      <c r="A62" s="261" t="s">
        <v>45</v>
      </c>
      <c r="B62" s="268" t="s">
        <v>46</v>
      </c>
      <c r="C62" s="278">
        <f>SUMIF('Base unitária para composição'!$A:$A,'Por trilha'!$A62,'Base unitária para composição'!$H:$H)*C22</f>
        <v>0</v>
      </c>
      <c r="D62" s="278">
        <f>SUMIF('Base unitária para composição'!$A:$A,'Por trilha'!$A62,'Base unitária para composição'!$H:$H)*D22</f>
        <v>0</v>
      </c>
      <c r="E62" s="278">
        <f>SUMIF('Base unitária para composição'!$A:$A,'Por trilha'!$A62,'Base unitária para composição'!$H:$H)*E22</f>
        <v>0</v>
      </c>
      <c r="F62" s="278">
        <f>SUMIF('Base unitária para composição'!$A:$A,'Por trilha'!$A62,'Base unitária para composição'!$H:$H)*F22</f>
        <v>0</v>
      </c>
      <c r="G62" s="278">
        <f>SUMIF('Base unitária para composição'!$A:$A,'Por trilha'!$A62,'Base unitária para composição'!$H:$H)*G22</f>
        <v>0</v>
      </c>
      <c r="H62" s="278">
        <f>SUMIF('Base unitária para composição'!$A:$A,'Por trilha'!$A62,'Base unitária para composição'!$H:$H)*H22</f>
        <v>0</v>
      </c>
      <c r="I62" s="278">
        <f>SUMIF('Base unitária para composição'!$A:$A,'Por trilha'!$A62,'Base unitária para composição'!$H:$H)*I22</f>
        <v>0</v>
      </c>
      <c r="J62" s="279">
        <f>SUM(C62:I62)</f>
        <v>0</v>
      </c>
    </row>
    <row r="63" spans="1:10">
      <c r="A63" s="261" t="s">
        <v>47</v>
      </c>
      <c r="B63" s="268" t="s">
        <v>48</v>
      </c>
      <c r="C63" s="278">
        <f>SUMIF('Base unitária para composição'!$A:$A,'Por trilha'!$A63,'Base unitária para composição'!$H:$H)*C23</f>
        <v>0</v>
      </c>
      <c r="D63" s="278">
        <f>SUMIF('Base unitária para composição'!$A:$A,'Por trilha'!$A63,'Base unitária para composição'!$H:$H)*D23</f>
        <v>0</v>
      </c>
      <c r="E63" s="278">
        <f>SUMIF('Base unitária para composição'!$A:$A,'Por trilha'!$A63,'Base unitária para composição'!$H:$H)*E23</f>
        <v>0</v>
      </c>
      <c r="F63" s="278">
        <f>SUMIF('Base unitária para composição'!$A:$A,'Por trilha'!$A63,'Base unitária para composição'!$H:$H)*F23</f>
        <v>0</v>
      </c>
      <c r="G63" s="278">
        <f>SUMIF('Base unitária para composição'!$A:$A,'Por trilha'!$A63,'Base unitária para composição'!$H:$H)*G23</f>
        <v>0</v>
      </c>
      <c r="H63" s="278">
        <f>SUMIF('Base unitária para composição'!$A:$A,'Por trilha'!$A63,'Base unitária para composição'!$H:$H)*H23</f>
        <v>0</v>
      </c>
      <c r="I63" s="278">
        <f>SUMIF('Base unitária para composição'!$A:$A,'Por trilha'!$A63,'Base unitária para composição'!$H:$H)*I23</f>
        <v>0</v>
      </c>
      <c r="J63" s="279">
        <f>SUM(C63:I63)</f>
        <v>0</v>
      </c>
    </row>
    <row r="64" spans="1:10">
      <c r="A64" s="261" t="s">
        <v>49</v>
      </c>
      <c r="B64" s="268" t="s">
        <v>50</v>
      </c>
      <c r="C64" s="278">
        <f>SUMIF('Base unitária para composição'!$A:$A,'Por trilha'!$A64,'Base unitária para composição'!$H:$H)*C24</f>
        <v>0</v>
      </c>
      <c r="D64" s="278">
        <f>SUMIF('Base unitária para composição'!$A:$A,'Por trilha'!$A64,'Base unitária para composição'!$H:$H)*D24</f>
        <v>0</v>
      </c>
      <c r="E64" s="278">
        <f>SUMIF('Base unitária para composição'!$A:$A,'Por trilha'!$A64,'Base unitária para composição'!$H:$H)*E24</f>
        <v>0</v>
      </c>
      <c r="F64" s="278">
        <f>SUMIF('Base unitária para composição'!$A:$A,'Por trilha'!$A64,'Base unitária para composição'!$H:$H)*F24</f>
        <v>0</v>
      </c>
      <c r="G64" s="278">
        <f>SUMIF('Base unitária para composição'!$A:$A,'Por trilha'!$A64,'Base unitária para composição'!$H:$H)*G24</f>
        <v>0</v>
      </c>
      <c r="H64" s="278">
        <f>SUMIF('Base unitária para composição'!$A:$A,'Por trilha'!$A64,'Base unitária para composição'!$H:$H)*H24</f>
        <v>0</v>
      </c>
      <c r="I64" s="278">
        <f>SUMIF('Base unitária para composição'!$A:$A,'Por trilha'!$A64,'Base unitária para composição'!$H:$H)*I24</f>
        <v>0</v>
      </c>
      <c r="J64" s="279">
        <f>SUM(C64:I64)</f>
        <v>0</v>
      </c>
    </row>
    <row r="65" spans="1:10">
      <c r="A65" s="261" t="s">
        <v>51</v>
      </c>
      <c r="B65" s="268" t="s">
        <v>52</v>
      </c>
      <c r="C65" s="278">
        <f>SUMIF('Base unitária para composição'!$A:$A,'Por trilha'!$A65,'Base unitária para composição'!$H:$H)*C25</f>
        <v>0</v>
      </c>
      <c r="D65" s="278">
        <f>SUMIF('Base unitária para composição'!$A:$A,'Por trilha'!$A65,'Base unitária para composição'!$H:$H)*D25</f>
        <v>0</v>
      </c>
      <c r="E65" s="278">
        <f>SUMIF('Base unitária para composição'!$A:$A,'Por trilha'!$A65,'Base unitária para composição'!$H:$H)*E25</f>
        <v>0</v>
      </c>
      <c r="F65" s="278">
        <f>SUMIF('Base unitária para composição'!$A:$A,'Por trilha'!$A65,'Base unitária para composição'!$H:$H)*F25</f>
        <v>0</v>
      </c>
      <c r="G65" s="278">
        <f>SUMIF('Base unitária para composição'!$A:$A,'Por trilha'!$A65,'Base unitária para composição'!$H:$H)*G25</f>
        <v>0</v>
      </c>
      <c r="H65" s="278">
        <f>SUMIF('Base unitária para composição'!$A:$A,'Por trilha'!$A65,'Base unitária para composição'!$H:$H)*H25</f>
        <v>0</v>
      </c>
      <c r="I65" s="278">
        <f>SUMIF('Base unitária para composição'!$A:$A,'Por trilha'!$A65,'Base unitária para composição'!$H:$H)*I25</f>
        <v>0</v>
      </c>
      <c r="J65" s="279">
        <f>SUM(C65:I65)</f>
        <v>0</v>
      </c>
    </row>
    <row r="66" spans="1:10">
      <c r="A66" s="261" t="s">
        <v>53</v>
      </c>
      <c r="B66" s="268" t="s">
        <v>54</v>
      </c>
      <c r="C66" s="278">
        <f>SUMIF('Base unitária para composição'!$A:$A,'Por trilha'!$A66,'Base unitária para composição'!$H:$H)*C26</f>
        <v>0</v>
      </c>
      <c r="D66" s="278">
        <f>SUMIF('Base unitária para composição'!$A:$A,'Por trilha'!$A66,'Base unitária para composição'!$H:$H)*D26</f>
        <v>0</v>
      </c>
      <c r="E66" s="278">
        <f>SUMIF('Base unitária para composição'!$A:$A,'Por trilha'!$A66,'Base unitária para composição'!$H:$H)*E26</f>
        <v>0</v>
      </c>
      <c r="F66" s="278">
        <f>SUMIF('Base unitária para composição'!$A:$A,'Por trilha'!$A66,'Base unitária para composição'!$H:$H)*F26</f>
        <v>0</v>
      </c>
      <c r="G66" s="278">
        <f>SUMIF('Base unitária para composição'!$A:$A,'Por trilha'!$A66,'Base unitária para composição'!$H:$H)*G26</f>
        <v>0</v>
      </c>
      <c r="H66" s="278">
        <f>SUMIF('Base unitária para composição'!$A:$A,'Por trilha'!$A66,'Base unitária para composição'!$H:$H)*H26</f>
        <v>0</v>
      </c>
      <c r="I66" s="278">
        <f>SUMIF('Base unitária para composição'!$A:$A,'Por trilha'!$A66,'Base unitária para composição'!$H:$H)*I26</f>
        <v>0</v>
      </c>
      <c r="J66" s="279">
        <f>SUM(C66:I66)</f>
        <v>0</v>
      </c>
    </row>
    <row r="67" spans="1:10">
      <c r="A67" s="261" t="s">
        <v>55</v>
      </c>
      <c r="B67" s="268" t="s">
        <v>56</v>
      </c>
      <c r="C67" s="278">
        <f>SUMIF('Base unitária para composição'!$A:$A,'Por trilha'!$A67,'Base unitária para composição'!$H:$H)*C27</f>
        <v>0</v>
      </c>
      <c r="D67" s="278">
        <f>SUMIF('Base unitária para composição'!$A:$A,'Por trilha'!$A67,'Base unitária para composição'!$H:$H)*D27</f>
        <v>0</v>
      </c>
      <c r="E67" s="278">
        <f>SUMIF('Base unitária para composição'!$A:$A,'Por trilha'!$A67,'Base unitária para composição'!$H:$H)*E27</f>
        <v>0</v>
      </c>
      <c r="F67" s="278">
        <f>SUMIF('Base unitária para composição'!$A:$A,'Por trilha'!$A67,'Base unitária para composição'!$H:$H)*F27</f>
        <v>0</v>
      </c>
      <c r="G67" s="278">
        <f>SUMIF('Base unitária para composição'!$A:$A,'Por trilha'!$A67,'Base unitária para composição'!$H:$H)*G27</f>
        <v>0</v>
      </c>
      <c r="H67" s="278">
        <f>SUMIF('Base unitária para composição'!$A:$A,'Por trilha'!$A67,'Base unitária para composição'!$H:$H)*H27</f>
        <v>0</v>
      </c>
      <c r="I67" s="278">
        <f>SUMIF('Base unitária para composição'!$A:$A,'Por trilha'!$A67,'Base unitária para composição'!$H:$H)*I27</f>
        <v>0</v>
      </c>
      <c r="J67" s="279">
        <f>SUM(C67:I67)</f>
        <v>0</v>
      </c>
    </row>
    <row r="68" spans="1:10">
      <c r="A68" s="261" t="s">
        <v>57</v>
      </c>
      <c r="B68" s="268" t="s">
        <v>58</v>
      </c>
      <c r="C68" s="278">
        <f>SUMIF('Base unitária para composição'!$A:$A,'Por trilha'!$A68,'Base unitária para composição'!$H:$H)*C28</f>
        <v>0</v>
      </c>
      <c r="D68" s="278">
        <f>SUMIF('Base unitária para composição'!$A:$A,'Por trilha'!$A68,'Base unitária para composição'!$H:$H)*D28</f>
        <v>0</v>
      </c>
      <c r="E68" s="278">
        <f>SUMIF('Base unitária para composição'!$A:$A,'Por trilha'!$A68,'Base unitária para composição'!$H:$H)*E28</f>
        <v>0</v>
      </c>
      <c r="F68" s="278">
        <f>SUMIF('Base unitária para composição'!$A:$A,'Por trilha'!$A68,'Base unitária para composição'!$H:$H)*F28</f>
        <v>0</v>
      </c>
      <c r="G68" s="278">
        <f>SUMIF('Base unitária para composição'!$A:$A,'Por trilha'!$A68,'Base unitária para composição'!$H:$H)*G28</f>
        <v>0</v>
      </c>
      <c r="H68" s="278">
        <f>SUMIF('Base unitária para composição'!$A:$A,'Por trilha'!$A68,'Base unitária para composição'!$H:$H)*H28</f>
        <v>0</v>
      </c>
      <c r="I68" s="278">
        <f>SUMIF('Base unitária para composição'!$A:$A,'Por trilha'!$A68,'Base unitária para composição'!$H:$H)*I28</f>
        <v>0</v>
      </c>
      <c r="J68" s="279">
        <f>SUM(C68:I68)</f>
        <v>0</v>
      </c>
    </row>
    <row r="69" spans="1:10">
      <c r="A69" s="261" t="s">
        <v>59</v>
      </c>
      <c r="B69" s="268" t="s">
        <v>60</v>
      </c>
      <c r="C69" s="278">
        <f>SUMIF('Base unitária para composição'!$A:$A,'Por trilha'!$A69,'Base unitária para composição'!$H:$H)*C29</f>
        <v>0</v>
      </c>
      <c r="D69" s="278">
        <f>SUMIF('Base unitária para composição'!$A:$A,'Por trilha'!$A69,'Base unitária para composição'!$H:$H)*D29</f>
        <v>0</v>
      </c>
      <c r="E69" s="278">
        <f>SUMIF('Base unitária para composição'!$A:$A,'Por trilha'!$A69,'Base unitária para composição'!$H:$H)*E29</f>
        <v>0</v>
      </c>
      <c r="F69" s="278">
        <f>SUMIF('Base unitária para composição'!$A:$A,'Por trilha'!$A69,'Base unitária para composição'!$H:$H)*F29</f>
        <v>0</v>
      </c>
      <c r="G69" s="278">
        <f>SUMIF('Base unitária para composição'!$A:$A,'Por trilha'!$A69,'Base unitária para composição'!$H:$H)*G29</f>
        <v>0</v>
      </c>
      <c r="H69" s="278">
        <f>SUMIF('Base unitária para composição'!$A:$A,'Por trilha'!$A69,'Base unitária para composição'!$H:$H)*H29</f>
        <v>0</v>
      </c>
      <c r="I69" s="278">
        <f>SUMIF('Base unitária para composição'!$A:$A,'Por trilha'!$A69,'Base unitária para composição'!$H:$H)*I29</f>
        <v>0</v>
      </c>
      <c r="J69" s="279">
        <f>SUM(C69:I69)</f>
        <v>0</v>
      </c>
    </row>
    <row r="70" spans="1:10">
      <c r="A70" s="261" t="s">
        <v>61</v>
      </c>
      <c r="B70" s="268" t="s">
        <v>62</v>
      </c>
      <c r="C70" s="278">
        <f>SUMIF('Base unitária para composição'!$A:$A,'Por trilha'!$A70,'Base unitária para composição'!$H:$H)*C30</f>
        <v>0</v>
      </c>
      <c r="D70" s="278">
        <f>SUMIF('Base unitária para composição'!$A:$A,'Por trilha'!$A70,'Base unitária para composição'!$H:$H)*D30</f>
        <v>0</v>
      </c>
      <c r="E70" s="278">
        <f>SUMIF('Base unitária para composição'!$A:$A,'Por trilha'!$A70,'Base unitária para composição'!$H:$H)*E30</f>
        <v>0</v>
      </c>
      <c r="F70" s="278">
        <f>SUMIF('Base unitária para composição'!$A:$A,'Por trilha'!$A70,'Base unitária para composição'!$H:$H)*F30</f>
        <v>0</v>
      </c>
      <c r="G70" s="278">
        <f>SUMIF('Base unitária para composição'!$A:$A,'Por trilha'!$A70,'Base unitária para composição'!$H:$H)*G30</f>
        <v>0</v>
      </c>
      <c r="H70" s="278">
        <f>SUMIF('Base unitária para composição'!$A:$A,'Por trilha'!$A70,'Base unitária para composição'!$H:$H)*H30</f>
        <v>0</v>
      </c>
      <c r="I70" s="278">
        <f>SUMIF('Base unitária para composição'!$A:$A,'Por trilha'!$A70,'Base unitária para composição'!$H:$H)*I30</f>
        <v>0</v>
      </c>
      <c r="J70" s="279">
        <f>SUM(C70:I70)</f>
        <v>0</v>
      </c>
    </row>
    <row r="71" spans="1:10">
      <c r="A71" s="261" t="s">
        <v>63</v>
      </c>
      <c r="B71" s="268" t="s">
        <v>64</v>
      </c>
      <c r="C71" s="278">
        <f>SUMIF('Base unitária para composição'!$A:$A,'Por trilha'!$A71,'Base unitária para composição'!$H:$H)*C31</f>
        <v>0</v>
      </c>
      <c r="D71" s="278">
        <f>SUMIF('Base unitária para composição'!$A:$A,'Por trilha'!$A71,'Base unitária para composição'!$H:$H)*D31</f>
        <v>0</v>
      </c>
      <c r="E71" s="278">
        <f>SUMIF('Base unitária para composição'!$A:$A,'Por trilha'!$A71,'Base unitária para composição'!$H:$H)*E31</f>
        <v>0</v>
      </c>
      <c r="F71" s="278">
        <f>SUMIF('Base unitária para composição'!$A:$A,'Por trilha'!$A71,'Base unitária para composição'!$H:$H)*F31</f>
        <v>0</v>
      </c>
      <c r="G71" s="278">
        <f>SUMIF('Base unitária para composição'!$A:$A,'Por trilha'!$A71,'Base unitária para composição'!$H:$H)*G31</f>
        <v>0</v>
      </c>
      <c r="H71" s="278">
        <f>SUMIF('Base unitária para composição'!$A:$A,'Por trilha'!$A71,'Base unitária para composição'!$H:$H)*H31</f>
        <v>0</v>
      </c>
      <c r="I71" s="278">
        <f>SUMIF('Base unitária para composição'!$A:$A,'Por trilha'!$A71,'Base unitária para composição'!$H:$H)*I31</f>
        <v>0</v>
      </c>
      <c r="J71" s="279">
        <f>SUM(C71:I71)</f>
        <v>0</v>
      </c>
    </row>
    <row r="72" spans="1:10">
      <c r="A72" s="261" t="s">
        <v>65</v>
      </c>
      <c r="B72" s="268" t="s">
        <v>66</v>
      </c>
      <c r="C72" s="278">
        <f>SUMIF('Base unitária para composição'!$A:$A,'Por trilha'!$A72,'Base unitária para composição'!$H:$H)*C32</f>
        <v>0</v>
      </c>
      <c r="D72" s="278">
        <f>SUMIF('Base unitária para composição'!$A:$A,'Por trilha'!$A72,'Base unitária para composição'!$H:$H)*D32</f>
        <v>0</v>
      </c>
      <c r="E72" s="278">
        <f>SUMIF('Base unitária para composição'!$A:$A,'Por trilha'!$A72,'Base unitária para composição'!$H:$H)*E32</f>
        <v>0</v>
      </c>
      <c r="F72" s="278">
        <f>SUMIF('Base unitária para composição'!$A:$A,'Por trilha'!$A72,'Base unitária para composição'!$H:$H)*F32</f>
        <v>0</v>
      </c>
      <c r="G72" s="278">
        <f>SUMIF('Base unitária para composição'!$A:$A,'Por trilha'!$A72,'Base unitária para composição'!$H:$H)*G32</f>
        <v>0</v>
      </c>
      <c r="H72" s="278">
        <f>SUMIF('Base unitária para composição'!$A:$A,'Por trilha'!$A72,'Base unitária para composição'!$H:$H)*H32</f>
        <v>0</v>
      </c>
      <c r="I72" s="278">
        <f>SUMIF('Base unitária para composição'!$A:$A,'Por trilha'!$A72,'Base unitária para composição'!$H:$H)*I32</f>
        <v>0</v>
      </c>
      <c r="J72" s="279">
        <f>SUM(C72:I72)</f>
        <v>0</v>
      </c>
    </row>
    <row r="73" spans="1:10">
      <c r="A73" s="261" t="s">
        <v>67</v>
      </c>
      <c r="B73" s="268" t="s">
        <v>68</v>
      </c>
      <c r="C73" s="278">
        <f>(SUMIF('Base unitária para composição'!$A:$A,'Por trilha'!$A73,'Base unitária para composição'!$H:$H))*C33</f>
        <v>0</v>
      </c>
      <c r="D73" s="278">
        <f>(SUMIF('Base unitária para composição'!$A:$A,'Por trilha'!$A73,'Base unitária para composição'!$H:$H))*D33</f>
        <v>0</v>
      </c>
      <c r="E73" s="278">
        <f>(SUMIF('Base unitária para composição'!$A:$A,'Por trilha'!$A73,'Base unitária para composição'!$H:$H))*E33</f>
        <v>0</v>
      </c>
      <c r="F73" s="278">
        <f>(SUMIF('Base unitária para composição'!$A:$A,'Por trilha'!$A73,'Base unitária para composição'!$H:$H))*F33</f>
        <v>0</v>
      </c>
      <c r="G73" s="278">
        <f>(SUMIF('Base unitária para composição'!$A:$A,'Por trilha'!$A73,'Base unitária para composição'!$H:$H))*G33</f>
        <v>0</v>
      </c>
      <c r="H73" s="278">
        <f>(SUMIF('Base unitária para composição'!$A:$A,'Por trilha'!$A73,'Base unitária para composição'!$H:$H))*H33</f>
        <v>0</v>
      </c>
      <c r="I73" s="278">
        <f>(SUMIF('Base unitária para composição'!$A:$A,'Por trilha'!$A73,'Base unitária para composição'!$H:$H))*I33</f>
        <v>0</v>
      </c>
      <c r="J73" s="279">
        <f>SUM(C73:I73)</f>
        <v>0</v>
      </c>
    </row>
    <row r="74" spans="1:10">
      <c r="A74" s="261" t="s">
        <v>69</v>
      </c>
      <c r="B74" s="268" t="s">
        <v>70</v>
      </c>
      <c r="C74" s="278">
        <f>SUMIF('Base unitária para composição'!$A:$A,'Por trilha'!$A74,'Base unitária para composição'!$H:$H)*C34</f>
        <v>0</v>
      </c>
      <c r="D74" s="278">
        <f>SUMIF('Base unitária para composição'!$A:$A,'Por trilha'!$A74,'Base unitária para composição'!$H:$H)*D34</f>
        <v>0</v>
      </c>
      <c r="E74" s="278">
        <f>SUMIF('Base unitária para composição'!$A:$A,'Por trilha'!$A74,'Base unitária para composição'!$H:$H)*E34</f>
        <v>0</v>
      </c>
      <c r="F74" s="278">
        <f>SUMIF('Base unitária para composição'!$A:$A,'Por trilha'!$A74,'Base unitária para composição'!$H:$H)*F34</f>
        <v>0</v>
      </c>
      <c r="G74" s="278">
        <f>SUMIF('Base unitária para composição'!$A:$A,'Por trilha'!$A74,'Base unitária para composição'!$H:$H)*G34</f>
        <v>0</v>
      </c>
      <c r="H74" s="278">
        <f>SUMIF('Base unitária para composição'!$A:$A,'Por trilha'!$A74,'Base unitária para composição'!$H:$H)*H34</f>
        <v>0</v>
      </c>
      <c r="I74" s="278">
        <f>SUMIF('Base unitária para composição'!$A:$A,'Por trilha'!$A74,'Base unitária para composição'!$H:$H)*I34</f>
        <v>0</v>
      </c>
      <c r="J74" s="279">
        <f>SUM(C74:I74)</f>
        <v>0</v>
      </c>
    </row>
    <row r="75" spans="1:10">
      <c r="A75" s="261" t="s">
        <v>71</v>
      </c>
      <c r="B75" s="268" t="s">
        <v>72</v>
      </c>
      <c r="C75" s="278">
        <f>SUMIF('Base unitária para composição'!$A:$A,'Por trilha'!$A75,'Base unitária para composição'!$H:$H)*C35</f>
        <v>0</v>
      </c>
      <c r="D75" s="278">
        <f>SUMIF('Base unitária para composição'!$A:$A,'Por trilha'!$A75,'Base unitária para composição'!$H:$H)*D35</f>
        <v>0</v>
      </c>
      <c r="E75" s="278">
        <f>SUMIF('Base unitária para composição'!$A:$A,'Por trilha'!$A75,'Base unitária para composição'!$H:$H)*E35</f>
        <v>0</v>
      </c>
      <c r="F75" s="278">
        <f>SUMIF('Base unitária para composição'!$A:$A,'Por trilha'!$A75,'Base unitária para composição'!$H:$H)*F35</f>
        <v>0</v>
      </c>
      <c r="G75" s="278">
        <f>SUMIF('Base unitária para composição'!$A:$A,'Por trilha'!$A75,'Base unitária para composição'!$H:$H)*G35</f>
        <v>0</v>
      </c>
      <c r="H75" s="278">
        <f>SUMIF('Base unitária para composição'!$A:$A,'Por trilha'!$A75,'Base unitária para composição'!$H:$H)*H35</f>
        <v>0</v>
      </c>
      <c r="I75" s="278">
        <f>SUMIF('Base unitária para composição'!$A:$A,'Por trilha'!$A75,'Base unitária para composição'!$H:$H)*I35</f>
        <v>0</v>
      </c>
      <c r="J75" s="279">
        <f>SUM(C75:I75)</f>
        <v>0</v>
      </c>
    </row>
    <row r="76" spans="1:10">
      <c r="A76" s="261" t="s">
        <v>73</v>
      </c>
      <c r="B76" s="268" t="s">
        <v>74</v>
      </c>
      <c r="C76" s="278">
        <f>SUMIF('Base unitária para composição'!$A:$A,'Por trilha'!$A76,'Base unitária para composição'!$H:$H)*C36</f>
        <v>0</v>
      </c>
      <c r="D76" s="278">
        <f>SUMIF('Base unitária para composição'!$A:$A,'Por trilha'!$A76,'Base unitária para composição'!$H:$H)*D36</f>
        <v>0</v>
      </c>
      <c r="E76" s="278">
        <f>SUMIF('Base unitária para composição'!$A:$A,'Por trilha'!$A76,'Base unitária para composição'!$H:$H)*E36</f>
        <v>0</v>
      </c>
      <c r="F76" s="278">
        <f>SUMIF('Base unitária para composição'!$A:$A,'Por trilha'!$A76,'Base unitária para composição'!$H:$H)*F36</f>
        <v>0</v>
      </c>
      <c r="G76" s="278">
        <f>SUMIF('Base unitária para composição'!$A:$A,'Por trilha'!$A76,'Base unitária para composição'!$H:$H)*G36</f>
        <v>0</v>
      </c>
      <c r="H76" s="278">
        <f>SUMIF('Base unitária para composição'!$A:$A,'Por trilha'!$A76,'Base unitária para composição'!$H:$H)*H36</f>
        <v>0</v>
      </c>
      <c r="I76" s="278">
        <f>SUMIF('Base unitária para composição'!$A:$A,'Por trilha'!$A76,'Base unitária para composição'!$H:$H)*I36</f>
        <v>0</v>
      </c>
      <c r="J76" s="279">
        <f>SUM(C76:I76)</f>
        <v>0</v>
      </c>
    </row>
    <row r="77" spans="1:10">
      <c r="A77" s="261" t="s">
        <v>75</v>
      </c>
      <c r="B77" s="268" t="s">
        <v>76</v>
      </c>
      <c r="C77" s="278">
        <f>SUMIF('Base unitária para composição'!$A:$A,'Por trilha'!$A77,'Base unitária para composição'!$H:$H)*C37</f>
        <v>0</v>
      </c>
      <c r="D77" s="278">
        <f>SUMIF('Base unitária para composição'!$A:$A,'Por trilha'!$A77,'Base unitária para composição'!$H:$H)*D37</f>
        <v>0</v>
      </c>
      <c r="E77" s="278">
        <f>SUMIF('Base unitária para composição'!$A:$A,'Por trilha'!$A77,'Base unitária para composição'!$H:$H)*E37</f>
        <v>0</v>
      </c>
      <c r="F77" s="278">
        <f>SUMIF('Base unitária para composição'!$A:$A,'Por trilha'!$A77,'Base unitária para composição'!$H:$H)*F37</f>
        <v>0</v>
      </c>
      <c r="G77" s="278">
        <f>SUMIF('Base unitária para composição'!$A:$A,'Por trilha'!$A77,'Base unitária para composição'!$H:$H)*G37</f>
        <v>0</v>
      </c>
      <c r="H77" s="278">
        <f>SUMIF('Base unitária para composição'!$A:$A,'Por trilha'!$A77,'Base unitária para composição'!$H:$H)*H37</f>
        <v>0</v>
      </c>
      <c r="I77" s="278">
        <f>SUMIF('Base unitária para composição'!$A:$A,'Por trilha'!$A77,'Base unitária para composição'!$H:$H)*I37</f>
        <v>0</v>
      </c>
      <c r="J77" s="279">
        <f>SUM(C77:I77)</f>
        <v>0</v>
      </c>
    </row>
    <row r="78" spans="1:10">
      <c r="A78" s="261" t="s">
        <v>77</v>
      </c>
      <c r="B78" s="268" t="s">
        <v>78</v>
      </c>
      <c r="C78" s="278">
        <f>SUMIF('Base unitária para composição'!$A:$A,'Por trilha'!$A78,'Base unitária para composição'!$H:$H)*C38</f>
        <v>0</v>
      </c>
      <c r="D78" s="278">
        <f>SUMIF('Base unitária para composição'!$A:$A,'Por trilha'!$A78,'Base unitária para composição'!$H:$H)*D38</f>
        <v>0</v>
      </c>
      <c r="E78" s="278">
        <f>SUMIF('Base unitária para composição'!$A:$A,'Por trilha'!$A78,'Base unitária para composição'!$H:$H)*E38</f>
        <v>0</v>
      </c>
      <c r="F78" s="278">
        <f>SUMIF('Base unitária para composição'!$A:$A,'Por trilha'!$A78,'Base unitária para composição'!$H:$H)*F38</f>
        <v>0</v>
      </c>
      <c r="G78" s="278">
        <f>SUMIF('Base unitária para composição'!$A:$A,'Por trilha'!$A78,'Base unitária para composição'!$H:$H)*G38</f>
        <v>0</v>
      </c>
      <c r="H78" s="278">
        <f>SUMIF('Base unitária para composição'!$A:$A,'Por trilha'!$A78,'Base unitária para composição'!$H:$H)*H38</f>
        <v>0</v>
      </c>
      <c r="I78" s="278">
        <f>SUMIF('Base unitária para composição'!$A:$A,'Por trilha'!$A78,'Base unitária para composição'!$H:$H)*I38</f>
        <v>0</v>
      </c>
      <c r="J78" s="279">
        <f>SUM(C78:I78)</f>
        <v>0</v>
      </c>
    </row>
    <row r="79" spans="1:10">
      <c r="A79" s="261" t="s">
        <v>79</v>
      </c>
      <c r="B79" s="268" t="s">
        <v>80</v>
      </c>
      <c r="C79" s="278">
        <f>SUMIF('Base unitária para composição'!$A:$A,'Por trilha'!$A79,'Base unitária para composição'!$H:$H)*C39</f>
        <v>0</v>
      </c>
      <c r="D79" s="278">
        <f>SUMIF('Base unitária para composição'!$A:$A,'Por trilha'!$A79,'Base unitária para composição'!$H:$H)*D39</f>
        <v>0</v>
      </c>
      <c r="E79" s="278">
        <f>SUMIF('Base unitária para composição'!$A:$A,'Por trilha'!$A79,'Base unitária para composição'!$H:$H)*E39</f>
        <v>0</v>
      </c>
      <c r="F79" s="278">
        <f>SUMIF('Base unitária para composição'!$A:$A,'Por trilha'!$A79,'Base unitária para composição'!$H:$H)*F39</f>
        <v>0</v>
      </c>
      <c r="G79" s="278">
        <f>SUMIF('Base unitária para composição'!$A:$A,'Por trilha'!$A79,'Base unitária para composição'!$H:$H)*G39</f>
        <v>0</v>
      </c>
      <c r="H79" s="278">
        <f>SUMIF('Base unitária para composição'!$A:$A,'Por trilha'!$A79,'Base unitária para composição'!$H:$H)*H39</f>
        <v>0</v>
      </c>
      <c r="I79" s="278">
        <f>SUMIF('Base unitária para composição'!$A:$A,'Por trilha'!$A79,'Base unitária para composição'!$H:$H)*I39</f>
        <v>0</v>
      </c>
      <c r="J79" s="279">
        <f>SUM(C79:I79)</f>
        <v>0</v>
      </c>
    </row>
    <row r="80" spans="1:10">
      <c r="B80" s="271" t="s">
        <v>83</v>
      </c>
      <c r="C80" s="280">
        <f t="shared" ref="C80:I80" si="1">SUM(C45:C79)</f>
        <v>0</v>
      </c>
      <c r="D80" s="280">
        <f t="shared" si="1"/>
        <v>0</v>
      </c>
      <c r="E80" s="280">
        <f t="shared" si="1"/>
        <v>0</v>
      </c>
      <c r="F80" s="280">
        <f t="shared" si="1"/>
        <v>0</v>
      </c>
      <c r="G80" s="280">
        <f t="shared" si="1"/>
        <v>0</v>
      </c>
      <c r="H80" s="280">
        <f t="shared" si="1"/>
        <v>0</v>
      </c>
      <c r="I80" s="280">
        <f t="shared" si="1"/>
        <v>0</v>
      </c>
      <c r="J80" s="280">
        <f>SUM(J45:J79)</f>
        <v>0</v>
      </c>
    </row>
  </sheetData>
  <sortState xmlns:xlrd2="http://schemas.microsoft.com/office/spreadsheetml/2017/richdata2" ref="B45:B81">
    <sortCondition ref="B81"/>
  </sortState>
  <mergeCells count="1">
    <mergeCell ref="C2:I2"/>
  </mergeCells>
  <phoneticPr fontId="22" type="noConversion"/>
  <pageMargins left="0.51181102362204722" right="0.51181102362204722" top="0.78740157480314965" bottom="0.78740157480314965" header="0.31496062992125984" footer="0.31496062992125984"/>
  <pageSetup paperSize="8" scale="57" fitToWidth="0" fitToHeight="0" orientation="landscape" r:id="rId1"/>
  <rowBreaks count="1" manualBreakCount="1">
    <brk id="8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9"/>
  <sheetViews>
    <sheetView topLeftCell="A7" workbookViewId="0">
      <selection activeCell="G17" sqref="G17"/>
    </sheetView>
  </sheetViews>
  <sheetFormatPr defaultRowHeight="15"/>
  <cols>
    <col min="3" max="3" width="32" bestFit="1" customWidth="1"/>
    <col min="4" max="4" width="20.85546875" bestFit="1" customWidth="1"/>
  </cols>
  <sheetData>
    <row r="1" spans="1:14">
      <c r="A1" s="1" t="s">
        <v>346</v>
      </c>
      <c r="B1" s="1" t="s">
        <v>2041</v>
      </c>
      <c r="C1" s="1" t="s">
        <v>2</v>
      </c>
      <c r="D1" s="1" t="s">
        <v>2042</v>
      </c>
      <c r="E1" s="1" t="s">
        <v>2043</v>
      </c>
      <c r="F1" s="1" t="s">
        <v>2044</v>
      </c>
      <c r="G1" s="1" t="s">
        <v>2045</v>
      </c>
      <c r="H1" s="1" t="s">
        <v>2046</v>
      </c>
      <c r="I1" s="1" t="s">
        <v>2047</v>
      </c>
      <c r="J1" s="1" t="s">
        <v>2048</v>
      </c>
      <c r="K1" s="1" t="s">
        <v>932</v>
      </c>
      <c r="L1" s="1" t="s">
        <v>933</v>
      </c>
      <c r="M1" s="1" t="s">
        <v>934</v>
      </c>
      <c r="N1" s="1" t="s">
        <v>2049</v>
      </c>
    </row>
    <row r="2" spans="1:14">
      <c r="C2" t="s">
        <v>2050</v>
      </c>
      <c r="D2" t="s">
        <v>2051</v>
      </c>
      <c r="E2" s="2">
        <v>2</v>
      </c>
      <c r="F2" t="s">
        <v>2052</v>
      </c>
      <c r="H2" t="s">
        <v>2053</v>
      </c>
      <c r="I2" t="s">
        <v>411</v>
      </c>
      <c r="N2" t="s">
        <v>2054</v>
      </c>
    </row>
    <row r="3" spans="1:14">
      <c r="C3" t="s">
        <v>2055</v>
      </c>
      <c r="D3" t="s">
        <v>2056</v>
      </c>
      <c r="E3" s="2">
        <v>9</v>
      </c>
      <c r="F3" t="s">
        <v>2052</v>
      </c>
      <c r="H3" t="s">
        <v>2053</v>
      </c>
      <c r="I3" t="s">
        <v>411</v>
      </c>
      <c r="N3" t="s">
        <v>2054</v>
      </c>
    </row>
    <row r="4" spans="1:14">
      <c r="C4" t="s">
        <v>2057</v>
      </c>
      <c r="D4" t="s">
        <v>2058</v>
      </c>
      <c r="E4" s="2">
        <v>25</v>
      </c>
      <c r="F4" t="s">
        <v>2052</v>
      </c>
      <c r="H4" t="s">
        <v>2053</v>
      </c>
      <c r="I4" t="s">
        <v>411</v>
      </c>
    </row>
    <row r="15" spans="1:14">
      <c r="D15" s="3" t="s">
        <v>2059</v>
      </c>
    </row>
    <row r="16" spans="1:14">
      <c r="D16" t="s">
        <v>2060</v>
      </c>
    </row>
    <row r="17" spans="4:5">
      <c r="D17" t="s">
        <v>2061</v>
      </c>
    </row>
    <row r="18" spans="4:5">
      <c r="D18" t="s">
        <v>2062</v>
      </c>
    </row>
    <row r="19" spans="4:5">
      <c r="D19" t="s">
        <v>2063</v>
      </c>
      <c r="E19" t="s">
        <v>2064</v>
      </c>
    </row>
    <row r="20" spans="4:5">
      <c r="D20" t="s">
        <v>2065</v>
      </c>
    </row>
    <row r="21" spans="4:5">
      <c r="D21" t="s">
        <v>2066</v>
      </c>
    </row>
    <row r="22" spans="4:5">
      <c r="D22" t="s">
        <v>2067</v>
      </c>
    </row>
    <row r="23" spans="4:5">
      <c r="D23" t="s">
        <v>2068</v>
      </c>
    </row>
    <row r="24" spans="4:5">
      <c r="D24" t="s">
        <v>2069</v>
      </c>
    </row>
    <row r="25" spans="4:5">
      <c r="D25" t="s">
        <v>2070</v>
      </c>
    </row>
    <row r="26" spans="4:5">
      <c r="D26" t="s">
        <v>2071</v>
      </c>
    </row>
    <row r="27" spans="4:5">
      <c r="D27" t="s">
        <v>2072</v>
      </c>
    </row>
    <row r="28" spans="4:5">
      <c r="D28" t="s">
        <v>2073</v>
      </c>
    </row>
    <row r="29" spans="4:5">
      <c r="D29" t="s">
        <v>2074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811E-7CF7-4027-A402-C48A2BD289BE}">
  <dimension ref="A1:C41"/>
  <sheetViews>
    <sheetView topLeftCell="A28" zoomScale="115" zoomScaleNormal="115" workbookViewId="0">
      <selection activeCell="E14" sqref="E14"/>
    </sheetView>
  </sheetViews>
  <sheetFormatPr defaultRowHeight="15"/>
  <cols>
    <col min="1" max="1" width="7.28515625" bestFit="1" customWidth="1"/>
    <col min="2" max="2" width="45" bestFit="1" customWidth="1"/>
    <col min="3" max="3" width="18.7109375" bestFit="1" customWidth="1"/>
  </cols>
  <sheetData>
    <row r="1" spans="1:3" ht="16.5" thickTop="1" thickBot="1">
      <c r="A1" s="283" t="s">
        <v>84</v>
      </c>
      <c r="B1" s="284"/>
      <c r="C1" s="284"/>
    </row>
    <row r="2" spans="1:3" ht="15.75" thickTop="1">
      <c r="A2" s="213"/>
      <c r="B2" s="213"/>
      <c r="C2" s="214"/>
    </row>
    <row r="3" spans="1:3">
      <c r="A3" s="215" t="s">
        <v>85</v>
      </c>
      <c r="B3" s="215" t="s">
        <v>86</v>
      </c>
      <c r="C3" s="216" t="s">
        <v>87</v>
      </c>
    </row>
    <row r="4" spans="1:3">
      <c r="A4" s="218" t="s">
        <v>88</v>
      </c>
      <c r="B4" s="217" t="s">
        <v>89</v>
      </c>
      <c r="C4" s="218" t="s">
        <v>90</v>
      </c>
    </row>
    <row r="5" spans="1:3">
      <c r="A5" s="218" t="s">
        <v>91</v>
      </c>
      <c r="B5" s="217" t="s">
        <v>92</v>
      </c>
      <c r="C5" s="218" t="s">
        <v>93</v>
      </c>
    </row>
    <row r="6" spans="1:3">
      <c r="A6" s="218" t="s">
        <v>94</v>
      </c>
      <c r="B6" s="217" t="s">
        <v>95</v>
      </c>
      <c r="C6" s="218" t="s">
        <v>90</v>
      </c>
    </row>
    <row r="7" spans="1:3">
      <c r="A7" s="218" t="s">
        <v>96</v>
      </c>
      <c r="B7" s="217" t="s">
        <v>97</v>
      </c>
      <c r="C7" s="218" t="s">
        <v>90</v>
      </c>
    </row>
    <row r="8" spans="1:3">
      <c r="A8" s="218" t="s">
        <v>98</v>
      </c>
      <c r="B8" s="217" t="s">
        <v>99</v>
      </c>
      <c r="C8" s="218" t="s">
        <v>90</v>
      </c>
    </row>
    <row r="9" spans="1:3">
      <c r="A9" s="218" t="s">
        <v>100</v>
      </c>
      <c r="B9" s="217" t="s">
        <v>101</v>
      </c>
      <c r="C9" s="218" t="s">
        <v>90</v>
      </c>
    </row>
    <row r="10" spans="1:3">
      <c r="A10" s="218" t="s">
        <v>102</v>
      </c>
      <c r="B10" s="217" t="s">
        <v>103</v>
      </c>
      <c r="C10" s="218" t="s">
        <v>93</v>
      </c>
    </row>
    <row r="11" spans="1:3">
      <c r="A11" s="218" t="s">
        <v>104</v>
      </c>
      <c r="B11" s="217" t="s">
        <v>105</v>
      </c>
      <c r="C11" s="218" t="s">
        <v>93</v>
      </c>
    </row>
    <row r="12" spans="1:3">
      <c r="A12" s="218" t="s">
        <v>106</v>
      </c>
      <c r="B12" s="217" t="s">
        <v>107</v>
      </c>
      <c r="C12" s="218" t="s">
        <v>90</v>
      </c>
    </row>
    <row r="13" spans="1:3">
      <c r="A13" s="218" t="s">
        <v>108</v>
      </c>
      <c r="B13" s="217" t="s">
        <v>109</v>
      </c>
      <c r="C13" s="218" t="s">
        <v>90</v>
      </c>
    </row>
    <row r="14" spans="1:3">
      <c r="A14" s="218" t="s">
        <v>110</v>
      </c>
      <c r="B14" s="217" t="s">
        <v>111</v>
      </c>
      <c r="C14" s="218" t="s">
        <v>90</v>
      </c>
    </row>
    <row r="15" spans="1:3">
      <c r="A15" s="218" t="s">
        <v>112</v>
      </c>
      <c r="B15" s="217" t="s">
        <v>113</v>
      </c>
      <c r="C15" s="218" t="s">
        <v>90</v>
      </c>
    </row>
    <row r="16" spans="1:3">
      <c r="A16" s="218" t="s">
        <v>114</v>
      </c>
      <c r="B16" s="217" t="s">
        <v>115</v>
      </c>
      <c r="C16" s="218" t="s">
        <v>90</v>
      </c>
    </row>
    <row r="17" spans="1:3">
      <c r="A17" s="218" t="s">
        <v>116</v>
      </c>
      <c r="B17" s="217" t="s">
        <v>117</v>
      </c>
      <c r="C17" s="218" t="s">
        <v>93</v>
      </c>
    </row>
    <row r="18" spans="1:3">
      <c r="A18" s="218" t="s">
        <v>118</v>
      </c>
      <c r="B18" s="217" t="s">
        <v>119</v>
      </c>
      <c r="C18" s="218" t="s">
        <v>93</v>
      </c>
    </row>
    <row r="19" spans="1:3">
      <c r="A19" s="218" t="s">
        <v>120</v>
      </c>
      <c r="B19" s="217" t="s">
        <v>121</v>
      </c>
      <c r="C19" s="218" t="s">
        <v>93</v>
      </c>
    </row>
    <row r="20" spans="1:3">
      <c r="A20" s="218" t="s">
        <v>122</v>
      </c>
      <c r="B20" s="217" t="s">
        <v>123</v>
      </c>
      <c r="C20" s="218" t="s">
        <v>93</v>
      </c>
    </row>
    <row r="21" spans="1:3">
      <c r="A21" s="218" t="s">
        <v>124</v>
      </c>
      <c r="B21" s="217" t="s">
        <v>125</v>
      </c>
      <c r="C21" s="218" t="s">
        <v>93</v>
      </c>
    </row>
    <row r="22" spans="1:3">
      <c r="A22" s="218" t="s">
        <v>126</v>
      </c>
      <c r="B22" s="217" t="s">
        <v>127</v>
      </c>
      <c r="C22" s="218" t="s">
        <v>93</v>
      </c>
    </row>
    <row r="23" spans="1:3">
      <c r="A23" s="218" t="s">
        <v>128</v>
      </c>
      <c r="B23" s="217" t="s">
        <v>129</v>
      </c>
      <c r="C23" s="218" t="s">
        <v>93</v>
      </c>
    </row>
    <row r="24" spans="1:3">
      <c r="A24" s="218" t="s">
        <v>130</v>
      </c>
      <c r="B24" s="217" t="s">
        <v>131</v>
      </c>
      <c r="C24" s="218" t="s">
        <v>132</v>
      </c>
    </row>
    <row r="25" spans="1:3">
      <c r="A25" s="218" t="s">
        <v>133</v>
      </c>
      <c r="B25" s="217" t="s">
        <v>134</v>
      </c>
      <c r="C25" s="218" t="s">
        <v>90</v>
      </c>
    </row>
    <row r="26" spans="1:3">
      <c r="A26" s="218" t="s">
        <v>135</v>
      </c>
      <c r="B26" s="217" t="s">
        <v>136</v>
      </c>
      <c r="C26" s="218" t="s">
        <v>93</v>
      </c>
    </row>
    <row r="27" spans="1:3">
      <c r="A27" s="218" t="s">
        <v>137</v>
      </c>
      <c r="B27" s="219" t="s">
        <v>138</v>
      </c>
      <c r="C27" s="220" t="s">
        <v>93</v>
      </c>
    </row>
    <row r="28" spans="1:3">
      <c r="A28" s="218" t="s">
        <v>139</v>
      </c>
      <c r="B28" s="219" t="s">
        <v>140</v>
      </c>
      <c r="C28" s="220" t="s">
        <v>93</v>
      </c>
    </row>
    <row r="29" spans="1:3">
      <c r="A29" s="218" t="s">
        <v>141</v>
      </c>
      <c r="B29" s="217" t="s">
        <v>142</v>
      </c>
      <c r="C29" s="218" t="s">
        <v>93</v>
      </c>
    </row>
    <row r="30" spans="1:3">
      <c r="A30" s="218" t="s">
        <v>143</v>
      </c>
      <c r="B30" s="217" t="s">
        <v>144</v>
      </c>
      <c r="C30" s="218" t="s">
        <v>145</v>
      </c>
    </row>
    <row r="31" spans="1:3">
      <c r="A31" s="218" t="s">
        <v>146</v>
      </c>
      <c r="B31" s="217" t="s">
        <v>147</v>
      </c>
      <c r="C31" s="218" t="s">
        <v>90</v>
      </c>
    </row>
    <row r="32" spans="1:3">
      <c r="A32" s="218" t="s">
        <v>148</v>
      </c>
      <c r="B32" s="219" t="s">
        <v>149</v>
      </c>
      <c r="C32" s="220" t="s">
        <v>90</v>
      </c>
    </row>
    <row r="33" spans="1:3">
      <c r="A33" s="218" t="s">
        <v>150</v>
      </c>
      <c r="B33" s="219" t="s">
        <v>151</v>
      </c>
      <c r="C33" s="220" t="s">
        <v>152</v>
      </c>
    </row>
    <row r="34" spans="1:3">
      <c r="A34" s="215"/>
      <c r="B34" s="215" t="s">
        <v>153</v>
      </c>
      <c r="C34" s="216"/>
    </row>
    <row r="35" spans="1:3">
      <c r="A35" s="218" t="s">
        <v>65</v>
      </c>
      <c r="B35" s="217" t="s">
        <v>154</v>
      </c>
      <c r="C35" s="218" t="s">
        <v>155</v>
      </c>
    </row>
    <row r="36" spans="1:3">
      <c r="A36" s="218" t="s">
        <v>67</v>
      </c>
      <c r="B36" s="217" t="s">
        <v>156</v>
      </c>
      <c r="C36" s="218" t="s">
        <v>155</v>
      </c>
    </row>
    <row r="37" spans="1:3">
      <c r="A37" s="218" t="s">
        <v>69</v>
      </c>
      <c r="B37" s="217" t="s">
        <v>157</v>
      </c>
      <c r="C37" s="218" t="s">
        <v>155</v>
      </c>
    </row>
    <row r="38" spans="1:3">
      <c r="A38" s="218" t="s">
        <v>71</v>
      </c>
      <c r="B38" s="217" t="s">
        <v>158</v>
      </c>
      <c r="C38" s="218" t="s">
        <v>155</v>
      </c>
    </row>
    <row r="39" spans="1:3">
      <c r="A39" s="218" t="s">
        <v>73</v>
      </c>
      <c r="B39" s="217" t="s">
        <v>159</v>
      </c>
      <c r="C39" s="218" t="s">
        <v>155</v>
      </c>
    </row>
    <row r="40" spans="1:3">
      <c r="A40" s="218" t="s">
        <v>75</v>
      </c>
      <c r="B40" s="217" t="s">
        <v>160</v>
      </c>
      <c r="C40" s="218" t="s">
        <v>161</v>
      </c>
    </row>
    <row r="41" spans="1:3">
      <c r="A41" s="218" t="s">
        <v>77</v>
      </c>
      <c r="B41" s="217" t="s">
        <v>162</v>
      </c>
      <c r="C41" s="218" t="s">
        <v>163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86"/>
  <sheetViews>
    <sheetView zoomScaleNormal="100" zoomScaleSheetLayoutView="110" workbookViewId="0">
      <selection activeCell="C63" sqref="C63"/>
    </sheetView>
  </sheetViews>
  <sheetFormatPr defaultRowHeight="14.25"/>
  <cols>
    <col min="1" max="1" width="22.5703125" style="160" customWidth="1"/>
    <col min="2" max="2" width="61.85546875" style="161" customWidth="1"/>
    <col min="3" max="3" width="10" style="162" bestFit="1" customWidth="1"/>
    <col min="4" max="4" width="10.5703125" style="160" bestFit="1" customWidth="1"/>
    <col min="5" max="5" width="14.28515625" style="162" bestFit="1" customWidth="1"/>
    <col min="6" max="6" width="12.7109375" style="162" bestFit="1" customWidth="1"/>
    <col min="7" max="7" width="14.28515625" style="163" bestFit="1" customWidth="1"/>
    <col min="8" max="8" width="18" style="163" bestFit="1" customWidth="1"/>
    <col min="9" max="9" width="11.7109375" style="161" bestFit="1" customWidth="1"/>
    <col min="10" max="13" width="0" style="161" hidden="1" customWidth="1"/>
    <col min="14" max="14" width="55.5703125" style="161" hidden="1" customWidth="1"/>
    <col min="15" max="17" width="0" style="161" hidden="1" customWidth="1"/>
    <col min="18" max="18" width="9.140625" style="161"/>
    <col min="19" max="19" width="12.7109375" style="161" bestFit="1" customWidth="1"/>
    <col min="20" max="16384" width="9.140625" style="161"/>
  </cols>
  <sheetData>
    <row r="1" spans="1:19" ht="15" thickBot="1"/>
    <row r="2" spans="1:19" s="160" customFormat="1" ht="30.75" thickBot="1">
      <c r="A2" s="34" t="s">
        <v>164</v>
      </c>
      <c r="B2" s="33" t="s">
        <v>165</v>
      </c>
      <c r="C2" s="112" t="s">
        <v>166</v>
      </c>
      <c r="D2" s="33" t="s">
        <v>167</v>
      </c>
      <c r="E2" s="32" t="s">
        <v>168</v>
      </c>
      <c r="F2" s="32" t="s">
        <v>169</v>
      </c>
      <c r="G2" s="32" t="s">
        <v>170</v>
      </c>
      <c r="H2" s="31" t="s">
        <v>171</v>
      </c>
    </row>
    <row r="3" spans="1:19">
      <c r="A3" s="164"/>
    </row>
    <row r="4" spans="1:19" ht="15">
      <c r="A4" s="28" t="s">
        <v>11</v>
      </c>
      <c r="B4" s="138" t="s">
        <v>172</v>
      </c>
      <c r="C4" s="224">
        <v>1</v>
      </c>
      <c r="D4" s="20" t="s">
        <v>90</v>
      </c>
      <c r="E4" s="19"/>
      <c r="F4" s="19"/>
      <c r="G4" s="19"/>
      <c r="H4" s="225">
        <f>SUM(H5:H6)</f>
        <v>12.961208200000002</v>
      </c>
      <c r="S4" s="163"/>
    </row>
    <row r="5" spans="1:19" ht="28.5">
      <c r="A5" s="35" t="s">
        <v>173</v>
      </c>
      <c r="B5" s="114" t="s">
        <v>174</v>
      </c>
      <c r="C5" s="12">
        <f>2*1</f>
        <v>2</v>
      </c>
      <c r="D5" s="169" t="s">
        <v>93</v>
      </c>
      <c r="E5" s="12">
        <v>1.82</v>
      </c>
      <c r="F5" s="12">
        <v>4.1900000000000004</v>
      </c>
      <c r="G5" s="226">
        <f>F5+E5</f>
        <v>6.0100000000000007</v>
      </c>
      <c r="H5" s="227">
        <f>C5*G5</f>
        <v>12.020000000000001</v>
      </c>
    </row>
    <row r="6" spans="1:19">
      <c r="A6" s="41" t="s">
        <v>175</v>
      </c>
      <c r="B6" s="6" t="s">
        <v>176</v>
      </c>
      <c r="C6" s="228">
        <v>0.1</v>
      </c>
      <c r="D6" s="5" t="s">
        <v>177</v>
      </c>
      <c r="E6" s="15"/>
      <c r="F6" s="21">
        <f>7.34*128.23%</f>
        <v>9.4120819999999998</v>
      </c>
      <c r="G6" s="226">
        <f>F6+E6</f>
        <v>9.4120819999999998</v>
      </c>
      <c r="H6" s="227">
        <f>C6*G6</f>
        <v>0.94120820000000005</v>
      </c>
    </row>
    <row r="7" spans="1:19">
      <c r="A7" s="165"/>
      <c r="B7" s="166"/>
      <c r="C7" s="167"/>
      <c r="D7" s="165"/>
      <c r="E7" s="167"/>
      <c r="F7" s="167"/>
      <c r="G7" s="168"/>
      <c r="H7" s="168"/>
    </row>
    <row r="8" spans="1:19" ht="15">
      <c r="A8" s="28" t="s">
        <v>13</v>
      </c>
      <c r="B8" s="23" t="s">
        <v>178</v>
      </c>
      <c r="C8" s="24">
        <v>1</v>
      </c>
      <c r="D8" s="20" t="s">
        <v>93</v>
      </c>
      <c r="E8" s="19"/>
      <c r="F8" s="19"/>
      <c r="G8" s="19"/>
      <c r="H8" s="225">
        <f>SUM(H9:H11)</f>
        <v>9.5677082000000002</v>
      </c>
    </row>
    <row r="9" spans="1:19">
      <c r="A9" s="41" t="s">
        <v>175</v>
      </c>
      <c r="B9" s="6" t="s">
        <v>176</v>
      </c>
      <c r="C9" s="228">
        <v>0.1</v>
      </c>
      <c r="D9" s="5" t="s">
        <v>177</v>
      </c>
      <c r="E9" s="15"/>
      <c r="F9" s="21">
        <f>7.34*128.23%</f>
        <v>9.4120819999999998</v>
      </c>
      <c r="G9" s="226">
        <f>F9+E9</f>
        <v>9.4120819999999998</v>
      </c>
      <c r="H9" s="227">
        <f>C9*G9</f>
        <v>0.94120820000000005</v>
      </c>
    </row>
    <row r="10" spans="1:19" ht="28.5">
      <c r="A10" s="35" t="s">
        <v>179</v>
      </c>
      <c r="B10" s="114" t="s">
        <v>180</v>
      </c>
      <c r="C10" s="12">
        <f>0.15*1</f>
        <v>0.15</v>
      </c>
      <c r="D10" s="169" t="s">
        <v>181</v>
      </c>
      <c r="E10" s="12">
        <v>0</v>
      </c>
      <c r="F10" s="12">
        <v>41.88</v>
      </c>
      <c r="G10" s="226">
        <f>E10+F10</f>
        <v>41.88</v>
      </c>
      <c r="H10" s="227">
        <f>G10*C10</f>
        <v>6.282</v>
      </c>
    </row>
    <row r="11" spans="1:19" ht="28.5">
      <c r="A11" s="118" t="s">
        <v>182</v>
      </c>
      <c r="B11" s="122" t="s">
        <v>183</v>
      </c>
      <c r="C11" s="12">
        <f>0.15*1</f>
        <v>0.15</v>
      </c>
      <c r="D11" s="170" t="s">
        <v>184</v>
      </c>
      <c r="E11" s="15"/>
      <c r="F11" s="15">
        <v>15.63</v>
      </c>
      <c r="G11" s="229">
        <f>E11+F11</f>
        <v>15.63</v>
      </c>
      <c r="H11" s="230">
        <f>G11*C11</f>
        <v>2.3445</v>
      </c>
    </row>
    <row r="12" spans="1:19">
      <c r="A12" s="165"/>
      <c r="B12" s="166"/>
      <c r="C12" s="167"/>
      <c r="D12" s="165"/>
      <c r="E12" s="167"/>
      <c r="F12" s="167"/>
      <c r="G12" s="168"/>
      <c r="H12" s="168"/>
    </row>
    <row r="13" spans="1:19" ht="15">
      <c r="A13" s="28" t="s">
        <v>15</v>
      </c>
      <c r="B13" s="138" t="s">
        <v>185</v>
      </c>
      <c r="C13" s="224">
        <v>1</v>
      </c>
      <c r="D13" s="20" t="s">
        <v>90</v>
      </c>
      <c r="E13" s="19"/>
      <c r="F13" s="19"/>
      <c r="G13" s="19"/>
      <c r="H13" s="225">
        <f>SUM(H14:H16)</f>
        <v>14.226008200000001</v>
      </c>
      <c r="S13" s="163"/>
    </row>
    <row r="14" spans="1:19" ht="28.5">
      <c r="A14" s="35" t="s">
        <v>173</v>
      </c>
      <c r="B14" s="114" t="s">
        <v>174</v>
      </c>
      <c r="C14" s="12">
        <f>2*1</f>
        <v>2</v>
      </c>
      <c r="D14" s="169" t="s">
        <v>93</v>
      </c>
      <c r="E14" s="12">
        <v>1.82</v>
      </c>
      <c r="F14" s="12">
        <v>4.1900000000000004</v>
      </c>
      <c r="G14" s="226">
        <f>F14+E14</f>
        <v>6.0100000000000007</v>
      </c>
      <c r="H14" s="227">
        <f>C14*G14</f>
        <v>12.020000000000001</v>
      </c>
    </row>
    <row r="15" spans="1:19" ht="42.75">
      <c r="A15" s="35" t="s">
        <v>186</v>
      </c>
      <c r="B15" s="114" t="s">
        <v>187</v>
      </c>
      <c r="C15" s="12">
        <f>0.1*1*1.2</f>
        <v>0.12</v>
      </c>
      <c r="D15" s="169" t="s">
        <v>184</v>
      </c>
      <c r="E15" s="12">
        <v>10.29</v>
      </c>
      <c r="F15" s="12">
        <v>0.25</v>
      </c>
      <c r="G15" s="226">
        <f>E15+F15</f>
        <v>10.54</v>
      </c>
      <c r="H15" s="227">
        <f>G15*C15</f>
        <v>1.2647999999999999</v>
      </c>
    </row>
    <row r="16" spans="1:19">
      <c r="A16" s="41" t="s">
        <v>175</v>
      </c>
      <c r="B16" s="6" t="s">
        <v>176</v>
      </c>
      <c r="C16" s="228">
        <v>0.1</v>
      </c>
      <c r="D16" s="5" t="s">
        <v>177</v>
      </c>
      <c r="E16" s="15"/>
      <c r="F16" s="21">
        <f>7.34*128.23%</f>
        <v>9.4120819999999998</v>
      </c>
      <c r="G16" s="229">
        <f>F16+E16</f>
        <v>9.4120819999999998</v>
      </c>
      <c r="H16" s="230">
        <f>C16*G16</f>
        <v>0.94120820000000005</v>
      </c>
    </row>
    <row r="17" spans="1:8">
      <c r="A17" s="231"/>
      <c r="B17" s="232"/>
      <c r="C17" s="233"/>
      <c r="D17" s="234"/>
      <c r="E17" s="233"/>
      <c r="F17" s="233"/>
      <c r="G17" s="235"/>
      <c r="H17" s="235"/>
    </row>
    <row r="18" spans="1:8">
      <c r="A18" s="165"/>
      <c r="B18" s="166"/>
      <c r="C18" s="167"/>
      <c r="D18" s="165"/>
      <c r="E18" s="167"/>
      <c r="F18" s="167"/>
      <c r="G18" s="168"/>
      <c r="H18" s="168"/>
    </row>
    <row r="19" spans="1:8" ht="30">
      <c r="A19" s="28" t="s">
        <v>17</v>
      </c>
      <c r="B19" s="23" t="s">
        <v>188</v>
      </c>
      <c r="C19" s="24">
        <v>1</v>
      </c>
      <c r="D19" s="20" t="s">
        <v>90</v>
      </c>
      <c r="E19" s="19"/>
      <c r="F19" s="19"/>
      <c r="G19" s="19"/>
      <c r="H19" s="225">
        <f>SUM(H20:H24)</f>
        <v>83.431082000000004</v>
      </c>
    </row>
    <row r="20" spans="1:8" ht="28.5">
      <c r="A20" s="35" t="s">
        <v>179</v>
      </c>
      <c r="B20" s="114" t="s">
        <v>180</v>
      </c>
      <c r="C20" s="12">
        <f>0.2*0.5*1</f>
        <v>0.1</v>
      </c>
      <c r="D20" s="169" t="s">
        <v>181</v>
      </c>
      <c r="E20" s="12">
        <v>0</v>
      </c>
      <c r="F20" s="12">
        <v>41.88</v>
      </c>
      <c r="G20" s="226">
        <f t="shared" ref="G20:G24" si="0">E20+F20</f>
        <v>41.88</v>
      </c>
      <c r="H20" s="227">
        <f>G20*C20</f>
        <v>4.1880000000000006</v>
      </c>
    </row>
    <row r="21" spans="1:8" ht="42.75">
      <c r="A21" s="35" t="s">
        <v>186</v>
      </c>
      <c r="B21" s="114" t="s">
        <v>187</v>
      </c>
      <c r="C21" s="12">
        <f>0.2*0.5*1</f>
        <v>0.1</v>
      </c>
      <c r="D21" s="169" t="s">
        <v>184</v>
      </c>
      <c r="E21" s="12">
        <v>10.29</v>
      </c>
      <c r="F21" s="12">
        <v>0.25</v>
      </c>
      <c r="G21" s="226">
        <f t="shared" si="0"/>
        <v>10.54</v>
      </c>
      <c r="H21" s="227">
        <f>G21*C21</f>
        <v>1.054</v>
      </c>
    </row>
    <row r="22" spans="1:8" ht="28.5">
      <c r="A22" s="35" t="s">
        <v>189</v>
      </c>
      <c r="B22" s="114" t="s">
        <v>190</v>
      </c>
      <c r="C22" s="12">
        <v>1</v>
      </c>
      <c r="D22" s="169" t="s">
        <v>191</v>
      </c>
      <c r="E22" s="12"/>
      <c r="F22" s="12">
        <v>58.66</v>
      </c>
      <c r="G22" s="226">
        <f t="shared" si="0"/>
        <v>58.66</v>
      </c>
      <c r="H22" s="227">
        <f>G22*C22</f>
        <v>58.66</v>
      </c>
    </row>
    <row r="23" spans="1:8">
      <c r="A23" s="35" t="s">
        <v>175</v>
      </c>
      <c r="B23" s="114" t="s">
        <v>176</v>
      </c>
      <c r="C23" s="12">
        <v>1</v>
      </c>
      <c r="D23" s="169" t="s">
        <v>177</v>
      </c>
      <c r="E23" s="12"/>
      <c r="F23" s="12">
        <f>7.34*128.23%</f>
        <v>9.4120819999999998</v>
      </c>
      <c r="G23" s="226">
        <f>F23+E23</f>
        <v>9.4120819999999998</v>
      </c>
      <c r="H23" s="227">
        <f>C23*G23</f>
        <v>9.4120819999999998</v>
      </c>
    </row>
    <row r="24" spans="1:8">
      <c r="A24" s="118" t="s">
        <v>192</v>
      </c>
      <c r="B24" s="119" t="s">
        <v>193</v>
      </c>
      <c r="C24" s="15">
        <f>0.2*0.5*1</f>
        <v>0.1</v>
      </c>
      <c r="D24" s="5" t="s">
        <v>184</v>
      </c>
      <c r="E24" s="15">
        <v>82.61</v>
      </c>
      <c r="F24" s="15">
        <v>18.559999999999999</v>
      </c>
      <c r="G24" s="21">
        <f t="shared" si="0"/>
        <v>101.17</v>
      </c>
      <c r="H24" s="121">
        <f>G24*C24</f>
        <v>10.117000000000001</v>
      </c>
    </row>
    <row r="25" spans="1:8">
      <c r="A25" s="165"/>
      <c r="B25" s="166"/>
      <c r="C25" s="167"/>
      <c r="D25" s="165"/>
      <c r="E25" s="167"/>
      <c r="F25" s="167"/>
      <c r="G25" s="168"/>
      <c r="H25" s="168"/>
    </row>
    <row r="26" spans="1:8" ht="15">
      <c r="A26" s="28" t="s">
        <v>19</v>
      </c>
      <c r="B26" s="23" t="s">
        <v>194</v>
      </c>
      <c r="C26" s="24">
        <v>1</v>
      </c>
      <c r="D26" s="20" t="s">
        <v>90</v>
      </c>
      <c r="E26" s="19"/>
      <c r="F26" s="19"/>
      <c r="G26" s="19"/>
      <c r="H26" s="225">
        <f>SUM(H27:H31)</f>
        <v>254.86360960000002</v>
      </c>
    </row>
    <row r="27" spans="1:8" ht="28.5">
      <c r="A27" s="35" t="s">
        <v>179</v>
      </c>
      <c r="B27" s="114" t="s">
        <v>180</v>
      </c>
      <c r="C27" s="12">
        <f>0.0304*0.9*3</f>
        <v>8.208E-2</v>
      </c>
      <c r="D27" s="7" t="s">
        <v>181</v>
      </c>
      <c r="E27" s="12">
        <v>0</v>
      </c>
      <c r="F27" s="12">
        <v>41.88</v>
      </c>
      <c r="G27" s="13">
        <f>E27+F27</f>
        <v>41.88</v>
      </c>
      <c r="H27" s="25">
        <f>G27*C27</f>
        <v>3.4375104000000003</v>
      </c>
    </row>
    <row r="28" spans="1:8" ht="28.5">
      <c r="A28" s="115" t="s">
        <v>186</v>
      </c>
      <c r="B28" s="116" t="s">
        <v>195</v>
      </c>
      <c r="C28" s="12">
        <f>0.0304*0.9*3</f>
        <v>8.208E-2</v>
      </c>
      <c r="D28" s="117" t="s">
        <v>184</v>
      </c>
      <c r="E28" s="12">
        <v>10.29</v>
      </c>
      <c r="F28" s="12">
        <v>0.25</v>
      </c>
      <c r="G28" s="13">
        <f>E28+F28</f>
        <v>10.54</v>
      </c>
      <c r="H28" s="25">
        <f>G28*C28</f>
        <v>0.86512319999999998</v>
      </c>
    </row>
    <row r="29" spans="1:8">
      <c r="A29" s="11" t="s">
        <v>175</v>
      </c>
      <c r="B29" s="8" t="s">
        <v>196</v>
      </c>
      <c r="C29" s="12">
        <v>0.5</v>
      </c>
      <c r="D29" s="7" t="s">
        <v>177</v>
      </c>
      <c r="E29" s="12"/>
      <c r="F29" s="12">
        <f>7.34*128.23%</f>
        <v>9.4120819999999998</v>
      </c>
      <c r="G29" s="13">
        <f>E29+F29</f>
        <v>9.4120819999999998</v>
      </c>
      <c r="H29" s="25">
        <f>G29*C29</f>
        <v>4.7060409999999999</v>
      </c>
    </row>
    <row r="30" spans="1:8">
      <c r="A30" s="35" t="s">
        <v>197</v>
      </c>
      <c r="B30" s="114" t="s">
        <v>198</v>
      </c>
      <c r="C30" s="12">
        <f>(((3.14*(((10/100)^2)/2))*0.9)*3)+((3.14*((2.5/100)^2))*6*0.65)</f>
        <v>5.0043750000000005E-2</v>
      </c>
      <c r="D30" s="169" t="s">
        <v>184</v>
      </c>
      <c r="E30" s="12"/>
      <c r="F30" s="12">
        <v>3682.8</v>
      </c>
      <c r="G30" s="226">
        <f>E30+F30</f>
        <v>3682.8</v>
      </c>
      <c r="H30" s="227">
        <f>G30*C30</f>
        <v>184.30112250000002</v>
      </c>
    </row>
    <row r="31" spans="1:8">
      <c r="A31" s="41" t="s">
        <v>199</v>
      </c>
      <c r="B31" s="222" t="s">
        <v>200</v>
      </c>
      <c r="C31" s="15">
        <f>C30</f>
        <v>5.0043750000000005E-2</v>
      </c>
      <c r="D31" s="170" t="s">
        <v>93</v>
      </c>
      <c r="E31" s="15"/>
      <c r="F31" s="15">
        <v>1230</v>
      </c>
      <c r="G31" s="21">
        <f>E31+F31</f>
        <v>1230</v>
      </c>
      <c r="H31" s="26">
        <f>G31*C31</f>
        <v>61.553812500000006</v>
      </c>
    </row>
    <row r="32" spans="1:8">
      <c r="A32" s="236"/>
      <c r="B32" s="237"/>
      <c r="C32" s="238"/>
      <c r="D32" s="236"/>
      <c r="E32" s="239"/>
      <c r="F32" s="240"/>
      <c r="G32" s="240"/>
      <c r="H32" s="240"/>
    </row>
    <row r="33" spans="1:9" ht="15">
      <c r="A33" s="28" t="s">
        <v>21</v>
      </c>
      <c r="B33" s="23" t="s">
        <v>201</v>
      </c>
      <c r="C33" s="24">
        <v>1</v>
      </c>
      <c r="D33" s="20" t="s">
        <v>90</v>
      </c>
      <c r="E33" s="19"/>
      <c r="F33" s="19"/>
      <c r="G33" s="19"/>
      <c r="H33" s="18">
        <f>SUM(H34:H37)</f>
        <v>31.641830000000002</v>
      </c>
      <c r="I33" s="27"/>
    </row>
    <row r="34" spans="1:9" ht="16.5">
      <c r="A34" s="11" t="s">
        <v>202</v>
      </c>
      <c r="B34" s="8" t="s">
        <v>203</v>
      </c>
      <c r="C34" s="12">
        <f>(0.9*0.28*0.19)*3</f>
        <v>0.14364000000000005</v>
      </c>
      <c r="D34" s="7" t="s">
        <v>181</v>
      </c>
      <c r="E34" s="12"/>
      <c r="F34" s="13">
        <v>125.2</v>
      </c>
      <c r="G34" s="13">
        <f>E34+F34</f>
        <v>125.2</v>
      </c>
      <c r="H34" s="25">
        <f>G34*C34</f>
        <v>17.983728000000006</v>
      </c>
    </row>
    <row r="35" spans="1:9">
      <c r="A35" s="11" t="s">
        <v>175</v>
      </c>
      <c r="B35" s="8" t="s">
        <v>176</v>
      </c>
      <c r="C35" s="12">
        <v>1</v>
      </c>
      <c r="D35" s="7" t="s">
        <v>177</v>
      </c>
      <c r="E35" s="12"/>
      <c r="F35" s="12">
        <f>7.34*128.23%</f>
        <v>9.4120819999999998</v>
      </c>
      <c r="G35" s="13">
        <f>F35+E35</f>
        <v>9.4120819999999998</v>
      </c>
      <c r="H35" s="25">
        <f>C35*G35</f>
        <v>9.4120819999999998</v>
      </c>
    </row>
    <row r="36" spans="1:9" ht="28.5">
      <c r="A36" s="11" t="s">
        <v>179</v>
      </c>
      <c r="B36" s="8" t="s">
        <v>180</v>
      </c>
      <c r="C36" s="12">
        <f>(0.03*0.9*3)</f>
        <v>8.1000000000000003E-2</v>
      </c>
      <c r="D36" s="7" t="s">
        <v>181</v>
      </c>
      <c r="E36" s="12">
        <v>0</v>
      </c>
      <c r="F36" s="12">
        <v>41.88</v>
      </c>
      <c r="G36" s="13">
        <f>E36+F36</f>
        <v>41.88</v>
      </c>
      <c r="H36" s="25">
        <f>G36*C36</f>
        <v>3.3922800000000004</v>
      </c>
    </row>
    <row r="37" spans="1:9" ht="28.5">
      <c r="A37" s="17" t="s">
        <v>186</v>
      </c>
      <c r="B37" s="6" t="s">
        <v>195</v>
      </c>
      <c r="C37" s="15">
        <f>(0.03*0.9*3)</f>
        <v>8.1000000000000003E-2</v>
      </c>
      <c r="D37" s="22" t="s">
        <v>184</v>
      </c>
      <c r="E37" s="15">
        <v>10.29</v>
      </c>
      <c r="F37" s="15">
        <v>0.25</v>
      </c>
      <c r="G37" s="21">
        <f>E37+F37</f>
        <v>10.54</v>
      </c>
      <c r="H37" s="26">
        <f>G37*C37</f>
        <v>0.85373999999999994</v>
      </c>
    </row>
    <row r="38" spans="1:9">
      <c r="A38" s="165"/>
      <c r="B38" s="166"/>
      <c r="C38" s="167"/>
      <c r="D38" s="165"/>
      <c r="E38" s="167"/>
      <c r="F38" s="167"/>
      <c r="G38" s="168"/>
      <c r="H38" s="168"/>
    </row>
    <row r="39" spans="1:9" ht="30">
      <c r="A39" s="28" t="s">
        <v>23</v>
      </c>
      <c r="B39" s="23" t="s">
        <v>204</v>
      </c>
      <c r="C39" s="24">
        <v>1</v>
      </c>
      <c r="D39" s="20" t="s">
        <v>205</v>
      </c>
      <c r="E39" s="19"/>
      <c r="F39" s="19"/>
      <c r="G39" s="19"/>
      <c r="H39" s="18">
        <f>SUM(H40:H41)</f>
        <v>44.468082000000003</v>
      </c>
    </row>
    <row r="40" spans="1:9">
      <c r="A40" s="11" t="s">
        <v>175</v>
      </c>
      <c r="B40" s="8" t="s">
        <v>176</v>
      </c>
      <c r="C40" s="12">
        <v>1</v>
      </c>
      <c r="D40" s="7" t="s">
        <v>177</v>
      </c>
      <c r="E40" s="12"/>
      <c r="F40" s="12">
        <f>7.34*128.23%</f>
        <v>9.4120819999999998</v>
      </c>
      <c r="G40" s="13">
        <f>F40+E40</f>
        <v>9.4120819999999998</v>
      </c>
      <c r="H40" s="25">
        <f>C40*G40</f>
        <v>9.4120819999999998</v>
      </c>
    </row>
    <row r="41" spans="1:9" ht="16.5">
      <c r="A41" s="118" t="s">
        <v>202</v>
      </c>
      <c r="B41" s="119" t="s">
        <v>203</v>
      </c>
      <c r="C41" s="15">
        <f>(0.25*0.4*0.4)*7</f>
        <v>0.28000000000000003</v>
      </c>
      <c r="D41" s="5" t="s">
        <v>181</v>
      </c>
      <c r="E41" s="15"/>
      <c r="F41" s="15">
        <v>125.2</v>
      </c>
      <c r="G41" s="21">
        <f>E41+F41</f>
        <v>125.2</v>
      </c>
      <c r="H41" s="121">
        <f>G41*C41</f>
        <v>35.056000000000004</v>
      </c>
    </row>
    <row r="42" spans="1:9">
      <c r="A42" s="165"/>
      <c r="B42" s="166"/>
      <c r="C42" s="167"/>
      <c r="D42" s="165"/>
      <c r="E42" s="167"/>
      <c r="F42" s="167"/>
      <c r="G42" s="168"/>
      <c r="H42" s="168"/>
    </row>
    <row r="43" spans="1:9" ht="17.25">
      <c r="A43" s="28" t="s">
        <v>25</v>
      </c>
      <c r="B43" s="23" t="s">
        <v>206</v>
      </c>
      <c r="C43" s="24">
        <v>1</v>
      </c>
      <c r="D43" s="20" t="s">
        <v>205</v>
      </c>
      <c r="E43" s="19"/>
      <c r="F43" s="19"/>
      <c r="G43" s="19"/>
      <c r="H43" s="18">
        <f>SUM(H44:H50)</f>
        <v>526.218524</v>
      </c>
    </row>
    <row r="44" spans="1:9">
      <c r="A44" s="11" t="s">
        <v>207</v>
      </c>
      <c r="B44" s="8" t="s">
        <v>208</v>
      </c>
      <c r="C44" s="13">
        <v>2</v>
      </c>
      <c r="D44" s="7" t="s">
        <v>177</v>
      </c>
      <c r="E44" s="12"/>
      <c r="F44" s="13">
        <f>8.92*128.23%</f>
        <v>11.438115999999999</v>
      </c>
      <c r="G44" s="13">
        <f>E44+F44</f>
        <v>11.438115999999999</v>
      </c>
      <c r="H44" s="25">
        <f>G44*C44</f>
        <v>22.876231999999998</v>
      </c>
    </row>
    <row r="45" spans="1:9">
      <c r="A45" s="11" t="s">
        <v>175</v>
      </c>
      <c r="B45" s="8" t="s">
        <v>176</v>
      </c>
      <c r="C45" s="12">
        <v>3</v>
      </c>
      <c r="D45" s="7" t="s">
        <v>177</v>
      </c>
      <c r="E45" s="12"/>
      <c r="F45" s="12">
        <f>7.34*128.23%</f>
        <v>9.4120819999999998</v>
      </c>
      <c r="G45" s="13">
        <f>F45+E45</f>
        <v>9.4120819999999998</v>
      </c>
      <c r="H45" s="25">
        <f>C45*G45</f>
        <v>28.236246000000001</v>
      </c>
    </row>
    <row r="46" spans="1:9" ht="28.5">
      <c r="A46" s="35" t="s">
        <v>179</v>
      </c>
      <c r="B46" s="114" t="s">
        <v>180</v>
      </c>
      <c r="C46" s="12">
        <f>((0.22*0.22)/2)*1.5</f>
        <v>3.6299999999999999E-2</v>
      </c>
      <c r="D46" s="7" t="s">
        <v>181</v>
      </c>
      <c r="E46" s="12">
        <v>0</v>
      </c>
      <c r="F46" s="12">
        <v>41.88</v>
      </c>
      <c r="G46" s="13">
        <f>E46+F46</f>
        <v>41.88</v>
      </c>
      <c r="H46" s="25">
        <f>G46*C46</f>
        <v>1.5202440000000002</v>
      </c>
    </row>
    <row r="47" spans="1:9" ht="28.5">
      <c r="A47" s="35" t="s">
        <v>186</v>
      </c>
      <c r="B47" s="114" t="s">
        <v>195</v>
      </c>
      <c r="C47" s="12">
        <f>((0.22*0.22)/2)*1.5</f>
        <v>3.6299999999999999E-2</v>
      </c>
      <c r="D47" s="7" t="s">
        <v>184</v>
      </c>
      <c r="E47" s="12">
        <v>10.29</v>
      </c>
      <c r="F47" s="12">
        <v>0.25</v>
      </c>
      <c r="G47" s="13">
        <f>E47+F47</f>
        <v>10.54</v>
      </c>
      <c r="H47" s="25">
        <f>G47*C47</f>
        <v>0.38260199999999994</v>
      </c>
    </row>
    <row r="48" spans="1:9">
      <c r="A48" s="35" t="s">
        <v>197</v>
      </c>
      <c r="B48" s="114" t="s">
        <v>209</v>
      </c>
      <c r="C48" s="12">
        <v>9.4E-2</v>
      </c>
      <c r="D48" s="169" t="s">
        <v>184</v>
      </c>
      <c r="E48" s="12"/>
      <c r="F48" s="12">
        <v>3682.8</v>
      </c>
      <c r="G48" s="226">
        <f>E48+F48</f>
        <v>3682.8</v>
      </c>
      <c r="H48" s="227">
        <f>G48*C48</f>
        <v>346.1832</v>
      </c>
    </row>
    <row r="49" spans="1:8">
      <c r="A49" s="35" t="s">
        <v>210</v>
      </c>
      <c r="B49" s="114" t="s">
        <v>211</v>
      </c>
      <c r="C49" s="12">
        <v>5</v>
      </c>
      <c r="D49" s="169" t="s">
        <v>212</v>
      </c>
      <c r="E49" s="12">
        <f>SUM('[2]sem cod. CPOS '!Y5:Y7)</f>
        <v>2.2799999999999998</v>
      </c>
      <c r="F49" s="12"/>
      <c r="G49" s="226">
        <f>E49+F49</f>
        <v>2.2799999999999998</v>
      </c>
      <c r="H49" s="227">
        <f>G49*C49</f>
        <v>11.399999999999999</v>
      </c>
    </row>
    <row r="50" spans="1:8">
      <c r="A50" s="41" t="s">
        <v>199</v>
      </c>
      <c r="B50" s="222" t="s">
        <v>200</v>
      </c>
      <c r="C50" s="15">
        <f>C48</f>
        <v>9.4E-2</v>
      </c>
      <c r="D50" s="170" t="s">
        <v>93</v>
      </c>
      <c r="E50" s="15"/>
      <c r="F50" s="15">
        <v>1230</v>
      </c>
      <c r="G50" s="229">
        <f>E50+F50</f>
        <v>1230</v>
      </c>
      <c r="H50" s="230">
        <f>G50*C50</f>
        <v>115.62</v>
      </c>
    </row>
    <row r="51" spans="1:8">
      <c r="A51" s="165"/>
      <c r="B51" s="166"/>
      <c r="C51" s="167"/>
      <c r="D51" s="165"/>
      <c r="E51" s="167"/>
      <c r="F51" s="167"/>
      <c r="G51" s="168"/>
      <c r="H51" s="168"/>
    </row>
    <row r="52" spans="1:8" ht="15">
      <c r="A52" s="28" t="s">
        <v>27</v>
      </c>
      <c r="B52" s="23" t="s">
        <v>213</v>
      </c>
      <c r="C52" s="24">
        <v>1</v>
      </c>
      <c r="D52" s="20" t="s">
        <v>90</v>
      </c>
      <c r="E52" s="19"/>
      <c r="F52" s="19"/>
      <c r="G52" s="19"/>
      <c r="H52" s="225">
        <f>SUM(H53:H58)</f>
        <v>179.74344343333337</v>
      </c>
    </row>
    <row r="53" spans="1:8">
      <c r="A53" s="11" t="s">
        <v>207</v>
      </c>
      <c r="B53" s="8" t="s">
        <v>208</v>
      </c>
      <c r="C53" s="13">
        <v>1.4</v>
      </c>
      <c r="D53" s="7" t="s">
        <v>177</v>
      </c>
      <c r="E53" s="12"/>
      <c r="F53" s="13">
        <f>8.58*128.23%</f>
        <v>11.002134</v>
      </c>
      <c r="G53" s="13">
        <f>E53+F53</f>
        <v>11.002134</v>
      </c>
      <c r="H53" s="25">
        <f>G53*C53</f>
        <v>15.402987599999999</v>
      </c>
    </row>
    <row r="54" spans="1:8">
      <c r="A54" s="11" t="s">
        <v>175</v>
      </c>
      <c r="B54" s="8" t="s">
        <v>176</v>
      </c>
      <c r="C54" s="12">
        <v>2</v>
      </c>
      <c r="D54" s="7" t="s">
        <v>177</v>
      </c>
      <c r="E54" s="12"/>
      <c r="F54" s="13">
        <f>7.05*128.23%</f>
        <v>9.0402149999999999</v>
      </c>
      <c r="G54" s="13">
        <f>F54+E54</f>
        <v>9.0402149999999999</v>
      </c>
      <c r="H54" s="25">
        <f>C54*G54</f>
        <v>18.08043</v>
      </c>
    </row>
    <row r="55" spans="1:8" ht="42.75">
      <c r="A55" s="35" t="s">
        <v>197</v>
      </c>
      <c r="B55" s="114" t="s">
        <v>214</v>
      </c>
      <c r="C55" s="12">
        <f>0.02+(((0.05^2)*3.14)*4)/2.4</f>
        <v>3.308333333333334E-2</v>
      </c>
      <c r="D55" s="169" t="s">
        <v>184</v>
      </c>
      <c r="E55" s="12"/>
      <c r="F55" s="12">
        <v>2654.43</v>
      </c>
      <c r="G55" s="13">
        <f>E55+F55</f>
        <v>2654.43</v>
      </c>
      <c r="H55" s="25">
        <f>G55*C55</f>
        <v>87.817392500000011</v>
      </c>
    </row>
    <row r="56" spans="1:8">
      <c r="A56" s="35" t="s">
        <v>199</v>
      </c>
      <c r="B56" s="114" t="s">
        <v>200</v>
      </c>
      <c r="C56" s="12">
        <f>C55</f>
        <v>3.308333333333334E-2</v>
      </c>
      <c r="D56" s="169" t="s">
        <v>93</v>
      </c>
      <c r="E56" s="12"/>
      <c r="F56" s="12">
        <v>1230</v>
      </c>
      <c r="G56" s="13">
        <f>E56+F56</f>
        <v>1230</v>
      </c>
      <c r="H56" s="25">
        <f>G56*C56</f>
        <v>40.69250000000001</v>
      </c>
    </row>
    <row r="57" spans="1:8">
      <c r="A57" s="35" t="s">
        <v>215</v>
      </c>
      <c r="B57" s="114" t="s">
        <v>216</v>
      </c>
      <c r="C57" s="12">
        <f>((2*3.14*0.05)*1*4)/2.4</f>
        <v>0.52333333333333343</v>
      </c>
      <c r="D57" s="169" t="s">
        <v>93</v>
      </c>
      <c r="E57" s="12">
        <v>5.43</v>
      </c>
      <c r="F57" s="12">
        <v>11.29</v>
      </c>
      <c r="G57" s="226">
        <f>E57+F57</f>
        <v>16.72</v>
      </c>
      <c r="H57" s="227">
        <f>G57*C57</f>
        <v>8.7501333333333342</v>
      </c>
    </row>
    <row r="58" spans="1:8">
      <c r="A58" s="17" t="s">
        <v>217</v>
      </c>
      <c r="B58" s="6" t="s">
        <v>218</v>
      </c>
      <c r="C58" s="15">
        <f>(2*2.4)/2.4</f>
        <v>2</v>
      </c>
      <c r="D58" s="5" t="s">
        <v>191</v>
      </c>
      <c r="E58" s="15"/>
      <c r="F58" s="15">
        <f>E154</f>
        <v>4.5</v>
      </c>
      <c r="G58" s="21">
        <f>E58+F58</f>
        <v>4.5</v>
      </c>
      <c r="H58" s="26">
        <f>G58*C58</f>
        <v>9</v>
      </c>
    </row>
    <row r="59" spans="1:8">
      <c r="A59" s="165"/>
      <c r="B59" s="166"/>
      <c r="C59" s="167"/>
      <c r="D59" s="165"/>
      <c r="E59" s="167"/>
      <c r="F59" s="167"/>
      <c r="G59" s="168"/>
      <c r="H59" s="168"/>
    </row>
    <row r="60" spans="1:8" ht="15">
      <c r="A60" s="28" t="s">
        <v>29</v>
      </c>
      <c r="B60" s="23" t="s">
        <v>219</v>
      </c>
      <c r="C60" s="24">
        <v>1</v>
      </c>
      <c r="D60" s="20" t="s">
        <v>90</v>
      </c>
      <c r="E60" s="19"/>
      <c r="F60" s="19"/>
      <c r="G60" s="19"/>
      <c r="H60" s="225">
        <f>SUM(H61:H67)</f>
        <v>932.22795599999984</v>
      </c>
    </row>
    <row r="61" spans="1:8">
      <c r="A61" s="11" t="s">
        <v>207</v>
      </c>
      <c r="B61" s="8" t="s">
        <v>208</v>
      </c>
      <c r="C61" s="13">
        <v>2</v>
      </c>
      <c r="D61" s="7" t="s">
        <v>177</v>
      </c>
      <c r="E61" s="12"/>
      <c r="F61" s="13">
        <f>8.92*128.23%</f>
        <v>11.438115999999999</v>
      </c>
      <c r="G61" s="13">
        <f>E61+F61</f>
        <v>11.438115999999999</v>
      </c>
      <c r="H61" s="25">
        <f>G61*C61</f>
        <v>22.876231999999998</v>
      </c>
    </row>
    <row r="62" spans="1:8">
      <c r="A62" s="11" t="s">
        <v>175</v>
      </c>
      <c r="B62" s="8" t="s">
        <v>176</v>
      </c>
      <c r="C62" s="12">
        <v>2</v>
      </c>
      <c r="D62" s="7" t="s">
        <v>177</v>
      </c>
      <c r="E62" s="12"/>
      <c r="F62" s="12">
        <f>7.34*128.23%</f>
        <v>9.4120819999999998</v>
      </c>
      <c r="G62" s="13">
        <f>F62+E62</f>
        <v>9.4120819999999998</v>
      </c>
      <c r="H62" s="25">
        <f>C62*G62</f>
        <v>18.824164</v>
      </c>
    </row>
    <row r="63" spans="1:8" ht="28.5">
      <c r="A63" s="35" t="s">
        <v>220</v>
      </c>
      <c r="B63" s="114" t="s">
        <v>221</v>
      </c>
      <c r="C63" s="12">
        <f>C64</f>
        <v>0.16849999999999998</v>
      </c>
      <c r="D63" s="169" t="s">
        <v>184</v>
      </c>
      <c r="E63" s="12">
        <v>2692.98</v>
      </c>
      <c r="F63" s="12">
        <v>1113.3</v>
      </c>
      <c r="G63" s="226">
        <f>E63+F63</f>
        <v>3806.2799999999997</v>
      </c>
      <c r="H63" s="227">
        <f>G63*C63</f>
        <v>641.35817999999995</v>
      </c>
    </row>
    <row r="64" spans="1:8">
      <c r="A64" s="35" t="s">
        <v>199</v>
      </c>
      <c r="B64" s="114" t="s">
        <v>200</v>
      </c>
      <c r="C64" s="12">
        <f>(((0.1^2)*3.14)*2)+ (0.25*0.15*0.6*4)+ ((3.14*(0.05^2)*2))</f>
        <v>0.16849999999999998</v>
      </c>
      <c r="D64" s="169" t="s">
        <v>93</v>
      </c>
      <c r="E64" s="12"/>
      <c r="F64" s="12">
        <v>1230</v>
      </c>
      <c r="G64" s="13">
        <f>E64+F64</f>
        <v>1230</v>
      </c>
      <c r="H64" s="25">
        <f>G64*C64</f>
        <v>207.25499999999997</v>
      </c>
    </row>
    <row r="65" spans="1:9">
      <c r="A65" s="35" t="s">
        <v>215</v>
      </c>
      <c r="B65" s="114" t="s">
        <v>216</v>
      </c>
      <c r="C65" s="12">
        <f>(2*3.14*0.1*1)+ (0.25*0.6*2*4)</f>
        <v>1.8280000000000001</v>
      </c>
      <c r="D65" s="169" t="s">
        <v>93</v>
      </c>
      <c r="E65" s="12">
        <v>5.6</v>
      </c>
      <c r="F65" s="12">
        <v>13.11</v>
      </c>
      <c r="G65" s="13">
        <f>E65+F65</f>
        <v>18.71</v>
      </c>
      <c r="H65" s="25">
        <f>G65*C65</f>
        <v>34.201880000000003</v>
      </c>
    </row>
    <row r="66" spans="1:9">
      <c r="A66" s="11" t="s">
        <v>217</v>
      </c>
      <c r="B66" s="8" t="s">
        <v>218</v>
      </c>
      <c r="C66" s="12">
        <v>1</v>
      </c>
      <c r="D66" s="7" t="s">
        <v>191</v>
      </c>
      <c r="E66" s="12"/>
      <c r="F66" s="12">
        <v>4.5</v>
      </c>
      <c r="G66" s="13">
        <f>E66+F66</f>
        <v>4.5</v>
      </c>
      <c r="H66" s="25">
        <f>G66*C66</f>
        <v>4.5</v>
      </c>
    </row>
    <row r="67" spans="1:9">
      <c r="A67" s="118" t="s">
        <v>222</v>
      </c>
      <c r="B67" s="6" t="s">
        <v>223</v>
      </c>
      <c r="C67" s="21">
        <v>0.25</v>
      </c>
      <c r="D67" s="5" t="s">
        <v>224</v>
      </c>
      <c r="E67" s="15">
        <v>12.85</v>
      </c>
      <c r="F67" s="21"/>
      <c r="G67" s="21">
        <f>E67+F67</f>
        <v>12.85</v>
      </c>
      <c r="H67" s="26">
        <f>G67*C67</f>
        <v>3.2124999999999999</v>
      </c>
    </row>
    <row r="68" spans="1:9">
      <c r="A68" s="165"/>
      <c r="B68" s="166"/>
      <c r="C68" s="167"/>
      <c r="D68" s="165"/>
      <c r="E68" s="167"/>
      <c r="F68" s="167"/>
      <c r="G68" s="168"/>
      <c r="H68" s="168"/>
      <c r="I68" s="27"/>
    </row>
    <row r="69" spans="1:9" ht="15">
      <c r="A69" s="28" t="s">
        <v>31</v>
      </c>
      <c r="B69" s="30" t="str">
        <f>[2]DADOS!B14</f>
        <v>Ponte pênsil</v>
      </c>
      <c r="C69" s="24">
        <v>1</v>
      </c>
      <c r="D69" s="20" t="s">
        <v>90</v>
      </c>
      <c r="E69" s="19"/>
      <c r="F69" s="19"/>
      <c r="G69" s="19"/>
      <c r="H69" s="18">
        <f>SUM(H70:H85)</f>
        <v>1963.2362572000002</v>
      </c>
    </row>
    <row r="70" spans="1:9" ht="28.5">
      <c r="A70" s="190" t="s">
        <v>225</v>
      </c>
      <c r="B70" s="191" t="s">
        <v>226</v>
      </c>
      <c r="C70" s="184">
        <f>((15*3)+(15*8)+(20)+28)/10</f>
        <v>21.3</v>
      </c>
      <c r="D70" s="192" t="s">
        <v>191</v>
      </c>
      <c r="E70" s="184"/>
      <c r="F70" s="241">
        <v>18.420000000000002</v>
      </c>
      <c r="G70" s="13">
        <f>E70+F70</f>
        <v>18.420000000000002</v>
      </c>
      <c r="H70" s="25">
        <f>G70*C70</f>
        <v>392.34600000000006</v>
      </c>
    </row>
    <row r="71" spans="1:9">
      <c r="A71" s="190" t="s">
        <v>227</v>
      </c>
      <c r="B71" s="191" t="s">
        <v>228</v>
      </c>
      <c r="C71" s="184">
        <f>(16*2)/10</f>
        <v>3.2</v>
      </c>
      <c r="D71" s="192" t="s">
        <v>229</v>
      </c>
      <c r="E71" s="184"/>
      <c r="F71" s="241">
        <v>3.25</v>
      </c>
      <c r="G71" s="13">
        <f>E71+F71</f>
        <v>3.25</v>
      </c>
      <c r="H71" s="25">
        <f>G71*C71</f>
        <v>10.4</v>
      </c>
    </row>
    <row r="72" spans="1:9" ht="42.75">
      <c r="A72" s="190" t="s">
        <v>230</v>
      </c>
      <c r="B72" s="191" t="s">
        <v>231</v>
      </c>
      <c r="C72" s="184">
        <f>150/10</f>
        <v>15</v>
      </c>
      <c r="D72" s="192" t="s">
        <v>229</v>
      </c>
      <c r="E72" s="184"/>
      <c r="F72" s="241">
        <v>3.83</v>
      </c>
      <c r="G72" s="13">
        <f>E72+F72</f>
        <v>3.83</v>
      </c>
      <c r="H72" s="25">
        <f>G72*C72</f>
        <v>57.45</v>
      </c>
    </row>
    <row r="73" spans="1:9" ht="28.5">
      <c r="A73" s="190" t="s">
        <v>232</v>
      </c>
      <c r="B73" s="191" t="s">
        <v>233</v>
      </c>
      <c r="C73" s="184">
        <f>80/10</f>
        <v>8</v>
      </c>
      <c r="D73" s="192" t="s">
        <v>229</v>
      </c>
      <c r="E73" s="184"/>
      <c r="F73" s="241">
        <v>19.28</v>
      </c>
      <c r="G73" s="13">
        <f t="shared" ref="G73:G85" si="1">E73+F73</f>
        <v>19.28</v>
      </c>
      <c r="H73" s="25">
        <f t="shared" ref="H73:H85" si="2">G73*C73</f>
        <v>154.24</v>
      </c>
    </row>
    <row r="74" spans="1:9">
      <c r="A74" s="190" t="s">
        <v>234</v>
      </c>
      <c r="B74" s="191" t="s">
        <v>235</v>
      </c>
      <c r="C74" s="184">
        <f>15/10</f>
        <v>1.5</v>
      </c>
      <c r="D74" s="192" t="s">
        <v>229</v>
      </c>
      <c r="E74" s="184"/>
      <c r="F74" s="241">
        <v>13.83</v>
      </c>
      <c r="G74" s="13">
        <f t="shared" si="1"/>
        <v>13.83</v>
      </c>
      <c r="H74" s="25">
        <f t="shared" si="2"/>
        <v>20.745000000000001</v>
      </c>
    </row>
    <row r="75" spans="1:9" ht="42.75">
      <c r="A75" s="29" t="s">
        <v>236</v>
      </c>
      <c r="B75" s="10" t="s">
        <v>237</v>
      </c>
      <c r="C75" s="13">
        <f>(2*2*4)/10</f>
        <v>1.6</v>
      </c>
      <c r="D75" s="7" t="s">
        <v>191</v>
      </c>
      <c r="E75" s="13">
        <v>41.26</v>
      </c>
      <c r="F75" s="12">
        <v>34.08</v>
      </c>
      <c r="G75" s="13">
        <f t="shared" si="1"/>
        <v>75.34</v>
      </c>
      <c r="H75" s="25">
        <f t="shared" si="2"/>
        <v>120.54400000000001</v>
      </c>
    </row>
    <row r="76" spans="1:9">
      <c r="A76" s="29" t="s">
        <v>238</v>
      </c>
      <c r="B76" s="10" t="s">
        <v>239</v>
      </c>
      <c r="C76" s="13">
        <f>(((2*0.5*2)+(0.5*0.7*2))*4)/10</f>
        <v>1.08</v>
      </c>
      <c r="D76" s="7" t="s">
        <v>93</v>
      </c>
      <c r="E76" s="13">
        <v>28.52</v>
      </c>
      <c r="F76" s="12">
        <v>48.25</v>
      </c>
      <c r="G76" s="13">
        <f t="shared" si="1"/>
        <v>76.77</v>
      </c>
      <c r="H76" s="25">
        <f t="shared" si="2"/>
        <v>82.911600000000007</v>
      </c>
    </row>
    <row r="77" spans="1:9" ht="28.5">
      <c r="A77" s="29" t="s">
        <v>240</v>
      </c>
      <c r="B77" s="10" t="s">
        <v>241</v>
      </c>
      <c r="C77" s="13">
        <f>(2*0.7*0.5*4)/10</f>
        <v>0.27999999999999997</v>
      </c>
      <c r="D77" s="7" t="s">
        <v>184</v>
      </c>
      <c r="E77" s="13"/>
      <c r="F77" s="12">
        <v>70.61</v>
      </c>
      <c r="G77" s="13">
        <f t="shared" si="1"/>
        <v>70.61</v>
      </c>
      <c r="H77" s="25">
        <f t="shared" si="2"/>
        <v>19.770799999999998</v>
      </c>
    </row>
    <row r="78" spans="1:9">
      <c r="A78" s="29" t="s">
        <v>242</v>
      </c>
      <c r="B78" s="10" t="s">
        <v>243</v>
      </c>
      <c r="C78" s="13">
        <f>(2*0.7*0.5*4)/10</f>
        <v>0.27999999999999997</v>
      </c>
      <c r="D78" s="7" t="s">
        <v>184</v>
      </c>
      <c r="E78" s="13">
        <v>343.4</v>
      </c>
      <c r="F78" s="12">
        <v>100.5</v>
      </c>
      <c r="G78" s="13">
        <f t="shared" si="1"/>
        <v>443.9</v>
      </c>
      <c r="H78" s="25">
        <f t="shared" si="2"/>
        <v>124.29199999999999</v>
      </c>
    </row>
    <row r="79" spans="1:9" ht="28.5">
      <c r="A79" s="35" t="s">
        <v>220</v>
      </c>
      <c r="B79" s="114" t="s">
        <v>221</v>
      </c>
      <c r="C79" s="12">
        <f>1.65/10</f>
        <v>0.16499999999999998</v>
      </c>
      <c r="D79" s="169" t="s">
        <v>184</v>
      </c>
      <c r="E79" s="12">
        <v>2692.98</v>
      </c>
      <c r="F79" s="12">
        <v>1113.3</v>
      </c>
      <c r="G79" s="226">
        <f t="shared" si="1"/>
        <v>3806.2799999999997</v>
      </c>
      <c r="H79" s="227">
        <f t="shared" si="2"/>
        <v>628.03619999999989</v>
      </c>
    </row>
    <row r="80" spans="1:9">
      <c r="A80" s="35" t="s">
        <v>199</v>
      </c>
      <c r="B80" s="114" t="s">
        <v>200</v>
      </c>
      <c r="C80" s="12">
        <f>C79</f>
        <v>0.16499999999999998</v>
      </c>
      <c r="D80" s="169" t="s">
        <v>93</v>
      </c>
      <c r="E80" s="12"/>
      <c r="F80" s="12">
        <v>1230</v>
      </c>
      <c r="G80" s="13">
        <f t="shared" si="1"/>
        <v>1230</v>
      </c>
      <c r="H80" s="25">
        <f t="shared" si="2"/>
        <v>202.95</v>
      </c>
    </row>
    <row r="81" spans="1:8">
      <c r="A81" s="35" t="s">
        <v>215</v>
      </c>
      <c r="B81" s="114" t="s">
        <v>216</v>
      </c>
      <c r="C81" s="12">
        <v>2.5</v>
      </c>
      <c r="D81" s="169" t="s">
        <v>93</v>
      </c>
      <c r="E81" s="12">
        <v>5.6</v>
      </c>
      <c r="F81" s="12">
        <v>13.11</v>
      </c>
      <c r="G81" s="13">
        <f>E81+F81</f>
        <v>18.71</v>
      </c>
      <c r="H81" s="25">
        <f t="shared" si="2"/>
        <v>46.775000000000006</v>
      </c>
    </row>
    <row r="82" spans="1:8">
      <c r="A82" s="35" t="s">
        <v>210</v>
      </c>
      <c r="B82" s="114" t="s">
        <v>211</v>
      </c>
      <c r="C82" s="12">
        <f>12/10</f>
        <v>1.2</v>
      </c>
      <c r="D82" s="169" t="s">
        <v>212</v>
      </c>
      <c r="E82" s="12">
        <v>2.2799999999999998</v>
      </c>
      <c r="F82" s="12"/>
      <c r="G82" s="13">
        <f>E82+F82</f>
        <v>2.2799999999999998</v>
      </c>
      <c r="H82" s="25">
        <f t="shared" si="2"/>
        <v>2.7359999999999998</v>
      </c>
    </row>
    <row r="83" spans="1:8">
      <c r="A83" s="187" t="s">
        <v>244</v>
      </c>
      <c r="B83" s="188" t="s">
        <v>245</v>
      </c>
      <c r="C83" s="184">
        <f>12/10</f>
        <v>1.2</v>
      </c>
      <c r="D83" s="189" t="s">
        <v>177</v>
      </c>
      <c r="E83" s="184"/>
      <c r="F83" s="184">
        <f>12.13*128.23%</f>
        <v>15.554299</v>
      </c>
      <c r="G83" s="13">
        <f>E83+F83</f>
        <v>15.554299</v>
      </c>
      <c r="H83" s="25">
        <f t="shared" si="2"/>
        <v>18.6651588</v>
      </c>
    </row>
    <row r="84" spans="1:8">
      <c r="A84" s="187" t="s">
        <v>246</v>
      </c>
      <c r="B84" s="188" t="s">
        <v>247</v>
      </c>
      <c r="C84" s="184">
        <f>12/10</f>
        <v>1.2</v>
      </c>
      <c r="D84" s="189" t="s">
        <v>177</v>
      </c>
      <c r="E84" s="184"/>
      <c r="F84" s="184">
        <f>7.34*128.23%</f>
        <v>9.4120819999999998</v>
      </c>
      <c r="G84" s="13">
        <f>E84+F84</f>
        <v>9.4120819999999998</v>
      </c>
      <c r="H84" s="25">
        <f t="shared" si="2"/>
        <v>11.2944984</v>
      </c>
    </row>
    <row r="85" spans="1:8" ht="28.5">
      <c r="A85" s="124" t="s">
        <v>248</v>
      </c>
      <c r="B85" s="16" t="s">
        <v>249</v>
      </c>
      <c r="C85" s="21">
        <f>60/10</f>
        <v>6</v>
      </c>
      <c r="D85" s="5" t="s">
        <v>224</v>
      </c>
      <c r="E85" s="21">
        <v>9.5299999999999994</v>
      </c>
      <c r="F85" s="15">
        <v>2.15</v>
      </c>
      <c r="G85" s="21">
        <f t="shared" si="1"/>
        <v>11.68</v>
      </c>
      <c r="H85" s="26">
        <f t="shared" si="2"/>
        <v>70.08</v>
      </c>
    </row>
    <row r="86" spans="1:8">
      <c r="A86" s="165"/>
      <c r="B86" s="166"/>
      <c r="C86" s="167"/>
      <c r="D86" s="165"/>
      <c r="E86" s="167"/>
      <c r="F86" s="167"/>
      <c r="G86" s="168"/>
      <c r="H86" s="168"/>
    </row>
    <row r="87" spans="1:8" ht="15">
      <c r="A87" s="28" t="s">
        <v>33</v>
      </c>
      <c r="B87" s="23" t="s">
        <v>250</v>
      </c>
      <c r="C87" s="24">
        <v>1</v>
      </c>
      <c r="D87" s="20" t="s">
        <v>90</v>
      </c>
      <c r="E87" s="19"/>
      <c r="F87" s="19"/>
      <c r="G87" s="19"/>
      <c r="H87" s="225">
        <f>SUM(H88:H89)</f>
        <v>579.26</v>
      </c>
    </row>
    <row r="88" spans="1:8" ht="28.5">
      <c r="A88" s="35" t="s">
        <v>251</v>
      </c>
      <c r="B88" s="114" t="s">
        <v>252</v>
      </c>
      <c r="C88" s="12">
        <v>4</v>
      </c>
      <c r="D88" s="169" t="s">
        <v>253</v>
      </c>
      <c r="E88" s="12"/>
      <c r="F88" s="12">
        <v>8.25</v>
      </c>
      <c r="G88" s="12">
        <f>E88+F88</f>
        <v>8.25</v>
      </c>
      <c r="H88" s="223">
        <f>G88*C88</f>
        <v>33</v>
      </c>
    </row>
    <row r="89" spans="1:8">
      <c r="A89" s="118" t="s">
        <v>254</v>
      </c>
      <c r="B89" s="119" t="s">
        <v>255</v>
      </c>
      <c r="C89" s="120">
        <v>1</v>
      </c>
      <c r="D89" s="185" t="s">
        <v>191</v>
      </c>
      <c r="E89" s="15">
        <v>531.99</v>
      </c>
      <c r="F89" s="186">
        <v>14.27</v>
      </c>
      <c r="G89" s="21">
        <f>E89+F89</f>
        <v>546.26</v>
      </c>
      <c r="H89" s="26">
        <f>G89*C89</f>
        <v>546.26</v>
      </c>
    </row>
    <row r="90" spans="1:8">
      <c r="A90" s="165"/>
      <c r="B90" s="166"/>
      <c r="C90" s="167"/>
      <c r="D90" s="165"/>
      <c r="E90" s="167"/>
      <c r="F90" s="167"/>
      <c r="G90" s="168"/>
      <c r="H90" s="168"/>
    </row>
    <row r="91" spans="1:8" ht="15">
      <c r="A91" s="28" t="s">
        <v>35</v>
      </c>
      <c r="B91" s="23" t="s">
        <v>256</v>
      </c>
      <c r="C91" s="24">
        <v>1</v>
      </c>
      <c r="D91" s="20" t="s">
        <v>90</v>
      </c>
      <c r="E91" s="19"/>
      <c r="F91" s="19"/>
      <c r="G91" s="19"/>
      <c r="H91" s="225">
        <f>SUM(H92:H93)</f>
        <v>309.91300000000001</v>
      </c>
    </row>
    <row r="92" spans="1:8">
      <c r="A92" s="35" t="s">
        <v>257</v>
      </c>
      <c r="B92" s="114" t="s">
        <v>258</v>
      </c>
      <c r="C92" s="12">
        <v>1</v>
      </c>
      <c r="D92" s="169" t="s">
        <v>191</v>
      </c>
      <c r="E92" s="12">
        <v>147.62</v>
      </c>
      <c r="F92" s="12">
        <v>156.68</v>
      </c>
      <c r="G92" s="13">
        <f>E92+F92</f>
        <v>304.3</v>
      </c>
      <c r="H92" s="25">
        <f>G92*C92</f>
        <v>304.3</v>
      </c>
    </row>
    <row r="93" spans="1:8">
      <c r="A93" s="124" t="s">
        <v>215</v>
      </c>
      <c r="B93" s="16" t="s">
        <v>216</v>
      </c>
      <c r="C93" s="21">
        <v>0.3</v>
      </c>
      <c r="D93" s="22" t="s">
        <v>93</v>
      </c>
      <c r="E93" s="15">
        <v>5.6</v>
      </c>
      <c r="F93" s="15">
        <v>13.11</v>
      </c>
      <c r="G93" s="21">
        <f>E93+F93</f>
        <v>18.71</v>
      </c>
      <c r="H93" s="26">
        <f>G93*C93</f>
        <v>5.6130000000000004</v>
      </c>
    </row>
    <row r="94" spans="1:8">
      <c r="A94" s="165"/>
      <c r="B94" s="166"/>
      <c r="C94" s="167"/>
      <c r="D94" s="165"/>
      <c r="E94" s="167"/>
      <c r="F94" s="167"/>
      <c r="G94" s="168"/>
      <c r="H94" s="168"/>
    </row>
    <row r="95" spans="1:8" ht="15">
      <c r="A95" s="28" t="s">
        <v>37</v>
      </c>
      <c r="B95" s="30" t="s">
        <v>259</v>
      </c>
      <c r="C95" s="24">
        <v>1</v>
      </c>
      <c r="D95" s="20" t="s">
        <v>260</v>
      </c>
      <c r="E95" s="19"/>
      <c r="F95" s="19"/>
      <c r="G95" s="19"/>
      <c r="H95" s="18">
        <f>SUM(H96:H98)</f>
        <v>132.2833333333333</v>
      </c>
    </row>
    <row r="96" spans="1:8" ht="42.75">
      <c r="A96" s="190" t="s">
        <v>251</v>
      </c>
      <c r="B96" s="191" t="s">
        <v>261</v>
      </c>
      <c r="C96" s="184">
        <v>5</v>
      </c>
      <c r="D96" s="192" t="s">
        <v>229</v>
      </c>
      <c r="E96" s="184"/>
      <c r="F96" s="12">
        <v>8.25</v>
      </c>
      <c r="G96" s="13">
        <f>E96+F96</f>
        <v>8.25</v>
      </c>
      <c r="H96" s="25">
        <f>G96*C96</f>
        <v>41.25</v>
      </c>
    </row>
    <row r="97" spans="1:8" ht="28.5">
      <c r="A97" s="190" t="s">
        <v>262</v>
      </c>
      <c r="B97" s="191" t="s">
        <v>263</v>
      </c>
      <c r="C97" s="184">
        <v>5</v>
      </c>
      <c r="D97" s="192" t="s">
        <v>229</v>
      </c>
      <c r="E97" s="184"/>
      <c r="F97" s="241">
        <v>10.039999999999999</v>
      </c>
      <c r="G97" s="13">
        <f>E97+F97</f>
        <v>10.039999999999999</v>
      </c>
      <c r="H97" s="25">
        <f>G97*C97</f>
        <v>50.199999999999996</v>
      </c>
    </row>
    <row r="98" spans="1:8">
      <c r="A98" s="124" t="s">
        <v>264</v>
      </c>
      <c r="B98" s="6" t="s">
        <v>265</v>
      </c>
      <c r="C98" s="21">
        <v>5</v>
      </c>
      <c r="D98" s="22" t="s">
        <v>229</v>
      </c>
      <c r="E98" s="15"/>
      <c r="F98" s="15">
        <f>SUM('[2]sem cod. CPOS '!Y8:Y10)</f>
        <v>8.1666666666666661</v>
      </c>
      <c r="G98" s="13">
        <f>E98+F98</f>
        <v>8.1666666666666661</v>
      </c>
      <c r="H98" s="26">
        <f>G98*C98</f>
        <v>40.833333333333329</v>
      </c>
    </row>
    <row r="99" spans="1:8">
      <c r="A99" s="242"/>
      <c r="B99" s="168"/>
      <c r="C99" s="167"/>
      <c r="D99" s="242"/>
      <c r="E99" s="167"/>
      <c r="F99" s="167"/>
      <c r="G99" s="168"/>
      <c r="H99" s="168"/>
    </row>
    <row r="100" spans="1:8" ht="17.25">
      <c r="A100" s="28" t="s">
        <v>39</v>
      </c>
      <c r="B100" s="23" t="s">
        <v>266</v>
      </c>
      <c r="C100" s="24">
        <v>1</v>
      </c>
      <c r="D100" s="20" t="s">
        <v>205</v>
      </c>
      <c r="E100" s="19"/>
      <c r="F100" s="19"/>
      <c r="G100" s="19"/>
      <c r="H100" s="225">
        <f>SUM(H101:H110)</f>
        <v>705.12309201388882</v>
      </c>
    </row>
    <row r="101" spans="1:8">
      <c r="A101" s="11" t="s">
        <v>207</v>
      </c>
      <c r="B101" s="8" t="s">
        <v>208</v>
      </c>
      <c r="C101" s="13">
        <f>((8*10)/23.04)</f>
        <v>3.4722222222222223</v>
      </c>
      <c r="D101" s="7" t="s">
        <v>177</v>
      </c>
      <c r="E101" s="12"/>
      <c r="F101" s="13">
        <f>8.92*128.23%</f>
        <v>11.438115999999999</v>
      </c>
      <c r="G101" s="13">
        <f>E101+F101</f>
        <v>11.438115999999999</v>
      </c>
      <c r="H101" s="25">
        <f>G101*C101</f>
        <v>39.715680555555551</v>
      </c>
    </row>
    <row r="102" spans="1:8">
      <c r="A102" s="11" t="s">
        <v>175</v>
      </c>
      <c r="B102" s="8" t="s">
        <v>176</v>
      </c>
      <c r="C102" s="13">
        <f>((8*10)/23.04)</f>
        <v>3.4722222222222223</v>
      </c>
      <c r="D102" s="7" t="s">
        <v>177</v>
      </c>
      <c r="E102" s="12"/>
      <c r="F102" s="184">
        <f>7.34*128.23%</f>
        <v>9.4120819999999998</v>
      </c>
      <c r="G102" s="13">
        <f>F102+E102</f>
        <v>9.4120819999999998</v>
      </c>
      <c r="H102" s="25">
        <f>C102*G102</f>
        <v>32.680840277777776</v>
      </c>
    </row>
    <row r="103" spans="1:8" ht="28.5">
      <c r="A103" s="35" t="s">
        <v>220</v>
      </c>
      <c r="B103" s="114" t="s">
        <v>221</v>
      </c>
      <c r="C103" s="12">
        <f>C104</f>
        <v>8.4635416666666671E-2</v>
      </c>
      <c r="D103" s="169" t="s">
        <v>184</v>
      </c>
      <c r="E103" s="12">
        <v>2692.98</v>
      </c>
      <c r="F103" s="12">
        <v>1113.3</v>
      </c>
      <c r="G103" s="226">
        <f>E103+F103</f>
        <v>3806.2799999999997</v>
      </c>
      <c r="H103" s="227">
        <f t="shared" ref="H103:H110" si="3">G103*C103</f>
        <v>322.14609374999998</v>
      </c>
    </row>
    <row r="104" spans="1:8">
      <c r="A104" s="35" t="s">
        <v>199</v>
      </c>
      <c r="B104" s="114" t="s">
        <v>200</v>
      </c>
      <c r="C104" s="12">
        <f>(1.95/23.04)</f>
        <v>8.4635416666666671E-2</v>
      </c>
      <c r="D104" s="169" t="s">
        <v>93</v>
      </c>
      <c r="E104" s="12"/>
      <c r="F104" s="12">
        <v>1230</v>
      </c>
      <c r="G104" s="13">
        <f t="shared" ref="G104:G109" si="4">E104+F104</f>
        <v>1230</v>
      </c>
      <c r="H104" s="25">
        <f t="shared" si="3"/>
        <v>104.1015625</v>
      </c>
    </row>
    <row r="105" spans="1:8">
      <c r="A105" s="35" t="s">
        <v>215</v>
      </c>
      <c r="B105" s="114" t="s">
        <v>216</v>
      </c>
      <c r="C105" s="12">
        <v>8</v>
      </c>
      <c r="D105" s="169" t="s">
        <v>93</v>
      </c>
      <c r="E105" s="12">
        <v>5.6</v>
      </c>
      <c r="F105" s="12">
        <v>13.11</v>
      </c>
      <c r="G105" s="13">
        <f>E105+F105</f>
        <v>18.71</v>
      </c>
      <c r="H105" s="25">
        <f t="shared" si="3"/>
        <v>149.68</v>
      </c>
    </row>
    <row r="106" spans="1:8">
      <c r="A106" s="29" t="s">
        <v>222</v>
      </c>
      <c r="B106" s="10" t="s">
        <v>223</v>
      </c>
      <c r="C106" s="13">
        <f>5.15/23.04</f>
        <v>0.22352430555555558</v>
      </c>
      <c r="D106" s="7" t="s">
        <v>224</v>
      </c>
      <c r="E106" s="13">
        <v>12.92</v>
      </c>
      <c r="F106" s="12"/>
      <c r="G106" s="13">
        <f t="shared" si="4"/>
        <v>12.92</v>
      </c>
      <c r="H106" s="25">
        <f t="shared" si="3"/>
        <v>2.8879340277777783</v>
      </c>
    </row>
    <row r="107" spans="1:8" ht="42.75">
      <c r="A107" s="29" t="s">
        <v>236</v>
      </c>
      <c r="B107" s="10" t="s">
        <v>237</v>
      </c>
      <c r="C107" s="13">
        <f>((4*1.5)/23.04)</f>
        <v>0.26041666666666669</v>
      </c>
      <c r="D107" s="7" t="s">
        <v>191</v>
      </c>
      <c r="E107" s="13">
        <v>41.26</v>
      </c>
      <c r="F107" s="12">
        <v>34.08</v>
      </c>
      <c r="G107" s="13">
        <f t="shared" si="4"/>
        <v>75.34</v>
      </c>
      <c r="H107" s="25">
        <f t="shared" si="3"/>
        <v>19.619791666666668</v>
      </c>
    </row>
    <row r="108" spans="1:8">
      <c r="A108" s="29" t="s">
        <v>238</v>
      </c>
      <c r="B108" s="10" t="s">
        <v>239</v>
      </c>
      <c r="C108" s="13">
        <f>((0.5*0.7*4*4)/23.04)</f>
        <v>0.24305555555555555</v>
      </c>
      <c r="D108" s="7" t="s">
        <v>93</v>
      </c>
      <c r="E108" s="13">
        <v>28.52</v>
      </c>
      <c r="F108" s="12">
        <v>48.25</v>
      </c>
      <c r="G108" s="13">
        <f t="shared" si="4"/>
        <v>76.77</v>
      </c>
      <c r="H108" s="25">
        <f t="shared" si="3"/>
        <v>18.659374999999997</v>
      </c>
    </row>
    <row r="109" spans="1:8" ht="28.5">
      <c r="A109" s="29" t="s">
        <v>240</v>
      </c>
      <c r="B109" s="10" t="s">
        <v>241</v>
      </c>
      <c r="C109" s="13">
        <f>(((0.5*0.5*0.7)*4)/23.04)</f>
        <v>3.0381944444444444E-2</v>
      </c>
      <c r="D109" s="7" t="s">
        <v>184</v>
      </c>
      <c r="E109" s="13"/>
      <c r="F109" s="12">
        <v>70.61</v>
      </c>
      <c r="G109" s="13">
        <f t="shared" si="4"/>
        <v>70.61</v>
      </c>
      <c r="H109" s="25">
        <f t="shared" si="3"/>
        <v>2.1452690972222221</v>
      </c>
    </row>
    <row r="110" spans="1:8">
      <c r="A110" s="118" t="s">
        <v>242</v>
      </c>
      <c r="B110" s="6" t="s">
        <v>267</v>
      </c>
      <c r="C110" s="21">
        <f>(((0.5*0.5*0.7)*4)/23.04)</f>
        <v>3.0381944444444444E-2</v>
      </c>
      <c r="D110" s="5" t="s">
        <v>184</v>
      </c>
      <c r="E110" s="15">
        <v>343.4</v>
      </c>
      <c r="F110" s="21">
        <v>100.5</v>
      </c>
      <c r="G110" s="21">
        <f>E110+F110</f>
        <v>443.9</v>
      </c>
      <c r="H110" s="26">
        <f t="shared" si="3"/>
        <v>13.486545138888888</v>
      </c>
    </row>
    <row r="111" spans="1:8">
      <c r="A111" s="243"/>
      <c r="B111" s="166"/>
      <c r="C111" s="244"/>
      <c r="D111" s="165"/>
      <c r="E111" s="245"/>
      <c r="F111" s="245"/>
      <c r="G111" s="244"/>
      <c r="H111" s="246"/>
    </row>
    <row r="112" spans="1:8" ht="17.25">
      <c r="A112" s="28" t="s">
        <v>41</v>
      </c>
      <c r="B112" s="23" t="s">
        <v>268</v>
      </c>
      <c r="C112" s="24">
        <v>1</v>
      </c>
      <c r="D112" s="20" t="s">
        <v>205</v>
      </c>
      <c r="E112" s="19"/>
      <c r="F112" s="19"/>
      <c r="G112" s="19"/>
      <c r="H112" s="225">
        <f>SUM(H113:H114)</f>
        <v>6.5440214999999995</v>
      </c>
    </row>
    <row r="113" spans="1:8" ht="28.5">
      <c r="A113" s="35" t="s">
        <v>173</v>
      </c>
      <c r="B113" s="114" t="s">
        <v>174</v>
      </c>
      <c r="C113" s="12">
        <v>1</v>
      </c>
      <c r="D113" s="169" t="s">
        <v>93</v>
      </c>
      <c r="E113" s="12">
        <v>1.62</v>
      </c>
      <c r="F113" s="12">
        <v>4.0199999999999996</v>
      </c>
      <c r="G113" s="226">
        <f>F113+E113</f>
        <v>5.64</v>
      </c>
      <c r="H113" s="227">
        <f>C113*G113</f>
        <v>5.64</v>
      </c>
    </row>
    <row r="114" spans="1:8">
      <c r="A114" s="41" t="s">
        <v>175</v>
      </c>
      <c r="B114" s="6" t="s">
        <v>176</v>
      </c>
      <c r="C114" s="228">
        <v>0.1</v>
      </c>
      <c r="D114" s="5" t="s">
        <v>177</v>
      </c>
      <c r="E114" s="15"/>
      <c r="F114" s="21">
        <f>7.05*128.23%</f>
        <v>9.0402149999999999</v>
      </c>
      <c r="G114" s="15">
        <f>F114+E114</f>
        <v>9.0402149999999999</v>
      </c>
      <c r="H114" s="21">
        <f>C114*G114</f>
        <v>0.90402150000000003</v>
      </c>
    </row>
    <row r="115" spans="1:8">
      <c r="A115" s="165"/>
      <c r="B115" s="166"/>
      <c r="C115" s="167"/>
      <c r="D115" s="165"/>
      <c r="E115" s="167"/>
      <c r="F115" s="167"/>
      <c r="G115" s="168"/>
      <c r="H115" s="168"/>
    </row>
    <row r="116" spans="1:8" ht="17.25">
      <c r="A116" s="28" t="s">
        <v>43</v>
      </c>
      <c r="B116" s="23" t="s">
        <v>269</v>
      </c>
      <c r="C116" s="24">
        <v>1</v>
      </c>
      <c r="D116" s="20" t="s">
        <v>205</v>
      </c>
      <c r="E116" s="19"/>
      <c r="F116" s="19"/>
      <c r="G116" s="19"/>
      <c r="H116" s="225">
        <f>SUM(H117:H121)</f>
        <v>103.53973620000004</v>
      </c>
    </row>
    <row r="117" spans="1:8" ht="28.5">
      <c r="A117" s="35" t="s">
        <v>173</v>
      </c>
      <c r="B117" s="114" t="s">
        <v>174</v>
      </c>
      <c r="C117" s="12">
        <v>1</v>
      </c>
      <c r="D117" s="169" t="s">
        <v>93</v>
      </c>
      <c r="E117" s="12">
        <v>1.82</v>
      </c>
      <c r="F117" s="12">
        <v>4.1900000000000004</v>
      </c>
      <c r="G117" s="226">
        <f>F117+E117</f>
        <v>6.0100000000000007</v>
      </c>
      <c r="H117" s="227">
        <f>C117*G117</f>
        <v>6.0100000000000007</v>
      </c>
    </row>
    <row r="118" spans="1:8" ht="16.5">
      <c r="A118" s="11" t="s">
        <v>202</v>
      </c>
      <c r="B118" s="8" t="s">
        <v>203</v>
      </c>
      <c r="C118" s="12">
        <f>(0.9*0.28*0.19)*3</f>
        <v>0.14364000000000005</v>
      </c>
      <c r="D118" s="7" t="s">
        <v>181</v>
      </c>
      <c r="E118" s="12"/>
      <c r="F118" s="13">
        <v>125.2</v>
      </c>
      <c r="G118" s="13">
        <f>E118+F118</f>
        <v>125.2</v>
      </c>
      <c r="H118" s="25">
        <f>G118*C118</f>
        <v>17.983728000000006</v>
      </c>
    </row>
    <row r="119" spans="1:8">
      <c r="A119" s="35" t="s">
        <v>175</v>
      </c>
      <c r="B119" s="114" t="s">
        <v>176</v>
      </c>
      <c r="C119" s="12">
        <v>0.1</v>
      </c>
      <c r="D119" s="169" t="s">
        <v>177</v>
      </c>
      <c r="E119" s="12"/>
      <c r="F119" s="12">
        <f>7.34*128.23%</f>
        <v>9.4120819999999998</v>
      </c>
      <c r="G119" s="226">
        <f>F119+E119</f>
        <v>9.4120819999999998</v>
      </c>
      <c r="H119" s="227">
        <f>C119*G119</f>
        <v>0.94120820000000005</v>
      </c>
    </row>
    <row r="120" spans="1:8">
      <c r="A120" s="35" t="s">
        <v>197</v>
      </c>
      <c r="B120" s="114" t="s">
        <v>209</v>
      </c>
      <c r="C120" s="12">
        <f>0.2*0.2*0.4</f>
        <v>1.6000000000000004E-2</v>
      </c>
      <c r="D120" s="169" t="s">
        <v>184</v>
      </c>
      <c r="E120" s="12"/>
      <c r="F120" s="12">
        <v>3682.8</v>
      </c>
      <c r="G120" s="13">
        <f>E120+F120</f>
        <v>3682.8</v>
      </c>
      <c r="H120" s="25">
        <f>G120*C120</f>
        <v>58.924800000000019</v>
      </c>
    </row>
    <row r="121" spans="1:8">
      <c r="A121" s="41" t="s">
        <v>199</v>
      </c>
      <c r="B121" s="222" t="s">
        <v>200</v>
      </c>
      <c r="C121" s="15">
        <f>C120</f>
        <v>1.6000000000000004E-2</v>
      </c>
      <c r="D121" s="170" t="s">
        <v>93</v>
      </c>
      <c r="E121" s="15"/>
      <c r="F121" s="15">
        <v>1230</v>
      </c>
      <c r="G121" s="21">
        <f>E121+F121</f>
        <v>1230</v>
      </c>
      <c r="H121" s="26">
        <f>G121*C121</f>
        <v>19.680000000000003</v>
      </c>
    </row>
    <row r="122" spans="1:8">
      <c r="A122" s="243"/>
      <c r="B122" s="166"/>
      <c r="C122" s="244"/>
      <c r="D122" s="165"/>
      <c r="E122" s="245"/>
      <c r="F122" s="245"/>
      <c r="G122" s="244"/>
      <c r="H122" s="246"/>
    </row>
    <row r="123" spans="1:8" ht="17.25">
      <c r="A123" s="28" t="s">
        <v>45</v>
      </c>
      <c r="B123" s="23" t="str">
        <f>[2]DADOS!B21</f>
        <v>Camping / selvagem</v>
      </c>
      <c r="C123" s="24">
        <v>1</v>
      </c>
      <c r="D123" s="20" t="s">
        <v>205</v>
      </c>
      <c r="E123" s="19"/>
      <c r="F123" s="19"/>
      <c r="G123" s="19"/>
      <c r="H123" s="225">
        <f>SUM(H124:H125)</f>
        <v>6.5440214999999995</v>
      </c>
    </row>
    <row r="124" spans="1:8" ht="28.5">
      <c r="A124" s="35" t="s">
        <v>173</v>
      </c>
      <c r="B124" s="114" t="s">
        <v>174</v>
      </c>
      <c r="C124" s="12">
        <v>1</v>
      </c>
      <c r="D124" s="169" t="s">
        <v>93</v>
      </c>
      <c r="E124" s="12">
        <v>1.62</v>
      </c>
      <c r="F124" s="12">
        <v>4.0199999999999996</v>
      </c>
      <c r="G124" s="226">
        <f>F124+E124</f>
        <v>5.64</v>
      </c>
      <c r="H124" s="227">
        <f>C124*G124</f>
        <v>5.64</v>
      </c>
    </row>
    <row r="125" spans="1:8">
      <c r="A125" s="41" t="s">
        <v>175</v>
      </c>
      <c r="B125" s="6" t="s">
        <v>176</v>
      </c>
      <c r="C125" s="228">
        <v>0.1</v>
      </c>
      <c r="D125" s="5" t="s">
        <v>177</v>
      </c>
      <c r="E125" s="15"/>
      <c r="F125" s="21">
        <f>7.05*128.23%</f>
        <v>9.0402149999999999</v>
      </c>
      <c r="G125" s="15">
        <f>F125+E125</f>
        <v>9.0402149999999999</v>
      </c>
      <c r="H125" s="21">
        <f>C125*G125</f>
        <v>0.90402150000000003</v>
      </c>
    </row>
    <row r="126" spans="1:8">
      <c r="A126" s="165"/>
      <c r="B126" s="166"/>
      <c r="C126" s="167"/>
      <c r="D126" s="165"/>
      <c r="E126" s="167"/>
      <c r="F126" s="167"/>
      <c r="G126" s="168"/>
      <c r="H126" s="168"/>
    </row>
    <row r="127" spans="1:8" ht="17.25">
      <c r="A127" s="28" t="s">
        <v>47</v>
      </c>
      <c r="B127" s="23" t="str">
        <f>[2]DADOS!B22</f>
        <v>Camping / estrutura</v>
      </c>
      <c r="C127" s="24">
        <v>1</v>
      </c>
      <c r="D127" s="20" t="s">
        <v>205</v>
      </c>
      <c r="E127" s="19"/>
      <c r="F127" s="19"/>
      <c r="G127" s="19"/>
      <c r="H127" s="225">
        <f>SUM(H128:H131)</f>
        <v>93.127208200000013</v>
      </c>
    </row>
    <row r="128" spans="1:8" ht="28.5">
      <c r="A128" s="35" t="s">
        <v>173</v>
      </c>
      <c r="B128" s="114" t="s">
        <v>174</v>
      </c>
      <c r="C128" s="12">
        <v>1</v>
      </c>
      <c r="D128" s="169" t="s">
        <v>93</v>
      </c>
      <c r="E128" s="12">
        <v>1.82</v>
      </c>
      <c r="F128" s="12">
        <v>4.1900000000000004</v>
      </c>
      <c r="G128" s="226">
        <f>F128+E128</f>
        <v>6.0100000000000007</v>
      </c>
      <c r="H128" s="227">
        <f>C128*G128</f>
        <v>6.0100000000000007</v>
      </c>
    </row>
    <row r="129" spans="1:8">
      <c r="A129" s="35" t="s">
        <v>175</v>
      </c>
      <c r="B129" s="114" t="s">
        <v>176</v>
      </c>
      <c r="C129" s="12">
        <v>0.1</v>
      </c>
      <c r="D129" s="169" t="s">
        <v>177</v>
      </c>
      <c r="E129" s="12"/>
      <c r="F129" s="12">
        <f>7.34*128.23%</f>
        <v>9.4120819999999998</v>
      </c>
      <c r="G129" s="226">
        <f>F129+E129</f>
        <v>9.4120819999999998</v>
      </c>
      <c r="H129" s="227">
        <f>C129*G129</f>
        <v>0.94120820000000005</v>
      </c>
    </row>
    <row r="130" spans="1:8" ht="16.5">
      <c r="A130" s="35" t="s">
        <v>202</v>
      </c>
      <c r="B130" s="114" t="s">
        <v>203</v>
      </c>
      <c r="C130" s="12">
        <v>0.1</v>
      </c>
      <c r="D130" s="169" t="s">
        <v>181</v>
      </c>
      <c r="E130" s="12"/>
      <c r="F130" s="12">
        <v>125.2</v>
      </c>
      <c r="G130" s="226">
        <f>E130+F130</f>
        <v>125.2</v>
      </c>
      <c r="H130" s="227">
        <f>G130*C130</f>
        <v>12.520000000000001</v>
      </c>
    </row>
    <row r="131" spans="1:8">
      <c r="A131" s="35" t="s">
        <v>197</v>
      </c>
      <c r="B131" s="114" t="s">
        <v>209</v>
      </c>
      <c r="C131" s="12">
        <v>0.02</v>
      </c>
      <c r="D131" s="169" t="s">
        <v>184</v>
      </c>
      <c r="E131" s="12"/>
      <c r="F131" s="12">
        <v>3682.8</v>
      </c>
      <c r="G131" s="13">
        <f>E131+F131</f>
        <v>3682.8</v>
      </c>
      <c r="H131" s="25">
        <f>G131*C131</f>
        <v>73.656000000000006</v>
      </c>
    </row>
    <row r="132" spans="1:8">
      <c r="A132" s="165"/>
      <c r="B132" s="166"/>
      <c r="C132" s="167"/>
      <c r="D132" s="165"/>
      <c r="E132" s="167"/>
      <c r="F132" s="167"/>
      <c r="G132" s="168"/>
      <c r="H132" s="168"/>
    </row>
    <row r="133" spans="1:8" ht="30">
      <c r="A133" s="28" t="s">
        <v>49</v>
      </c>
      <c r="B133" s="23" t="s">
        <v>270</v>
      </c>
      <c r="C133" s="24">
        <v>1</v>
      </c>
      <c r="D133" s="20" t="s">
        <v>205</v>
      </c>
      <c r="E133" s="19"/>
      <c r="F133" s="19"/>
      <c r="G133" s="19"/>
      <c r="H133" s="18">
        <f>SUM(H134:H136)</f>
        <v>16.551208200000001</v>
      </c>
    </row>
    <row r="134" spans="1:8" ht="28.5">
      <c r="A134" s="35" t="s">
        <v>173</v>
      </c>
      <c r="B134" s="114" t="s">
        <v>174</v>
      </c>
      <c r="C134" s="12">
        <v>1</v>
      </c>
      <c r="D134" s="169" t="s">
        <v>93</v>
      </c>
      <c r="E134" s="12">
        <v>1.82</v>
      </c>
      <c r="F134" s="12">
        <v>4.1900000000000004</v>
      </c>
      <c r="G134" s="226">
        <f>F134+E134</f>
        <v>6.0100000000000007</v>
      </c>
      <c r="H134" s="227">
        <f>C134*G134</f>
        <v>6.0100000000000007</v>
      </c>
    </row>
    <row r="135" spans="1:8">
      <c r="A135" s="35" t="s">
        <v>175</v>
      </c>
      <c r="B135" s="114" t="s">
        <v>176</v>
      </c>
      <c r="C135" s="12">
        <v>0.1</v>
      </c>
      <c r="D135" s="169" t="s">
        <v>177</v>
      </c>
      <c r="E135" s="12"/>
      <c r="F135" s="12">
        <f>7.34*128.23%</f>
        <v>9.4120819999999998</v>
      </c>
      <c r="G135" s="226">
        <f>F135+E135</f>
        <v>9.4120819999999998</v>
      </c>
      <c r="H135" s="227">
        <f>C135*G135</f>
        <v>0.94120820000000005</v>
      </c>
    </row>
    <row r="136" spans="1:8">
      <c r="A136" s="124"/>
      <c r="B136" s="6" t="s">
        <v>271</v>
      </c>
      <c r="C136" s="21">
        <v>6</v>
      </c>
      <c r="D136" s="22" t="s">
        <v>229</v>
      </c>
      <c r="E136" s="15"/>
      <c r="F136" s="21">
        <v>1.6</v>
      </c>
      <c r="G136" s="26">
        <f>F136+E136</f>
        <v>1.6</v>
      </c>
      <c r="H136" s="26">
        <f>G136*C136</f>
        <v>9.6000000000000014</v>
      </c>
    </row>
    <row r="137" spans="1:8">
      <c r="A137" s="165"/>
      <c r="B137" s="166"/>
      <c r="C137" s="167"/>
      <c r="D137" s="165"/>
      <c r="E137" s="167"/>
      <c r="F137" s="167"/>
      <c r="G137" s="168"/>
      <c r="H137" s="168"/>
    </row>
    <row r="138" spans="1:8" ht="15">
      <c r="A138" s="28" t="s">
        <v>51</v>
      </c>
      <c r="B138" s="23" t="s">
        <v>272</v>
      </c>
      <c r="C138" s="24">
        <v>1</v>
      </c>
      <c r="D138" s="20" t="s">
        <v>93</v>
      </c>
      <c r="E138" s="19"/>
      <c r="F138" s="19"/>
      <c r="G138" s="19"/>
      <c r="H138" s="18">
        <f>SUM(H139:H148)</f>
        <v>873.38367750000009</v>
      </c>
    </row>
    <row r="139" spans="1:8">
      <c r="A139" s="11" t="s">
        <v>207</v>
      </c>
      <c r="B139" s="8" t="s">
        <v>208</v>
      </c>
      <c r="C139" s="13">
        <v>5</v>
      </c>
      <c r="D139" s="7" t="s">
        <v>177</v>
      </c>
      <c r="E139" s="12"/>
      <c r="F139" s="13">
        <f>8.92*128.23%</f>
        <v>11.438115999999999</v>
      </c>
      <c r="G139" s="13">
        <f>E139+F139</f>
        <v>11.438115999999999</v>
      </c>
      <c r="H139" s="25">
        <f>G139*C139</f>
        <v>57.190579999999997</v>
      </c>
    </row>
    <row r="140" spans="1:8">
      <c r="A140" s="11" t="s">
        <v>175</v>
      </c>
      <c r="B140" s="8" t="s">
        <v>176</v>
      </c>
      <c r="C140" s="13">
        <v>5</v>
      </c>
      <c r="D140" s="7" t="s">
        <v>177</v>
      </c>
      <c r="E140" s="12"/>
      <c r="F140" s="12">
        <f>7.34*128.23%</f>
        <v>9.4120819999999998</v>
      </c>
      <c r="G140" s="13">
        <f>F140+E140</f>
        <v>9.4120819999999998</v>
      </c>
      <c r="H140" s="25">
        <f>C140*G140</f>
        <v>47.060409999999997</v>
      </c>
    </row>
    <row r="141" spans="1:8" ht="28.5">
      <c r="A141" s="35" t="s">
        <v>220</v>
      </c>
      <c r="B141" s="114" t="s">
        <v>221</v>
      </c>
      <c r="C141" s="12">
        <v>0.121875</v>
      </c>
      <c r="D141" s="169" t="s">
        <v>184</v>
      </c>
      <c r="E141" s="12">
        <v>2692.98</v>
      </c>
      <c r="F141" s="12">
        <v>1113.3</v>
      </c>
      <c r="G141" s="226">
        <f t="shared" ref="G141:G148" si="5">E141+F141</f>
        <v>3806.2799999999997</v>
      </c>
      <c r="H141" s="227">
        <f t="shared" ref="H141:H148" si="6">G141*C141</f>
        <v>463.89037499999995</v>
      </c>
    </row>
    <row r="142" spans="1:8">
      <c r="A142" s="35" t="s">
        <v>199</v>
      </c>
      <c r="B142" s="114" t="s">
        <v>200</v>
      </c>
      <c r="C142" s="12">
        <v>0.121875</v>
      </c>
      <c r="D142" s="169" t="s">
        <v>93</v>
      </c>
      <c r="E142" s="12"/>
      <c r="F142" s="12">
        <v>1230</v>
      </c>
      <c r="G142" s="13">
        <f t="shared" si="5"/>
        <v>1230</v>
      </c>
      <c r="H142" s="25">
        <f t="shared" si="6"/>
        <v>149.90625</v>
      </c>
    </row>
    <row r="143" spans="1:8">
      <c r="A143" s="35" t="s">
        <v>215</v>
      </c>
      <c r="B143" s="114" t="s">
        <v>216</v>
      </c>
      <c r="C143" s="12">
        <v>2.625</v>
      </c>
      <c r="D143" s="169" t="s">
        <v>93</v>
      </c>
      <c r="E143" s="12">
        <v>5.6</v>
      </c>
      <c r="F143" s="12">
        <v>13.11</v>
      </c>
      <c r="G143" s="13">
        <f t="shared" si="5"/>
        <v>18.71</v>
      </c>
      <c r="H143" s="25">
        <f t="shared" si="6"/>
        <v>49.113750000000003</v>
      </c>
    </row>
    <row r="144" spans="1:8">
      <c r="A144" s="29" t="s">
        <v>222</v>
      </c>
      <c r="B144" s="10" t="s">
        <v>223</v>
      </c>
      <c r="C144" s="13">
        <v>0.32187500000000002</v>
      </c>
      <c r="D144" s="7" t="s">
        <v>224</v>
      </c>
      <c r="E144" s="13">
        <v>12.92</v>
      </c>
      <c r="F144" s="12"/>
      <c r="G144" s="13">
        <f t="shared" si="5"/>
        <v>12.92</v>
      </c>
      <c r="H144" s="25">
        <f t="shared" si="6"/>
        <v>4.1586250000000007</v>
      </c>
    </row>
    <row r="145" spans="1:8" ht="42.75">
      <c r="A145" s="29" t="s">
        <v>236</v>
      </c>
      <c r="B145" s="10" t="s">
        <v>237</v>
      </c>
      <c r="C145" s="13">
        <f>10*1.5/16</f>
        <v>0.9375</v>
      </c>
      <c r="D145" s="7" t="s">
        <v>191</v>
      </c>
      <c r="E145" s="13">
        <v>41.26</v>
      </c>
      <c r="F145" s="12">
        <v>34.08</v>
      </c>
      <c r="G145" s="13">
        <f t="shared" si="5"/>
        <v>75.34</v>
      </c>
      <c r="H145" s="25">
        <f t="shared" si="6"/>
        <v>70.631250000000009</v>
      </c>
    </row>
    <row r="146" spans="1:8">
      <c r="A146" s="29" t="s">
        <v>238</v>
      </c>
      <c r="B146" s="10" t="s">
        <v>239</v>
      </c>
      <c r="C146" s="13">
        <v>0.2</v>
      </c>
      <c r="D146" s="7" t="s">
        <v>93</v>
      </c>
      <c r="E146" s="13">
        <v>28.52</v>
      </c>
      <c r="F146" s="12">
        <v>48.25</v>
      </c>
      <c r="G146" s="13">
        <f t="shared" si="5"/>
        <v>76.77</v>
      </c>
      <c r="H146" s="25">
        <f t="shared" si="6"/>
        <v>15.353999999999999</v>
      </c>
    </row>
    <row r="147" spans="1:8" ht="28.5">
      <c r="A147" s="29" t="s">
        <v>240</v>
      </c>
      <c r="B147" s="10" t="s">
        <v>241</v>
      </c>
      <c r="C147" s="13">
        <v>3.125E-2</v>
      </c>
      <c r="D147" s="7" t="s">
        <v>184</v>
      </c>
      <c r="E147" s="13"/>
      <c r="F147" s="12">
        <v>70.61</v>
      </c>
      <c r="G147" s="13">
        <f t="shared" si="5"/>
        <v>70.61</v>
      </c>
      <c r="H147" s="25">
        <f t="shared" si="6"/>
        <v>2.2065625</v>
      </c>
    </row>
    <row r="148" spans="1:8">
      <c r="A148" s="118" t="s">
        <v>242</v>
      </c>
      <c r="B148" s="6" t="s">
        <v>243</v>
      </c>
      <c r="C148" s="21">
        <v>3.125E-2</v>
      </c>
      <c r="D148" s="5" t="s">
        <v>184</v>
      </c>
      <c r="E148" s="15">
        <v>343.4</v>
      </c>
      <c r="F148" s="21">
        <v>100.5</v>
      </c>
      <c r="G148" s="21">
        <f t="shared" si="5"/>
        <v>443.9</v>
      </c>
      <c r="H148" s="26">
        <f t="shared" si="6"/>
        <v>13.871874999999999</v>
      </c>
    </row>
    <row r="149" spans="1:8">
      <c r="A149" s="165"/>
      <c r="B149" s="166"/>
      <c r="C149" s="167"/>
      <c r="D149" s="165"/>
      <c r="E149" s="167"/>
      <c r="F149" s="167"/>
      <c r="G149" s="168"/>
      <c r="H149" s="168"/>
    </row>
    <row r="150" spans="1:8" ht="15">
      <c r="A150" s="28" t="s">
        <v>53</v>
      </c>
      <c r="B150" s="23" t="s">
        <v>273</v>
      </c>
      <c r="C150" s="24">
        <v>1</v>
      </c>
      <c r="D150" s="20" t="s">
        <v>90</v>
      </c>
      <c r="E150" s="19"/>
      <c r="F150" s="19"/>
      <c r="G150" s="19"/>
      <c r="H150" s="225">
        <f>SUM(H151:H161)</f>
        <v>1045.217138</v>
      </c>
    </row>
    <row r="151" spans="1:8">
      <c r="A151" s="11" t="s">
        <v>207</v>
      </c>
      <c r="B151" s="8" t="s">
        <v>208</v>
      </c>
      <c r="C151" s="13">
        <v>2.5</v>
      </c>
      <c r="D151" s="7" t="s">
        <v>177</v>
      </c>
      <c r="E151" s="12"/>
      <c r="F151" s="13">
        <f>8.92*128.23%</f>
        <v>11.438115999999999</v>
      </c>
      <c r="G151" s="13">
        <f>E151+F151</f>
        <v>11.438115999999999</v>
      </c>
      <c r="H151" s="25">
        <f>G151*C151</f>
        <v>28.595289999999999</v>
      </c>
    </row>
    <row r="152" spans="1:8">
      <c r="A152" s="11" t="s">
        <v>175</v>
      </c>
      <c r="B152" s="8" t="s">
        <v>176</v>
      </c>
      <c r="C152" s="13">
        <v>4</v>
      </c>
      <c r="D152" s="7" t="s">
        <v>177</v>
      </c>
      <c r="E152" s="12"/>
      <c r="F152" s="12">
        <f>7.34*128.23%</f>
        <v>9.4120819999999998</v>
      </c>
      <c r="G152" s="13">
        <f>F152+E152</f>
        <v>9.4120819999999998</v>
      </c>
      <c r="H152" s="25">
        <f>C152*G152</f>
        <v>37.648327999999999</v>
      </c>
    </row>
    <row r="153" spans="1:8" ht="28.5">
      <c r="A153" s="35" t="s">
        <v>220</v>
      </c>
      <c r="B153" s="114" t="s">
        <v>221</v>
      </c>
      <c r="C153" s="12">
        <v>0.114</v>
      </c>
      <c r="D153" s="169" t="s">
        <v>184</v>
      </c>
      <c r="E153" s="12">
        <v>2692.98</v>
      </c>
      <c r="F153" s="12">
        <v>1113.3</v>
      </c>
      <c r="G153" s="226">
        <f>E153+F153</f>
        <v>3806.2799999999997</v>
      </c>
      <c r="H153" s="227">
        <f t="shared" ref="H153:H161" si="7">G153*C153</f>
        <v>433.91591999999997</v>
      </c>
    </row>
    <row r="154" spans="1:8">
      <c r="A154" s="35" t="s">
        <v>274</v>
      </c>
      <c r="B154" s="114" t="s">
        <v>275</v>
      </c>
      <c r="C154" s="12">
        <v>2</v>
      </c>
      <c r="D154" s="169" t="s">
        <v>90</v>
      </c>
      <c r="E154" s="12">
        <v>4.5</v>
      </c>
      <c r="F154" s="12"/>
      <c r="G154" s="226">
        <f>E154+F154</f>
        <v>4.5</v>
      </c>
      <c r="H154" s="227">
        <f t="shared" si="7"/>
        <v>9</v>
      </c>
    </row>
    <row r="155" spans="1:8">
      <c r="A155" s="35" t="s">
        <v>199</v>
      </c>
      <c r="B155" s="114" t="s">
        <v>200</v>
      </c>
      <c r="C155" s="12">
        <f>C153</f>
        <v>0.114</v>
      </c>
      <c r="D155" s="169" t="s">
        <v>93</v>
      </c>
      <c r="E155" s="12"/>
      <c r="F155" s="12">
        <v>1230</v>
      </c>
      <c r="G155" s="13">
        <f>E155+F155</f>
        <v>1230</v>
      </c>
      <c r="H155" s="25">
        <f t="shared" si="7"/>
        <v>140.22</v>
      </c>
    </row>
    <row r="156" spans="1:8">
      <c r="A156" s="35" t="s">
        <v>215</v>
      </c>
      <c r="B156" s="114" t="s">
        <v>216</v>
      </c>
      <c r="C156" s="12">
        <v>2</v>
      </c>
      <c r="D156" s="169" t="s">
        <v>93</v>
      </c>
      <c r="E156" s="12">
        <v>5.6</v>
      </c>
      <c r="F156" s="12">
        <v>13.11</v>
      </c>
      <c r="G156" s="13">
        <f t="shared" ref="G156:G161" si="8">E156+F156</f>
        <v>18.71</v>
      </c>
      <c r="H156" s="25">
        <f t="shared" si="7"/>
        <v>37.42</v>
      </c>
    </row>
    <row r="157" spans="1:8">
      <c r="A157" s="29" t="s">
        <v>222</v>
      </c>
      <c r="B157" s="10" t="s">
        <v>223</v>
      </c>
      <c r="C157" s="13">
        <v>0.2</v>
      </c>
      <c r="D157" s="7" t="s">
        <v>224</v>
      </c>
      <c r="E157" s="13">
        <v>12.92</v>
      </c>
      <c r="F157" s="12"/>
      <c r="G157" s="13">
        <f t="shared" si="8"/>
        <v>12.92</v>
      </c>
      <c r="H157" s="25">
        <f t="shared" si="7"/>
        <v>2.5840000000000001</v>
      </c>
    </row>
    <row r="158" spans="1:8" ht="42.75">
      <c r="A158" s="29" t="s">
        <v>236</v>
      </c>
      <c r="B158" s="10" t="s">
        <v>237</v>
      </c>
      <c r="C158" s="13">
        <f>(2*1)</f>
        <v>2</v>
      </c>
      <c r="D158" s="7" t="s">
        <v>191</v>
      </c>
      <c r="E158" s="13">
        <v>41.26</v>
      </c>
      <c r="F158" s="12">
        <v>34.08</v>
      </c>
      <c r="G158" s="13">
        <f t="shared" si="8"/>
        <v>75.34</v>
      </c>
      <c r="H158" s="25">
        <f t="shared" si="7"/>
        <v>150.68</v>
      </c>
    </row>
    <row r="159" spans="1:8">
      <c r="A159" s="29" t="s">
        <v>238</v>
      </c>
      <c r="B159" s="10" t="s">
        <v>239</v>
      </c>
      <c r="C159" s="13">
        <f>(0.5*0.4*4*2)</f>
        <v>1.6</v>
      </c>
      <c r="D159" s="7" t="s">
        <v>93</v>
      </c>
      <c r="E159" s="13">
        <v>28.52</v>
      </c>
      <c r="F159" s="12">
        <v>48.25</v>
      </c>
      <c r="G159" s="13">
        <f t="shared" si="8"/>
        <v>76.77</v>
      </c>
      <c r="H159" s="25">
        <f t="shared" si="7"/>
        <v>122.83199999999999</v>
      </c>
    </row>
    <row r="160" spans="1:8" ht="28.5">
      <c r="A160" s="29" t="s">
        <v>276</v>
      </c>
      <c r="B160" s="10" t="s">
        <v>241</v>
      </c>
      <c r="C160" s="13">
        <f>((0.5*0.4*0.4)*2)</f>
        <v>0.16000000000000003</v>
      </c>
      <c r="D160" s="7" t="s">
        <v>184</v>
      </c>
      <c r="E160" s="13"/>
      <c r="F160" s="12">
        <v>70.61</v>
      </c>
      <c r="G160" s="13">
        <f t="shared" si="8"/>
        <v>70.61</v>
      </c>
      <c r="H160" s="25">
        <f t="shared" si="7"/>
        <v>11.297600000000003</v>
      </c>
    </row>
    <row r="161" spans="1:8">
      <c r="A161" s="118" t="s">
        <v>242</v>
      </c>
      <c r="B161" s="6" t="s">
        <v>243</v>
      </c>
      <c r="C161" s="21">
        <f>((0.5*0.4*0.4)*2)</f>
        <v>0.16000000000000003</v>
      </c>
      <c r="D161" s="5" t="s">
        <v>184</v>
      </c>
      <c r="E161" s="15">
        <v>343.4</v>
      </c>
      <c r="F161" s="21">
        <v>100.5</v>
      </c>
      <c r="G161" s="21">
        <f t="shared" si="8"/>
        <v>443.9</v>
      </c>
      <c r="H161" s="26">
        <f t="shared" si="7"/>
        <v>71.024000000000015</v>
      </c>
    </row>
    <row r="162" spans="1:8">
      <c r="A162" s="165"/>
      <c r="B162" s="166"/>
      <c r="C162" s="167"/>
      <c r="D162" s="165"/>
      <c r="E162" s="167"/>
      <c r="F162" s="167"/>
      <c r="G162" s="168"/>
      <c r="H162" s="168"/>
    </row>
    <row r="163" spans="1:8" ht="15">
      <c r="A163" s="28" t="s">
        <v>55</v>
      </c>
      <c r="B163" s="23" t="s">
        <v>136</v>
      </c>
      <c r="C163" s="24">
        <v>1</v>
      </c>
      <c r="D163" s="20" t="s">
        <v>93</v>
      </c>
      <c r="E163" s="19"/>
      <c r="F163" s="19"/>
      <c r="G163" s="19"/>
      <c r="H163" s="225">
        <f>SUM(H164:H176)</f>
        <v>1697.9855097599998</v>
      </c>
    </row>
    <row r="164" spans="1:8">
      <c r="A164" s="11" t="s">
        <v>277</v>
      </c>
      <c r="B164" s="8" t="s">
        <v>278</v>
      </c>
      <c r="C164" s="13">
        <v>1</v>
      </c>
      <c r="D164" s="7" t="s">
        <v>93</v>
      </c>
      <c r="E164" s="12">
        <v>401.45</v>
      </c>
      <c r="F164" s="13"/>
      <c r="G164" s="13">
        <f>E164+F164</f>
        <v>401.45</v>
      </c>
      <c r="H164" s="25">
        <f>G164*C164</f>
        <v>401.45</v>
      </c>
    </row>
    <row r="165" spans="1:8" ht="28.5">
      <c r="A165" s="11" t="s">
        <v>279</v>
      </c>
      <c r="B165" s="8" t="s">
        <v>280</v>
      </c>
      <c r="C165" s="13">
        <f>11.95/3.125</f>
        <v>3.8239999999999998</v>
      </c>
      <c r="D165" s="7" t="s">
        <v>93</v>
      </c>
      <c r="E165" s="12">
        <v>50.85</v>
      </c>
      <c r="F165" s="13">
        <v>55.12</v>
      </c>
      <c r="G165" s="13">
        <f>E165+F165</f>
        <v>105.97</v>
      </c>
      <c r="H165" s="25">
        <f>G165*C165</f>
        <v>405.22927999999996</v>
      </c>
    </row>
    <row r="166" spans="1:8" ht="28.5">
      <c r="A166" s="35" t="s">
        <v>220</v>
      </c>
      <c r="B166" s="114" t="s">
        <v>221</v>
      </c>
      <c r="C166" s="12">
        <f>0.1762/3.125</f>
        <v>5.6383999999999997E-2</v>
      </c>
      <c r="D166" s="169" t="s">
        <v>184</v>
      </c>
      <c r="E166" s="12">
        <v>2419.04</v>
      </c>
      <c r="F166" s="12">
        <v>1070.0999999999999</v>
      </c>
      <c r="G166" s="226">
        <f>E166+F166</f>
        <v>3489.14</v>
      </c>
      <c r="H166" s="227">
        <f>G166*C166</f>
        <v>196.73166975999999</v>
      </c>
    </row>
    <row r="167" spans="1:8">
      <c r="A167" s="35" t="s">
        <v>199</v>
      </c>
      <c r="B167" s="114" t="s">
        <v>200</v>
      </c>
      <c r="C167" s="12">
        <f>C166+(C165+C164)*0.01</f>
        <v>0.10462399999999999</v>
      </c>
      <c r="D167" s="169" t="s">
        <v>93</v>
      </c>
      <c r="E167" s="12"/>
      <c r="F167" s="12">
        <v>1230</v>
      </c>
      <c r="G167" s="13">
        <f>E167+F167</f>
        <v>1230</v>
      </c>
      <c r="H167" s="25">
        <f>G167*C167</f>
        <v>128.68752000000001</v>
      </c>
    </row>
    <row r="168" spans="1:8">
      <c r="A168" s="35" t="s">
        <v>215</v>
      </c>
      <c r="B168" s="114" t="s">
        <v>216</v>
      </c>
      <c r="C168" s="12">
        <f>SUM(C164:C165)</f>
        <v>4.8239999999999998</v>
      </c>
      <c r="D168" s="169" t="s">
        <v>93</v>
      </c>
      <c r="E168" s="12">
        <v>5.43</v>
      </c>
      <c r="F168" s="12">
        <v>11.29</v>
      </c>
      <c r="G168" s="13">
        <f t="shared" ref="G168:G176" si="9">E168+F168</f>
        <v>16.72</v>
      </c>
      <c r="H168" s="25">
        <f>G168*C168</f>
        <v>80.657279999999986</v>
      </c>
    </row>
    <row r="169" spans="1:8">
      <c r="A169" s="29" t="s">
        <v>222</v>
      </c>
      <c r="B169" s="10" t="s">
        <v>223</v>
      </c>
      <c r="C169" s="13">
        <v>0.2</v>
      </c>
      <c r="D169" s="7" t="s">
        <v>224</v>
      </c>
      <c r="E169" s="13">
        <v>12.92</v>
      </c>
      <c r="F169" s="12"/>
      <c r="G169" s="13">
        <f t="shared" si="9"/>
        <v>12.92</v>
      </c>
      <c r="H169" s="25">
        <f t="shared" ref="H169:H176" si="10">G169*C169</f>
        <v>2.5840000000000001</v>
      </c>
    </row>
    <row r="170" spans="1:8">
      <c r="A170" s="29" t="s">
        <v>281</v>
      </c>
      <c r="B170" s="10" t="s">
        <v>282</v>
      </c>
      <c r="C170" s="13">
        <f>4/3.125</f>
        <v>1.28</v>
      </c>
      <c r="D170" s="7" t="s">
        <v>229</v>
      </c>
      <c r="E170" s="13">
        <v>22.87</v>
      </c>
      <c r="F170" s="12">
        <v>41.99</v>
      </c>
      <c r="G170" s="13">
        <f t="shared" si="9"/>
        <v>64.86</v>
      </c>
      <c r="H170" s="25">
        <f t="shared" si="10"/>
        <v>83.020799999999994</v>
      </c>
    </row>
    <row r="171" spans="1:8" ht="42.75">
      <c r="A171" s="29" t="s">
        <v>283</v>
      </c>
      <c r="B171" s="10" t="s">
        <v>284</v>
      </c>
      <c r="C171" s="13">
        <f>(0.7*2/3.125)+1</f>
        <v>1.448</v>
      </c>
      <c r="D171" s="7" t="s">
        <v>93</v>
      </c>
      <c r="E171" s="13">
        <v>96.85</v>
      </c>
      <c r="F171" s="12"/>
      <c r="G171" s="13">
        <f>E171+F171</f>
        <v>96.85</v>
      </c>
      <c r="H171" s="25">
        <f>G171*C171</f>
        <v>140.2388</v>
      </c>
    </row>
    <row r="172" spans="1:8" ht="42.75">
      <c r="A172" s="29" t="s">
        <v>285</v>
      </c>
      <c r="B172" s="10" t="s">
        <v>286</v>
      </c>
      <c r="C172" s="13">
        <v>1</v>
      </c>
      <c r="D172" s="7" t="s">
        <v>93</v>
      </c>
      <c r="E172" s="13">
        <v>27.72</v>
      </c>
      <c r="F172" s="12">
        <v>21.91</v>
      </c>
      <c r="G172" s="13">
        <f>E172+F172</f>
        <v>49.629999999999995</v>
      </c>
      <c r="H172" s="25">
        <f>G172*C172</f>
        <v>49.629999999999995</v>
      </c>
    </row>
    <row r="173" spans="1:8" ht="42.75">
      <c r="A173" s="29" t="s">
        <v>236</v>
      </c>
      <c r="B173" s="10" t="s">
        <v>237</v>
      </c>
      <c r="C173" s="13">
        <f>(4*1)/3.125</f>
        <v>1.28</v>
      </c>
      <c r="D173" s="7" t="s">
        <v>191</v>
      </c>
      <c r="E173" s="13">
        <v>41.26</v>
      </c>
      <c r="F173" s="12">
        <v>34.08</v>
      </c>
      <c r="G173" s="13">
        <f t="shared" si="9"/>
        <v>75.34</v>
      </c>
      <c r="H173" s="25">
        <f t="shared" si="10"/>
        <v>96.435200000000009</v>
      </c>
    </row>
    <row r="174" spans="1:8">
      <c r="A174" s="29" t="s">
        <v>238</v>
      </c>
      <c r="B174" s="10" t="s">
        <v>239</v>
      </c>
      <c r="C174" s="13">
        <f>(0.5*0.4*4*4)/3.125</f>
        <v>1.024</v>
      </c>
      <c r="D174" s="7" t="s">
        <v>93</v>
      </c>
      <c r="E174" s="13">
        <v>26.51</v>
      </c>
      <c r="F174" s="12">
        <v>46.37</v>
      </c>
      <c r="G174" s="13">
        <f t="shared" si="9"/>
        <v>72.88</v>
      </c>
      <c r="H174" s="25">
        <f t="shared" si="10"/>
        <v>74.62912</v>
      </c>
    </row>
    <row r="175" spans="1:8" ht="28.5">
      <c r="A175" s="29" t="s">
        <v>276</v>
      </c>
      <c r="B175" s="10" t="s">
        <v>241</v>
      </c>
      <c r="C175" s="13">
        <f>((0.5*0.4*0.4)*4)/3.125</f>
        <v>0.10240000000000002</v>
      </c>
      <c r="D175" s="7" t="s">
        <v>184</v>
      </c>
      <c r="E175" s="13"/>
      <c r="F175" s="12">
        <v>67.849999999999994</v>
      </c>
      <c r="G175" s="13">
        <f t="shared" si="9"/>
        <v>67.849999999999994</v>
      </c>
      <c r="H175" s="25">
        <f t="shared" si="10"/>
        <v>6.9478400000000011</v>
      </c>
    </row>
    <row r="176" spans="1:8">
      <c r="A176" s="118" t="s">
        <v>287</v>
      </c>
      <c r="B176" s="6" t="s">
        <v>288</v>
      </c>
      <c r="C176" s="21">
        <f>((0.5*0.4*0.4)*4)/3.125</f>
        <v>0.10240000000000002</v>
      </c>
      <c r="D176" s="5" t="s">
        <v>184</v>
      </c>
      <c r="E176" s="15">
        <v>222</v>
      </c>
      <c r="F176" s="21">
        <v>88</v>
      </c>
      <c r="G176" s="21">
        <f t="shared" si="9"/>
        <v>310</v>
      </c>
      <c r="H176" s="26">
        <f t="shared" si="10"/>
        <v>31.744000000000007</v>
      </c>
    </row>
    <row r="177" spans="1:8">
      <c r="A177" s="165"/>
      <c r="B177" s="166"/>
      <c r="C177" s="167"/>
      <c r="D177" s="165"/>
      <c r="E177" s="167"/>
      <c r="F177" s="167"/>
      <c r="G177" s="168"/>
      <c r="H177" s="168"/>
    </row>
    <row r="178" spans="1:8">
      <c r="A178" s="165"/>
      <c r="B178" s="166"/>
      <c r="C178" s="167"/>
      <c r="D178" s="165"/>
      <c r="E178" s="167"/>
      <c r="F178" s="167"/>
      <c r="G178" s="168"/>
      <c r="H178" s="168"/>
    </row>
    <row r="179" spans="1:8" ht="15">
      <c r="A179" s="28" t="s">
        <v>61</v>
      </c>
      <c r="B179" s="23" t="s">
        <v>144</v>
      </c>
      <c r="C179" s="24">
        <v>1</v>
      </c>
      <c r="D179" s="20" t="s">
        <v>90</v>
      </c>
      <c r="E179" s="19"/>
      <c r="F179" s="19"/>
      <c r="G179" s="19"/>
      <c r="H179" s="225">
        <f>SUM(H180:H190)</f>
        <v>1045.217138</v>
      </c>
    </row>
    <row r="180" spans="1:8">
      <c r="A180" s="11" t="s">
        <v>207</v>
      </c>
      <c r="B180" s="8" t="s">
        <v>208</v>
      </c>
      <c r="C180" s="13">
        <v>2.5</v>
      </c>
      <c r="D180" s="7" t="s">
        <v>177</v>
      </c>
      <c r="E180" s="12"/>
      <c r="F180" s="13">
        <f>8.92*128.23%</f>
        <v>11.438115999999999</v>
      </c>
      <c r="G180" s="13">
        <f>E180+F180</f>
        <v>11.438115999999999</v>
      </c>
      <c r="H180" s="25">
        <f>G180*C180</f>
        <v>28.595289999999999</v>
      </c>
    </row>
    <row r="181" spans="1:8">
      <c r="A181" s="11" t="s">
        <v>175</v>
      </c>
      <c r="B181" s="8" t="s">
        <v>176</v>
      </c>
      <c r="C181" s="13">
        <v>4</v>
      </c>
      <c r="D181" s="7" t="s">
        <v>177</v>
      </c>
      <c r="E181" s="12"/>
      <c r="F181" s="12">
        <f>7.34*128.23%</f>
        <v>9.4120819999999998</v>
      </c>
      <c r="G181" s="13">
        <f>F181+E181</f>
        <v>9.4120819999999998</v>
      </c>
      <c r="H181" s="25">
        <f>C181*G181</f>
        <v>37.648327999999999</v>
      </c>
    </row>
    <row r="182" spans="1:8" ht="28.5">
      <c r="A182" s="35" t="s">
        <v>220</v>
      </c>
      <c r="B182" s="114" t="s">
        <v>221</v>
      </c>
      <c r="C182" s="12">
        <v>0.114</v>
      </c>
      <c r="D182" s="169" t="s">
        <v>184</v>
      </c>
      <c r="E182" s="12">
        <v>2692.98</v>
      </c>
      <c r="F182" s="12">
        <v>1113.3</v>
      </c>
      <c r="G182" s="226">
        <f t="shared" ref="G182:G189" si="11">E182+F182</f>
        <v>3806.2799999999997</v>
      </c>
      <c r="H182" s="227">
        <f t="shared" ref="H182:H190" si="12">G182*C182</f>
        <v>433.91591999999997</v>
      </c>
    </row>
    <row r="183" spans="1:8">
      <c r="A183" s="35" t="s">
        <v>274</v>
      </c>
      <c r="B183" s="114" t="s">
        <v>275</v>
      </c>
      <c r="C183" s="12">
        <v>2</v>
      </c>
      <c r="D183" s="169" t="s">
        <v>90</v>
      </c>
      <c r="E183" s="12">
        <v>4.5</v>
      </c>
      <c r="F183" s="12"/>
      <c r="G183" s="13">
        <f t="shared" si="11"/>
        <v>4.5</v>
      </c>
      <c r="H183" s="25">
        <f t="shared" si="12"/>
        <v>9</v>
      </c>
    </row>
    <row r="184" spans="1:8">
      <c r="A184" s="35" t="s">
        <v>199</v>
      </c>
      <c r="B184" s="114" t="s">
        <v>200</v>
      </c>
      <c r="C184" s="12">
        <f>C182</f>
        <v>0.114</v>
      </c>
      <c r="D184" s="169" t="s">
        <v>93</v>
      </c>
      <c r="E184" s="12"/>
      <c r="F184" s="12">
        <v>1230</v>
      </c>
      <c r="G184" s="13">
        <f t="shared" si="11"/>
        <v>1230</v>
      </c>
      <c r="H184" s="25">
        <f t="shared" si="12"/>
        <v>140.22</v>
      </c>
    </row>
    <row r="185" spans="1:8">
      <c r="A185" s="35" t="s">
        <v>215</v>
      </c>
      <c r="B185" s="114" t="s">
        <v>216</v>
      </c>
      <c r="C185" s="12">
        <v>2</v>
      </c>
      <c r="D185" s="169" t="s">
        <v>93</v>
      </c>
      <c r="E185" s="12">
        <v>5.6</v>
      </c>
      <c r="F185" s="12">
        <v>13.11</v>
      </c>
      <c r="G185" s="13">
        <f t="shared" si="11"/>
        <v>18.71</v>
      </c>
      <c r="H185" s="25">
        <f t="shared" si="12"/>
        <v>37.42</v>
      </c>
    </row>
    <row r="186" spans="1:8">
      <c r="A186" s="29" t="s">
        <v>222</v>
      </c>
      <c r="B186" s="10" t="s">
        <v>223</v>
      </c>
      <c r="C186" s="13">
        <v>0.2</v>
      </c>
      <c r="D186" s="7" t="s">
        <v>224</v>
      </c>
      <c r="E186" s="13">
        <v>12.92</v>
      </c>
      <c r="F186" s="12"/>
      <c r="G186" s="13">
        <f t="shared" si="11"/>
        <v>12.92</v>
      </c>
      <c r="H186" s="25">
        <f t="shared" si="12"/>
        <v>2.5840000000000001</v>
      </c>
    </row>
    <row r="187" spans="1:8" ht="42.75">
      <c r="A187" s="29" t="s">
        <v>236</v>
      </c>
      <c r="B187" s="10" t="s">
        <v>237</v>
      </c>
      <c r="C187" s="13">
        <f>(2*1)</f>
        <v>2</v>
      </c>
      <c r="D187" s="7" t="s">
        <v>191</v>
      </c>
      <c r="E187" s="13">
        <v>41.26</v>
      </c>
      <c r="F187" s="12">
        <v>34.08</v>
      </c>
      <c r="G187" s="13">
        <f t="shared" si="11"/>
        <v>75.34</v>
      </c>
      <c r="H187" s="25">
        <f t="shared" si="12"/>
        <v>150.68</v>
      </c>
    </row>
    <row r="188" spans="1:8">
      <c r="A188" s="29" t="s">
        <v>238</v>
      </c>
      <c r="B188" s="10" t="s">
        <v>239</v>
      </c>
      <c r="C188" s="13">
        <f>(0.5*0.4*4*2)</f>
        <v>1.6</v>
      </c>
      <c r="D188" s="7" t="s">
        <v>93</v>
      </c>
      <c r="E188" s="13">
        <v>28.52</v>
      </c>
      <c r="F188" s="12">
        <v>48.25</v>
      </c>
      <c r="G188" s="13">
        <f>E188+F188</f>
        <v>76.77</v>
      </c>
      <c r="H188" s="25">
        <f t="shared" si="12"/>
        <v>122.83199999999999</v>
      </c>
    </row>
    <row r="189" spans="1:8" ht="28.5">
      <c r="A189" s="29" t="s">
        <v>276</v>
      </c>
      <c r="B189" s="10" t="s">
        <v>241</v>
      </c>
      <c r="C189" s="13">
        <f>((0.5*0.4*0.4)*2)</f>
        <v>0.16000000000000003</v>
      </c>
      <c r="D189" s="7" t="s">
        <v>184</v>
      </c>
      <c r="E189" s="13"/>
      <c r="F189" s="12">
        <v>70.61</v>
      </c>
      <c r="G189" s="13">
        <f t="shared" si="11"/>
        <v>70.61</v>
      </c>
      <c r="H189" s="25">
        <f t="shared" si="12"/>
        <v>11.297600000000003</v>
      </c>
    </row>
    <row r="190" spans="1:8">
      <c r="A190" s="118" t="s">
        <v>242</v>
      </c>
      <c r="B190" s="6" t="s">
        <v>243</v>
      </c>
      <c r="C190" s="21">
        <f>((0.5*0.4*0.4)*2)</f>
        <v>0.16000000000000003</v>
      </c>
      <c r="D190" s="5" t="s">
        <v>184</v>
      </c>
      <c r="E190" s="15">
        <v>343.4</v>
      </c>
      <c r="F190" s="21">
        <v>100.5</v>
      </c>
      <c r="G190" s="21">
        <f>E190+F190</f>
        <v>443.9</v>
      </c>
      <c r="H190" s="26">
        <f t="shared" si="12"/>
        <v>71.024000000000015</v>
      </c>
    </row>
    <row r="191" spans="1:8">
      <c r="A191" s="168"/>
      <c r="B191" s="168"/>
      <c r="C191" s="168"/>
      <c r="D191" s="168"/>
      <c r="E191" s="168"/>
      <c r="F191" s="168"/>
      <c r="G191" s="168"/>
      <c r="H191" s="168"/>
    </row>
    <row r="192" spans="1:8" ht="15">
      <c r="A192" s="28" t="s">
        <v>63</v>
      </c>
      <c r="B192" s="30" t="s">
        <v>289</v>
      </c>
      <c r="C192" s="24">
        <v>1</v>
      </c>
      <c r="D192" s="20" t="s">
        <v>212</v>
      </c>
      <c r="E192" s="19"/>
      <c r="F192" s="19"/>
      <c r="G192" s="19"/>
      <c r="H192" s="18">
        <f>SUM(H193:H205)</f>
        <v>64551.757539999991</v>
      </c>
    </row>
    <row r="193" spans="1:13">
      <c r="A193" s="35" t="s">
        <v>277</v>
      </c>
      <c r="B193" s="114" t="s">
        <v>278</v>
      </c>
      <c r="C193" s="12">
        <v>25</v>
      </c>
      <c r="D193" s="169" t="s">
        <v>93</v>
      </c>
      <c r="E193" s="12">
        <v>401.45</v>
      </c>
      <c r="F193" s="12"/>
      <c r="G193" s="13">
        <f>E193+F193</f>
        <v>401.45</v>
      </c>
      <c r="H193" s="25">
        <f>G193*C193</f>
        <v>10036.25</v>
      </c>
    </row>
    <row r="194" spans="1:13">
      <c r="A194" s="35" t="s">
        <v>290</v>
      </c>
      <c r="B194" s="114" t="s">
        <v>291</v>
      </c>
      <c r="C194" s="12">
        <v>45</v>
      </c>
      <c r="D194" s="169" t="s">
        <v>191</v>
      </c>
      <c r="E194" s="12">
        <v>194.13</v>
      </c>
      <c r="F194" s="12"/>
      <c r="G194" s="13">
        <f>E194+F194</f>
        <v>194.13</v>
      </c>
      <c r="H194" s="25">
        <f>G194*C194</f>
        <v>8735.85</v>
      </c>
    </row>
    <row r="195" spans="1:13">
      <c r="A195" s="11" t="s">
        <v>207</v>
      </c>
      <c r="B195" s="8" t="s">
        <v>208</v>
      </c>
      <c r="C195" s="13">
        <v>100</v>
      </c>
      <c r="D195" s="7" t="s">
        <v>177</v>
      </c>
      <c r="E195" s="12"/>
      <c r="F195" s="13">
        <f>8.92*128.23%</f>
        <v>11.438115999999999</v>
      </c>
      <c r="G195" s="13">
        <f>E195+F195</f>
        <v>11.438115999999999</v>
      </c>
      <c r="H195" s="25">
        <f>G195*C195</f>
        <v>1143.8116</v>
      </c>
    </row>
    <row r="196" spans="1:13">
      <c r="A196" s="11" t="s">
        <v>175</v>
      </c>
      <c r="B196" s="8" t="s">
        <v>176</v>
      </c>
      <c r="C196" s="13">
        <f>15*8</f>
        <v>120</v>
      </c>
      <c r="D196" s="7" t="s">
        <v>177</v>
      </c>
      <c r="E196" s="12"/>
      <c r="F196" s="12">
        <f>7.34*128.23%</f>
        <v>9.4120819999999998</v>
      </c>
      <c r="G196" s="13">
        <f>F196+E196</f>
        <v>9.4120819999999998</v>
      </c>
      <c r="H196" s="25">
        <f>C196*G196</f>
        <v>1129.44984</v>
      </c>
    </row>
    <row r="197" spans="1:13" ht="28.5">
      <c r="A197" s="35" t="s">
        <v>220</v>
      </c>
      <c r="B197" s="114" t="s">
        <v>221</v>
      </c>
      <c r="C197" s="12">
        <f>0.26+0.64+0.9+3.42+0.72+0.28+0.5</f>
        <v>6.72</v>
      </c>
      <c r="D197" s="169" t="s">
        <v>184</v>
      </c>
      <c r="E197" s="12">
        <v>2692.98</v>
      </c>
      <c r="F197" s="12">
        <v>1113.3</v>
      </c>
      <c r="G197" s="13">
        <f>E197+F197</f>
        <v>3806.2799999999997</v>
      </c>
      <c r="H197" s="25">
        <f t="shared" ref="H197:H205" si="13">G197*C197</f>
        <v>25578.201599999997</v>
      </c>
    </row>
    <row r="198" spans="1:13">
      <c r="A198" s="35" t="s">
        <v>199</v>
      </c>
      <c r="B198" s="114" t="s">
        <v>200</v>
      </c>
      <c r="C198" s="12">
        <f>C197+((C193+C194)*0.01)</f>
        <v>7.42</v>
      </c>
      <c r="D198" s="169" t="s">
        <v>93</v>
      </c>
      <c r="E198" s="12"/>
      <c r="F198" s="12">
        <v>1230</v>
      </c>
      <c r="G198" s="13">
        <f>E198+F198</f>
        <v>1230</v>
      </c>
      <c r="H198" s="25">
        <f t="shared" si="13"/>
        <v>9126.6</v>
      </c>
    </row>
    <row r="199" spans="1:13">
      <c r="A199" s="35" t="s">
        <v>215</v>
      </c>
      <c r="B199" s="114" t="s">
        <v>216</v>
      </c>
      <c r="C199" s="12">
        <f>4.5*40.3</f>
        <v>181.35</v>
      </c>
      <c r="D199" s="169" t="s">
        <v>93</v>
      </c>
      <c r="E199" s="12">
        <v>5.43</v>
      </c>
      <c r="F199" s="12">
        <v>11.29</v>
      </c>
      <c r="G199" s="13">
        <v>16.72</v>
      </c>
      <c r="H199" s="25">
        <f t="shared" si="13"/>
        <v>3032.1719999999996</v>
      </c>
    </row>
    <row r="200" spans="1:13" ht="42.75">
      <c r="A200" s="29" t="s">
        <v>236</v>
      </c>
      <c r="B200" s="10" t="s">
        <v>237</v>
      </c>
      <c r="C200" s="13">
        <f>(22*1.5)</f>
        <v>33</v>
      </c>
      <c r="D200" s="7" t="s">
        <v>191</v>
      </c>
      <c r="E200" s="13">
        <v>41.26</v>
      </c>
      <c r="F200" s="12">
        <v>34.08</v>
      </c>
      <c r="G200" s="13">
        <f t="shared" ref="G200:G205" si="14">E200+F200</f>
        <v>75.34</v>
      </c>
      <c r="H200" s="25">
        <f t="shared" si="13"/>
        <v>2486.2200000000003</v>
      </c>
    </row>
    <row r="201" spans="1:13">
      <c r="A201" s="29" t="s">
        <v>210</v>
      </c>
      <c r="B201" s="10" t="s">
        <v>292</v>
      </c>
      <c r="C201" s="13">
        <f>22</f>
        <v>22</v>
      </c>
      <c r="D201" s="9" t="s">
        <v>229</v>
      </c>
      <c r="E201" s="12">
        <v>2.2799999999999998</v>
      </c>
      <c r="F201" s="12"/>
      <c r="G201" s="13">
        <f t="shared" si="14"/>
        <v>2.2799999999999998</v>
      </c>
      <c r="H201" s="25">
        <f t="shared" si="13"/>
        <v>50.16</v>
      </c>
    </row>
    <row r="202" spans="1:13">
      <c r="A202" s="29" t="s">
        <v>238</v>
      </c>
      <c r="B202" s="10" t="s">
        <v>239</v>
      </c>
      <c r="C202" s="13">
        <f>(0.5*0.5*4*22)</f>
        <v>22</v>
      </c>
      <c r="D202" s="7" t="s">
        <v>93</v>
      </c>
      <c r="E202" s="13">
        <v>28.52</v>
      </c>
      <c r="F202" s="12">
        <v>48.25</v>
      </c>
      <c r="G202" s="13">
        <f t="shared" si="14"/>
        <v>76.77</v>
      </c>
      <c r="H202" s="25">
        <f t="shared" si="13"/>
        <v>1688.9399999999998</v>
      </c>
    </row>
    <row r="203" spans="1:13" ht="28.5">
      <c r="A203" s="29" t="s">
        <v>240</v>
      </c>
      <c r="B203" s="10" t="s">
        <v>241</v>
      </c>
      <c r="C203" s="13">
        <f>(0.5*0.5*0.5*22)</f>
        <v>2.75</v>
      </c>
      <c r="D203" s="7" t="s">
        <v>184</v>
      </c>
      <c r="E203" s="13"/>
      <c r="F203" s="12">
        <v>70.61</v>
      </c>
      <c r="G203" s="13">
        <f t="shared" si="14"/>
        <v>70.61</v>
      </c>
      <c r="H203" s="25">
        <f t="shared" si="13"/>
        <v>194.17750000000001</v>
      </c>
    </row>
    <row r="204" spans="1:13">
      <c r="A204" s="29" t="s">
        <v>242</v>
      </c>
      <c r="B204" s="10" t="s">
        <v>293</v>
      </c>
      <c r="C204" s="13">
        <f>(0.5*0.5*0.5*22)</f>
        <v>2.75</v>
      </c>
      <c r="D204" s="7" t="s">
        <v>184</v>
      </c>
      <c r="E204" s="13">
        <v>343.4</v>
      </c>
      <c r="F204" s="12">
        <v>100.5</v>
      </c>
      <c r="G204" s="13">
        <f t="shared" si="14"/>
        <v>443.9</v>
      </c>
      <c r="H204" s="25">
        <f t="shared" si="13"/>
        <v>1220.7249999999999</v>
      </c>
    </row>
    <row r="205" spans="1:13">
      <c r="A205" s="124" t="s">
        <v>222</v>
      </c>
      <c r="B205" s="16" t="s">
        <v>223</v>
      </c>
      <c r="C205" s="21">
        <f>10</f>
        <v>10</v>
      </c>
      <c r="D205" s="5" t="s">
        <v>224</v>
      </c>
      <c r="E205" s="21">
        <v>12.92</v>
      </c>
      <c r="F205" s="15"/>
      <c r="G205" s="21">
        <f t="shared" si="14"/>
        <v>12.92</v>
      </c>
      <c r="H205" s="26">
        <f t="shared" si="13"/>
        <v>129.19999999999999</v>
      </c>
    </row>
    <row r="206" spans="1:13" ht="15" hidden="1">
      <c r="A206" s="28" t="s">
        <v>294</v>
      </c>
      <c r="B206" s="127" t="s">
        <v>295</v>
      </c>
      <c r="C206" s="24">
        <v>1</v>
      </c>
      <c r="D206" s="20" t="s">
        <v>296</v>
      </c>
      <c r="E206" s="128"/>
      <c r="F206" s="128"/>
      <c r="G206" s="14"/>
      <c r="H206" s="129">
        <f>SUM(H207:H208)</f>
        <v>1561.9595839999999</v>
      </c>
    </row>
    <row r="207" spans="1:13" ht="15" hidden="1">
      <c r="A207" s="35" t="s">
        <v>254</v>
      </c>
      <c r="B207" s="123" t="s">
        <v>255</v>
      </c>
      <c r="C207" s="37">
        <v>3</v>
      </c>
      <c r="D207" s="125" t="s">
        <v>191</v>
      </c>
      <c r="E207" s="171">
        <v>501.46</v>
      </c>
      <c r="F207" s="171">
        <v>13.17</v>
      </c>
      <c r="G207" s="38">
        <f>SUM(E207:F207)</f>
        <v>514.63</v>
      </c>
      <c r="H207" s="130">
        <f>G207*C207</f>
        <v>1543.8899999999999</v>
      </c>
      <c r="J207" s="172" t="s">
        <v>297</v>
      </c>
      <c r="K207" s="172"/>
      <c r="L207" s="172"/>
      <c r="M207" s="172"/>
    </row>
    <row r="208" spans="1:13" ht="15" hidden="1">
      <c r="A208" s="98" t="s">
        <v>298</v>
      </c>
      <c r="B208" s="131" t="s">
        <v>299</v>
      </c>
      <c r="C208" s="99">
        <v>1</v>
      </c>
      <c r="D208" s="132" t="s">
        <v>177</v>
      </c>
      <c r="E208" s="99"/>
      <c r="F208" s="113">
        <f>2.2672*7.97</f>
        <v>18.069583999999999</v>
      </c>
      <c r="G208" s="99">
        <f>E208+F208</f>
        <v>18.069583999999999</v>
      </c>
      <c r="H208" s="133">
        <f>G208*C208</f>
        <v>18.069583999999999</v>
      </c>
      <c r="J208" s="172"/>
      <c r="K208" s="172"/>
      <c r="L208" s="172"/>
      <c r="M208" s="172"/>
    </row>
    <row r="209" spans="1:19">
      <c r="B209" s="173"/>
      <c r="C209" s="174"/>
    </row>
    <row r="210" spans="1:19" ht="15">
      <c r="A210" s="28" t="s">
        <v>300</v>
      </c>
      <c r="B210" s="30" t="s">
        <v>301</v>
      </c>
      <c r="C210" s="24">
        <v>1</v>
      </c>
      <c r="D210" s="20" t="s">
        <v>296</v>
      </c>
      <c r="E210" s="19"/>
      <c r="F210" s="19"/>
      <c r="G210" s="19"/>
      <c r="H210" s="18">
        <f>SUM(H211:H217)</f>
        <v>28234.5</v>
      </c>
    </row>
    <row r="211" spans="1:19">
      <c r="A211" s="11" t="s">
        <v>302</v>
      </c>
      <c r="B211" s="8" t="s">
        <v>303</v>
      </c>
      <c r="C211" s="13" t="s">
        <v>93</v>
      </c>
      <c r="D211" s="7">
        <v>15</v>
      </c>
      <c r="E211" s="171">
        <v>545.89</v>
      </c>
      <c r="F211" s="171">
        <v>76.91</v>
      </c>
      <c r="G211" s="13">
        <f>SUM(E211:F211)</f>
        <v>622.79999999999995</v>
      </c>
      <c r="H211" s="25">
        <f>G211*D211</f>
        <v>9342</v>
      </c>
      <c r="I211" s="163"/>
      <c r="R211" s="212">
        <f>I211/H210</f>
        <v>0</v>
      </c>
    </row>
    <row r="212" spans="1:19">
      <c r="A212" s="11" t="s">
        <v>304</v>
      </c>
      <c r="B212" s="8" t="s">
        <v>305</v>
      </c>
      <c r="C212" s="12" t="s">
        <v>93</v>
      </c>
      <c r="D212" s="7">
        <v>20</v>
      </c>
      <c r="E212" s="171">
        <v>277.35000000000002</v>
      </c>
      <c r="F212" s="171">
        <v>107.64</v>
      </c>
      <c r="G212" s="13">
        <f t="shared" ref="G212:G217" si="15">SUM(E212:F212)</f>
        <v>384.99</v>
      </c>
      <c r="H212" s="25">
        <f t="shared" ref="H212:H217" si="16">G212*D212</f>
        <v>7699.8</v>
      </c>
    </row>
    <row r="213" spans="1:19">
      <c r="A213" s="35" t="s">
        <v>306</v>
      </c>
      <c r="B213" s="36" t="s">
        <v>307</v>
      </c>
      <c r="C213" s="37" t="s">
        <v>93</v>
      </c>
      <c r="D213" s="125">
        <v>20</v>
      </c>
      <c r="E213" s="171">
        <v>11.85</v>
      </c>
      <c r="F213" s="171">
        <v>5.91</v>
      </c>
      <c r="G213" s="13">
        <f t="shared" si="15"/>
        <v>17.759999999999998</v>
      </c>
      <c r="H213" s="126">
        <f t="shared" si="16"/>
        <v>355.19999999999993</v>
      </c>
    </row>
    <row r="214" spans="1:19" ht="42.75">
      <c r="A214" s="35" t="s">
        <v>308</v>
      </c>
      <c r="B214" s="36" t="s">
        <v>309</v>
      </c>
      <c r="C214" s="37" t="s">
        <v>184</v>
      </c>
      <c r="D214" s="125">
        <v>40</v>
      </c>
      <c r="E214" s="171">
        <v>77.5</v>
      </c>
      <c r="F214" s="171">
        <v>10.050000000000001</v>
      </c>
      <c r="G214" s="13">
        <f>SUM(E214:F214)</f>
        <v>87.55</v>
      </c>
      <c r="H214" s="126">
        <f>G214*D214</f>
        <v>3502</v>
      </c>
    </row>
    <row r="215" spans="1:19">
      <c r="A215" s="35" t="s">
        <v>310</v>
      </c>
      <c r="B215" s="36" t="s">
        <v>311</v>
      </c>
      <c r="C215" s="37" t="s">
        <v>312</v>
      </c>
      <c r="D215" s="125">
        <f>40*80</f>
        <v>3200</v>
      </c>
      <c r="E215" s="171">
        <v>1.96</v>
      </c>
      <c r="F215" s="171"/>
      <c r="G215" s="13">
        <f>SUM(E215:F215)</f>
        <v>1.96</v>
      </c>
      <c r="H215" s="126">
        <f>G215*D215</f>
        <v>6272</v>
      </c>
    </row>
    <row r="216" spans="1:19" ht="28.5">
      <c r="A216" s="35" t="s">
        <v>313</v>
      </c>
      <c r="B216" s="36" t="s">
        <v>314</v>
      </c>
      <c r="C216" s="37" t="s">
        <v>191</v>
      </c>
      <c r="D216" s="125">
        <v>50</v>
      </c>
      <c r="E216" s="171">
        <v>0</v>
      </c>
      <c r="F216" s="171">
        <v>10.39</v>
      </c>
      <c r="G216" s="13">
        <f t="shared" si="15"/>
        <v>10.39</v>
      </c>
      <c r="H216" s="126">
        <f t="shared" si="16"/>
        <v>519.5</v>
      </c>
      <c r="S216" s="212">
        <f>SUM(I214:I217)/H210</f>
        <v>0</v>
      </c>
    </row>
    <row r="217" spans="1:19" ht="28.5">
      <c r="A217" s="207" t="s">
        <v>315</v>
      </c>
      <c r="B217" s="208" t="s">
        <v>316</v>
      </c>
      <c r="C217" s="209" t="s">
        <v>317</v>
      </c>
      <c r="D217" s="151">
        <v>50</v>
      </c>
      <c r="E217" s="175">
        <v>6.86</v>
      </c>
      <c r="F217" s="175">
        <v>4.0199999999999996</v>
      </c>
      <c r="G217" s="21">
        <f t="shared" si="15"/>
        <v>10.879999999999999</v>
      </c>
      <c r="H217" s="210">
        <f t="shared" si="16"/>
        <v>544</v>
      </c>
    </row>
    <row r="219" spans="1:19" ht="15">
      <c r="A219" s="147" t="s">
        <v>318</v>
      </c>
      <c r="B219" s="148" t="s">
        <v>319</v>
      </c>
      <c r="C219" s="149">
        <v>1</v>
      </c>
      <c r="D219" s="150" t="s">
        <v>296</v>
      </c>
      <c r="E219" s="19"/>
      <c r="F219" s="19"/>
      <c r="G219" s="19"/>
      <c r="H219" s="18">
        <f>SUM(H220:H226)</f>
        <v>34458.410000000003</v>
      </c>
    </row>
    <row r="220" spans="1:19">
      <c r="A220" s="211" t="s">
        <v>320</v>
      </c>
      <c r="B220" s="36" t="s">
        <v>321</v>
      </c>
      <c r="C220" s="37" t="s">
        <v>229</v>
      </c>
      <c r="D220" s="125">
        <v>2</v>
      </c>
      <c r="E220" s="176"/>
      <c r="F220" s="177">
        <v>3760.72</v>
      </c>
      <c r="G220" s="13">
        <f t="shared" ref="G220:G226" si="17">SUM(E220:F220)</f>
        <v>3760.72</v>
      </c>
      <c r="H220" s="25">
        <f t="shared" ref="H220:H226" si="18">G220*D220</f>
        <v>7521.44</v>
      </c>
    </row>
    <row r="221" spans="1:19" ht="42.75">
      <c r="A221" s="211" t="s">
        <v>322</v>
      </c>
      <c r="B221" s="36" t="s">
        <v>323</v>
      </c>
      <c r="C221" s="37" t="s">
        <v>324</v>
      </c>
      <c r="D221" s="125">
        <v>1</v>
      </c>
      <c r="E221" s="206">
        <v>1291.0899999999999</v>
      </c>
      <c r="F221" s="177"/>
      <c r="G221" s="13">
        <f t="shared" si="17"/>
        <v>1291.0899999999999</v>
      </c>
      <c r="H221" s="25">
        <f t="shared" si="18"/>
        <v>1291.0899999999999</v>
      </c>
    </row>
    <row r="222" spans="1:19" ht="42.75">
      <c r="A222" s="35" t="s">
        <v>325</v>
      </c>
      <c r="B222" s="36" t="s">
        <v>326</v>
      </c>
      <c r="C222" s="37" t="s">
        <v>93</v>
      </c>
      <c r="D222" s="125">
        <v>50000</v>
      </c>
      <c r="E222" s="176">
        <v>0.09</v>
      </c>
      <c r="F222" s="177">
        <v>0.09</v>
      </c>
      <c r="G222" s="13">
        <f t="shared" si="17"/>
        <v>0.18</v>
      </c>
      <c r="H222" s="25">
        <f>G222*D222</f>
        <v>9000</v>
      </c>
    </row>
    <row r="223" spans="1:19" ht="28.5">
      <c r="A223" s="11" t="s">
        <v>327</v>
      </c>
      <c r="B223" s="36" t="s">
        <v>328</v>
      </c>
      <c r="C223" s="37" t="s">
        <v>229</v>
      </c>
      <c r="D223" s="125">
        <v>3</v>
      </c>
      <c r="E223" s="176">
        <v>703.59</v>
      </c>
      <c r="F223" s="177">
        <v>389.18</v>
      </c>
      <c r="G223" s="13">
        <f t="shared" si="17"/>
        <v>1092.77</v>
      </c>
      <c r="H223" s="25">
        <f t="shared" si="18"/>
        <v>3278.31</v>
      </c>
    </row>
    <row r="224" spans="1:19">
      <c r="A224" s="35" t="s">
        <v>329</v>
      </c>
      <c r="B224" s="36" t="s">
        <v>330</v>
      </c>
      <c r="C224" s="37" t="s">
        <v>191</v>
      </c>
      <c r="D224" s="125">
        <v>25</v>
      </c>
      <c r="E224" s="176"/>
      <c r="F224" s="177">
        <v>75.010000000000005</v>
      </c>
      <c r="G224" s="13">
        <f t="shared" si="17"/>
        <v>75.010000000000005</v>
      </c>
      <c r="H224" s="25">
        <f t="shared" si="18"/>
        <v>1875.2500000000002</v>
      </c>
    </row>
    <row r="225" spans="1:8">
      <c r="A225" s="35" t="s">
        <v>331</v>
      </c>
      <c r="B225" s="36" t="s">
        <v>332</v>
      </c>
      <c r="C225" s="37" t="s">
        <v>229</v>
      </c>
      <c r="D225" s="125">
        <v>1</v>
      </c>
      <c r="E225" s="176"/>
      <c r="F225" s="38">
        <v>2040.2</v>
      </c>
      <c r="G225" s="13">
        <f t="shared" si="17"/>
        <v>2040.2</v>
      </c>
      <c r="H225" s="25">
        <f t="shared" si="18"/>
        <v>2040.2</v>
      </c>
    </row>
    <row r="226" spans="1:8">
      <c r="A226" s="41" t="s">
        <v>333</v>
      </c>
      <c r="B226" s="145" t="s">
        <v>334</v>
      </c>
      <c r="C226" s="146" t="s">
        <v>229</v>
      </c>
      <c r="D226" s="151">
        <v>1</v>
      </c>
      <c r="E226" s="178">
        <v>161.9</v>
      </c>
      <c r="F226" s="182">
        <v>9290.2199999999993</v>
      </c>
      <c r="G226" s="21">
        <f t="shared" si="17"/>
        <v>9452.119999999999</v>
      </c>
      <c r="H226" s="26">
        <f t="shared" si="18"/>
        <v>9452.119999999999</v>
      </c>
    </row>
    <row r="227" spans="1:8">
      <c r="B227" s="179"/>
      <c r="C227" s="180"/>
      <c r="D227" s="181"/>
    </row>
    <row r="228" spans="1:8" ht="15">
      <c r="A228" s="193" t="s">
        <v>65</v>
      </c>
      <c r="B228" s="194" t="s">
        <v>154</v>
      </c>
      <c r="C228" s="195">
        <v>1</v>
      </c>
      <c r="D228" s="196" t="s">
        <v>335</v>
      </c>
      <c r="E228" s="197"/>
      <c r="F228" s="198"/>
      <c r="G228" s="199"/>
      <c r="H228" s="18">
        <f>SUM(H229:H235)</f>
        <v>518.82871560000001</v>
      </c>
    </row>
    <row r="229" spans="1:8">
      <c r="A229" s="11" t="s">
        <v>207</v>
      </c>
      <c r="B229" s="8" t="s">
        <v>208</v>
      </c>
      <c r="C229" s="13">
        <v>1.5</v>
      </c>
      <c r="D229" s="7" t="s">
        <v>177</v>
      </c>
      <c r="E229" s="12"/>
      <c r="F229" s="13">
        <f>8.92*128.23%</f>
        <v>11.438115999999999</v>
      </c>
      <c r="G229" s="13">
        <f t="shared" ref="G229:G230" si="19">SUM(E229:F229)</f>
        <v>11.438115999999999</v>
      </c>
      <c r="H229" s="25">
        <f t="shared" ref="H229:H230" si="20">G229*C229</f>
        <v>17.157173999999998</v>
      </c>
    </row>
    <row r="230" spans="1:8">
      <c r="A230" s="11" t="s">
        <v>175</v>
      </c>
      <c r="B230" s="8" t="s">
        <v>176</v>
      </c>
      <c r="C230" s="13">
        <v>2</v>
      </c>
      <c r="D230" s="7" t="s">
        <v>177</v>
      </c>
      <c r="E230" s="12"/>
      <c r="F230" s="12">
        <f>7.34*128.23%</f>
        <v>9.4120819999999998</v>
      </c>
      <c r="G230" s="13">
        <f t="shared" si="19"/>
        <v>9.4120819999999998</v>
      </c>
      <c r="H230" s="25">
        <f t="shared" si="20"/>
        <v>18.824164</v>
      </c>
    </row>
    <row r="231" spans="1:8" ht="42.75">
      <c r="A231" s="35" t="s">
        <v>336</v>
      </c>
      <c r="B231" s="36" t="s">
        <v>214</v>
      </c>
      <c r="C231" s="37">
        <v>0.05</v>
      </c>
      <c r="D231" s="125" t="s">
        <v>184</v>
      </c>
      <c r="E231" s="176">
        <v>0.1</v>
      </c>
      <c r="F231" s="177">
        <v>2654.43</v>
      </c>
      <c r="G231" s="13">
        <f>SUM(E231:F231)</f>
        <v>2654.5299999999997</v>
      </c>
      <c r="H231" s="25">
        <f>G231*C231</f>
        <v>132.72649999999999</v>
      </c>
    </row>
    <row r="232" spans="1:8">
      <c r="A232" s="35" t="s">
        <v>199</v>
      </c>
      <c r="B232" s="114" t="s">
        <v>200</v>
      </c>
      <c r="C232" s="12">
        <f>C231</f>
        <v>0.05</v>
      </c>
      <c r="D232" s="169" t="s">
        <v>93</v>
      </c>
      <c r="E232" s="12"/>
      <c r="F232" s="12">
        <v>1230</v>
      </c>
      <c r="G232" s="13">
        <f>SUM(E232:F232)</f>
        <v>1230</v>
      </c>
      <c r="H232" s="25">
        <f>G232*C232</f>
        <v>61.5</v>
      </c>
    </row>
    <row r="233" spans="1:8">
      <c r="A233" s="35" t="s">
        <v>287</v>
      </c>
      <c r="B233" s="36" t="s">
        <v>337</v>
      </c>
      <c r="C233" s="37">
        <f>0.3*0.3*0.3*2</f>
        <v>5.3999999999999999E-2</v>
      </c>
      <c r="D233" s="125" t="s">
        <v>184</v>
      </c>
      <c r="E233" s="176">
        <v>296.61</v>
      </c>
      <c r="F233" s="177">
        <v>100.5</v>
      </c>
      <c r="G233" s="13">
        <v>443.9</v>
      </c>
      <c r="H233" s="25">
        <f t="shared" ref="H233:H235" si="21">G233*C233</f>
        <v>23.970599999999997</v>
      </c>
    </row>
    <row r="234" spans="1:8" ht="28.5">
      <c r="A234" s="35" t="s">
        <v>240</v>
      </c>
      <c r="B234" s="36" t="s">
        <v>241</v>
      </c>
      <c r="C234" s="37">
        <f>0.3*0.3*0.3*2</f>
        <v>5.3999999999999999E-2</v>
      </c>
      <c r="D234" s="125" t="s">
        <v>184</v>
      </c>
      <c r="E234" s="176"/>
      <c r="F234" s="177">
        <v>70.61</v>
      </c>
      <c r="G234" s="13">
        <v>70.61</v>
      </c>
      <c r="H234" s="25">
        <f t="shared" si="21"/>
        <v>3.8129399999999998</v>
      </c>
    </row>
    <row r="235" spans="1:8">
      <c r="A235" s="41" t="s">
        <v>338</v>
      </c>
      <c r="B235" s="145" t="s">
        <v>339</v>
      </c>
      <c r="C235" s="151">
        <f>0.53*1.344</f>
        <v>0.71232000000000006</v>
      </c>
      <c r="D235" s="151" t="s">
        <v>93</v>
      </c>
      <c r="E235" s="178">
        <v>291.95999999999998</v>
      </c>
      <c r="F235" s="182">
        <v>74.22</v>
      </c>
      <c r="G235" s="21">
        <f>SUM(E235:F235)</f>
        <v>366.17999999999995</v>
      </c>
      <c r="H235" s="21">
        <f t="shared" si="21"/>
        <v>260.83733760000001</v>
      </c>
    </row>
    <row r="236" spans="1:8">
      <c r="B236" s="179"/>
      <c r="C236" s="180"/>
      <c r="D236" s="181"/>
    </row>
    <row r="237" spans="1:8" ht="15">
      <c r="A237" s="193" t="s">
        <v>67</v>
      </c>
      <c r="B237" s="200" t="s">
        <v>156</v>
      </c>
      <c r="C237" s="195">
        <v>1</v>
      </c>
      <c r="D237" s="201" t="s">
        <v>212</v>
      </c>
      <c r="E237" s="202"/>
      <c r="F237" s="203"/>
      <c r="G237" s="204"/>
      <c r="H237" s="18">
        <f>SUM(H238:H244)</f>
        <v>715.71637799999985</v>
      </c>
    </row>
    <row r="238" spans="1:8">
      <c r="A238" s="11" t="s">
        <v>207</v>
      </c>
      <c r="B238" s="8" t="s">
        <v>208</v>
      </c>
      <c r="C238" s="13">
        <v>1.5</v>
      </c>
      <c r="D238" s="7" t="s">
        <v>177</v>
      </c>
      <c r="E238" s="12"/>
      <c r="F238" s="13">
        <f>8.92*128.23%</f>
        <v>11.438115999999999</v>
      </c>
      <c r="G238" s="13">
        <f t="shared" ref="G238:G239" si="22">SUM(E238:F238)</f>
        <v>11.438115999999999</v>
      </c>
      <c r="H238" s="25">
        <f t="shared" ref="H238:H239" si="23">G238*C238</f>
        <v>17.157173999999998</v>
      </c>
    </row>
    <row r="239" spans="1:8">
      <c r="A239" s="11" t="s">
        <v>175</v>
      </c>
      <c r="B239" s="8" t="s">
        <v>176</v>
      </c>
      <c r="C239" s="13">
        <v>2</v>
      </c>
      <c r="D239" s="7" t="s">
        <v>177</v>
      </c>
      <c r="E239" s="12"/>
      <c r="F239" s="12">
        <f>7.34*128.23%</f>
        <v>9.4120819999999998</v>
      </c>
      <c r="G239" s="13">
        <f t="shared" si="22"/>
        <v>9.4120819999999998</v>
      </c>
      <c r="H239" s="25">
        <f t="shared" si="23"/>
        <v>18.824164</v>
      </c>
    </row>
    <row r="240" spans="1:8" ht="42.75">
      <c r="A240" s="35" t="s">
        <v>336</v>
      </c>
      <c r="B240" s="36" t="s">
        <v>214</v>
      </c>
      <c r="C240" s="37">
        <v>0.05</v>
      </c>
      <c r="D240" s="125" t="s">
        <v>184</v>
      </c>
      <c r="E240" s="176">
        <v>0.1</v>
      </c>
      <c r="F240" s="177">
        <v>2654.43</v>
      </c>
      <c r="G240" s="13">
        <f>SUM(E240:F240)</f>
        <v>2654.5299999999997</v>
      </c>
      <c r="H240" s="25">
        <f>G240*C240</f>
        <v>132.72649999999999</v>
      </c>
    </row>
    <row r="241" spans="1:8">
      <c r="A241" s="35" t="s">
        <v>199</v>
      </c>
      <c r="B241" s="114" t="s">
        <v>200</v>
      </c>
      <c r="C241" s="12">
        <f>C240</f>
        <v>0.05</v>
      </c>
      <c r="D241" s="169" t="s">
        <v>93</v>
      </c>
      <c r="E241" s="12"/>
      <c r="F241" s="12">
        <v>1230</v>
      </c>
      <c r="G241" s="13">
        <f>SUM(E241:F241)</f>
        <v>1230</v>
      </c>
      <c r="H241" s="25">
        <f>G241*C241</f>
        <v>61.5</v>
      </c>
    </row>
    <row r="242" spans="1:8">
      <c r="A242" s="35" t="s">
        <v>287</v>
      </c>
      <c r="B242" s="36" t="s">
        <v>337</v>
      </c>
      <c r="C242" s="37">
        <f>0.3*0.3*0.3*2</f>
        <v>5.3999999999999999E-2</v>
      </c>
      <c r="D242" s="125" t="s">
        <v>184</v>
      </c>
      <c r="E242" s="176">
        <v>296.61</v>
      </c>
      <c r="F242" s="177">
        <v>100.5</v>
      </c>
      <c r="G242" s="13">
        <v>443.9</v>
      </c>
      <c r="H242" s="25">
        <f t="shared" ref="H242:H244" si="24">G242*C242</f>
        <v>23.970599999999997</v>
      </c>
    </row>
    <row r="243" spans="1:8" ht="28.5">
      <c r="A243" s="35" t="s">
        <v>240</v>
      </c>
      <c r="B243" s="36" t="s">
        <v>241</v>
      </c>
      <c r="C243" s="37">
        <f>0.3*0.3*0.3*2</f>
        <v>5.3999999999999999E-2</v>
      </c>
      <c r="D243" s="125" t="s">
        <v>184</v>
      </c>
      <c r="E243" s="176"/>
      <c r="F243" s="177">
        <v>70.61</v>
      </c>
      <c r="G243" s="13">
        <v>70.61</v>
      </c>
      <c r="H243" s="25">
        <f t="shared" si="24"/>
        <v>3.8129399999999998</v>
      </c>
    </row>
    <row r="244" spans="1:8">
      <c r="A244" s="41" t="s">
        <v>338</v>
      </c>
      <c r="B244" s="145" t="s">
        <v>339</v>
      </c>
      <c r="C244" s="146">
        <v>1.25</v>
      </c>
      <c r="D244" s="151" t="s">
        <v>93</v>
      </c>
      <c r="E244" s="178">
        <v>291.95999999999998</v>
      </c>
      <c r="F244" s="182">
        <v>74.22</v>
      </c>
      <c r="G244" s="21">
        <f>SUM(E244:F244)</f>
        <v>366.17999999999995</v>
      </c>
      <c r="H244" s="21">
        <f t="shared" si="24"/>
        <v>457.72499999999991</v>
      </c>
    </row>
    <row r="245" spans="1:8">
      <c r="B245" s="179"/>
      <c r="C245" s="180"/>
      <c r="D245" s="181"/>
    </row>
    <row r="246" spans="1:8" ht="15">
      <c r="A246" s="193" t="s">
        <v>69</v>
      </c>
      <c r="B246" s="200" t="s">
        <v>157</v>
      </c>
      <c r="C246" s="195">
        <v>1</v>
      </c>
      <c r="D246" s="201" t="s">
        <v>212</v>
      </c>
      <c r="E246" s="202"/>
      <c r="F246" s="203"/>
      <c r="G246" s="204"/>
      <c r="H246" s="18">
        <f>SUM(H247:H253)</f>
        <v>1884.3145180000001</v>
      </c>
    </row>
    <row r="247" spans="1:8">
      <c r="A247" s="11" t="s">
        <v>207</v>
      </c>
      <c r="B247" s="8" t="s">
        <v>208</v>
      </c>
      <c r="C247" s="13">
        <v>2</v>
      </c>
      <c r="D247" s="7" t="s">
        <v>177</v>
      </c>
      <c r="E247" s="12"/>
      <c r="F247" s="13">
        <f>8.92*128.23%</f>
        <v>11.438115999999999</v>
      </c>
      <c r="G247" s="13">
        <f t="shared" ref="G247:G248" si="25">SUM(E247:F247)</f>
        <v>11.438115999999999</v>
      </c>
      <c r="H247" s="25">
        <f t="shared" ref="H247:H248" si="26">G247*C247</f>
        <v>22.876231999999998</v>
      </c>
    </row>
    <row r="248" spans="1:8">
      <c r="A248" s="11" t="s">
        <v>175</v>
      </c>
      <c r="B248" s="8" t="s">
        <v>176</v>
      </c>
      <c r="C248" s="13">
        <v>3</v>
      </c>
      <c r="D248" s="7" t="s">
        <v>177</v>
      </c>
      <c r="E248" s="12"/>
      <c r="F248" s="12">
        <f>7.34*128.23%</f>
        <v>9.4120819999999998</v>
      </c>
      <c r="G248" s="13">
        <f t="shared" si="25"/>
        <v>9.4120819999999998</v>
      </c>
      <c r="H248" s="25">
        <f t="shared" si="26"/>
        <v>28.236246000000001</v>
      </c>
    </row>
    <row r="249" spans="1:8" ht="42.75">
      <c r="A249" s="35" t="s">
        <v>336</v>
      </c>
      <c r="B249" s="36" t="s">
        <v>214</v>
      </c>
      <c r="C249" s="37">
        <v>0.05</v>
      </c>
      <c r="D249" s="125" t="s">
        <v>184</v>
      </c>
      <c r="E249" s="176">
        <v>0.1</v>
      </c>
      <c r="F249" s="177">
        <v>2654.43</v>
      </c>
      <c r="G249" s="13">
        <f>SUM(E249:F249)</f>
        <v>2654.5299999999997</v>
      </c>
      <c r="H249" s="25">
        <f>G249*C249</f>
        <v>132.72649999999999</v>
      </c>
    </row>
    <row r="250" spans="1:8">
      <c r="A250" s="35" t="s">
        <v>199</v>
      </c>
      <c r="B250" s="114" t="s">
        <v>200</v>
      </c>
      <c r="C250" s="12">
        <f>C249</f>
        <v>0.05</v>
      </c>
      <c r="D250" s="169" t="s">
        <v>93</v>
      </c>
      <c r="E250" s="12"/>
      <c r="F250" s="12">
        <v>1230</v>
      </c>
      <c r="G250" s="13">
        <f>SUM(E250:F250)</f>
        <v>1230</v>
      </c>
      <c r="H250" s="25">
        <f>G250*C250</f>
        <v>61.5</v>
      </c>
    </row>
    <row r="251" spans="1:8">
      <c r="A251" s="35" t="s">
        <v>287</v>
      </c>
      <c r="B251" s="36" t="s">
        <v>337</v>
      </c>
      <c r="C251" s="37">
        <f>0.3*0.3*0.3*2</f>
        <v>5.3999999999999999E-2</v>
      </c>
      <c r="D251" s="125" t="s">
        <v>184</v>
      </c>
      <c r="E251" s="176">
        <v>296.61</v>
      </c>
      <c r="F251" s="177">
        <v>100.5</v>
      </c>
      <c r="G251" s="13">
        <v>443.9</v>
      </c>
      <c r="H251" s="25">
        <f t="shared" ref="H251:H253" si="27">G251*C251</f>
        <v>23.970599999999997</v>
      </c>
    </row>
    <row r="252" spans="1:8" ht="28.5">
      <c r="A252" s="35" t="s">
        <v>240</v>
      </c>
      <c r="B252" s="36" t="s">
        <v>241</v>
      </c>
      <c r="C252" s="37">
        <f>0.3*0.3*0.3*2</f>
        <v>5.3999999999999999E-2</v>
      </c>
      <c r="D252" s="125" t="s">
        <v>184</v>
      </c>
      <c r="E252" s="176"/>
      <c r="F252" s="177">
        <v>70.61</v>
      </c>
      <c r="G252" s="13">
        <v>70.61</v>
      </c>
      <c r="H252" s="25">
        <f t="shared" si="27"/>
        <v>3.8129399999999998</v>
      </c>
    </row>
    <row r="253" spans="1:8">
      <c r="A253" s="41" t="s">
        <v>338</v>
      </c>
      <c r="B253" s="145" t="s">
        <v>339</v>
      </c>
      <c r="C253" s="146">
        <v>4.4000000000000004</v>
      </c>
      <c r="D253" s="151" t="s">
        <v>93</v>
      </c>
      <c r="E253" s="178">
        <v>291.95999999999998</v>
      </c>
      <c r="F253" s="182">
        <v>74.22</v>
      </c>
      <c r="G253" s="21">
        <f>SUM(E253:F253)</f>
        <v>366.17999999999995</v>
      </c>
      <c r="H253" s="21">
        <f t="shared" si="27"/>
        <v>1611.192</v>
      </c>
    </row>
    <row r="254" spans="1:8">
      <c r="B254" s="179"/>
      <c r="C254" s="180"/>
      <c r="D254" s="181"/>
    </row>
    <row r="255" spans="1:8" ht="15">
      <c r="A255" s="193" t="s">
        <v>71</v>
      </c>
      <c r="B255" s="200" t="s">
        <v>158</v>
      </c>
      <c r="C255" s="195">
        <v>1</v>
      </c>
      <c r="D255" s="201" t="s">
        <v>212</v>
      </c>
      <c r="E255" s="202"/>
      <c r="F255" s="203"/>
      <c r="G255" s="204"/>
      <c r="H255" s="18">
        <f>SUM(H256)</f>
        <v>5897.49</v>
      </c>
    </row>
    <row r="256" spans="1:8" ht="57">
      <c r="A256" s="41" t="s">
        <v>340</v>
      </c>
      <c r="B256" s="145" t="s">
        <v>341</v>
      </c>
      <c r="C256" s="146" t="s">
        <v>229</v>
      </c>
      <c r="D256" s="151">
        <v>1</v>
      </c>
      <c r="E256" s="178">
        <v>291.95999999999998</v>
      </c>
      <c r="F256" s="182">
        <f>5897.49-291.96</f>
        <v>5605.53</v>
      </c>
      <c r="G256" s="21">
        <f>SUM(E256:F256)</f>
        <v>5897.49</v>
      </c>
      <c r="H256" s="26">
        <f>G256*D256</f>
        <v>5897.49</v>
      </c>
    </row>
    <row r="257" spans="1:8">
      <c r="B257" s="179"/>
      <c r="C257" s="180"/>
      <c r="D257" s="181"/>
    </row>
    <row r="258" spans="1:8" ht="15">
      <c r="A258" s="193" t="s">
        <v>73</v>
      </c>
      <c r="B258" s="200" t="s">
        <v>159</v>
      </c>
      <c r="C258" s="195">
        <v>1</v>
      </c>
      <c r="D258" s="201" t="s">
        <v>212</v>
      </c>
      <c r="E258" s="202"/>
      <c r="F258" s="203"/>
      <c r="G258" s="204"/>
      <c r="H258" s="18">
        <f>SUM(H259)</f>
        <v>10189.649999999998</v>
      </c>
    </row>
    <row r="259" spans="1:8" ht="71.25">
      <c r="A259" s="41" t="s">
        <v>342</v>
      </c>
      <c r="B259" s="145" t="s">
        <v>343</v>
      </c>
      <c r="C259" s="146" t="s">
        <v>229</v>
      </c>
      <c r="D259" s="151">
        <v>1</v>
      </c>
      <c r="E259" s="178">
        <v>591.96</v>
      </c>
      <c r="F259" s="182">
        <f>10189.65-591.96</f>
        <v>9597.6899999999987</v>
      </c>
      <c r="G259" s="21">
        <f>SUM(E259:F259)</f>
        <v>10189.649999999998</v>
      </c>
      <c r="H259" s="26">
        <f>G259*D259</f>
        <v>10189.649999999998</v>
      </c>
    </row>
    <row r="260" spans="1:8">
      <c r="B260" s="179"/>
      <c r="C260" s="180"/>
      <c r="D260" s="181"/>
    </row>
    <row r="261" spans="1:8" ht="15">
      <c r="A261" s="193" t="s">
        <v>75</v>
      </c>
      <c r="B261" s="200" t="s">
        <v>160</v>
      </c>
      <c r="C261" s="195">
        <v>1</v>
      </c>
      <c r="D261" s="201" t="s">
        <v>212</v>
      </c>
      <c r="E261" s="202"/>
      <c r="F261" s="203"/>
      <c r="G261" s="204"/>
      <c r="H261" s="18">
        <f>SUM(H262:H268)</f>
        <v>921.2611179999999</v>
      </c>
    </row>
    <row r="262" spans="1:8">
      <c r="A262" s="11" t="s">
        <v>207</v>
      </c>
      <c r="B262" s="8" t="s">
        <v>208</v>
      </c>
      <c r="C262" s="13">
        <v>2</v>
      </c>
      <c r="D262" s="7" t="s">
        <v>177</v>
      </c>
      <c r="E262" s="12"/>
      <c r="F262" s="13">
        <f>8.92*128.23%</f>
        <v>11.438115999999999</v>
      </c>
      <c r="G262" s="13">
        <f t="shared" ref="G262:G263" si="28">SUM(E262:F262)</f>
        <v>11.438115999999999</v>
      </c>
      <c r="H262" s="25">
        <f t="shared" ref="H262:H263" si="29">G262*C262</f>
        <v>22.876231999999998</v>
      </c>
    </row>
    <row r="263" spans="1:8">
      <c r="A263" s="11" t="s">
        <v>175</v>
      </c>
      <c r="B263" s="8" t="s">
        <v>176</v>
      </c>
      <c r="C263" s="13">
        <v>3</v>
      </c>
      <c r="D263" s="7" t="s">
        <v>177</v>
      </c>
      <c r="E263" s="12"/>
      <c r="F263" s="12">
        <f>7.34*128.23%</f>
        <v>9.4120819999999998</v>
      </c>
      <c r="G263" s="13">
        <f t="shared" si="28"/>
        <v>9.4120819999999998</v>
      </c>
      <c r="H263" s="25">
        <f t="shared" si="29"/>
        <v>28.236246000000001</v>
      </c>
    </row>
    <row r="264" spans="1:8" ht="42.75">
      <c r="A264" s="35" t="s">
        <v>336</v>
      </c>
      <c r="B264" s="36" t="s">
        <v>214</v>
      </c>
      <c r="C264" s="37">
        <v>0.05</v>
      </c>
      <c r="D264" s="125" t="s">
        <v>184</v>
      </c>
      <c r="E264" s="176">
        <v>0.1</v>
      </c>
      <c r="F264" s="177">
        <v>2654.43</v>
      </c>
      <c r="G264" s="13">
        <f>SUM(E264:F264)</f>
        <v>2654.5299999999997</v>
      </c>
      <c r="H264" s="25">
        <f>G264*C264</f>
        <v>132.72649999999999</v>
      </c>
    </row>
    <row r="265" spans="1:8">
      <c r="A265" s="35" t="s">
        <v>199</v>
      </c>
      <c r="B265" s="114" t="s">
        <v>200</v>
      </c>
      <c r="C265" s="12">
        <f>C264</f>
        <v>0.05</v>
      </c>
      <c r="D265" s="169" t="s">
        <v>93</v>
      </c>
      <c r="E265" s="12"/>
      <c r="F265" s="12">
        <v>1230</v>
      </c>
      <c r="G265" s="13">
        <f>SUM(E265:F265)</f>
        <v>1230</v>
      </c>
      <c r="H265" s="25">
        <f>G265*C265</f>
        <v>61.5</v>
      </c>
    </row>
    <row r="266" spans="1:8">
      <c r="A266" s="35" t="s">
        <v>287</v>
      </c>
      <c r="B266" s="36" t="s">
        <v>337</v>
      </c>
      <c r="C266" s="37">
        <f>0.3*0.3*0.3*2</f>
        <v>5.3999999999999999E-2</v>
      </c>
      <c r="D266" s="125" t="s">
        <v>184</v>
      </c>
      <c r="E266" s="176">
        <v>296.61</v>
      </c>
      <c r="F266" s="177">
        <v>100.5</v>
      </c>
      <c r="G266" s="13">
        <v>443.9</v>
      </c>
      <c r="H266" s="25">
        <f t="shared" ref="H266:H268" si="30">G266*C266</f>
        <v>23.970599999999997</v>
      </c>
    </row>
    <row r="267" spans="1:8" ht="28.5">
      <c r="A267" s="35" t="s">
        <v>240</v>
      </c>
      <c r="B267" s="36" t="s">
        <v>241</v>
      </c>
      <c r="C267" s="37">
        <f>0.3*0.3*0.3*2</f>
        <v>5.3999999999999999E-2</v>
      </c>
      <c r="D267" s="125" t="s">
        <v>184</v>
      </c>
      <c r="E267" s="176"/>
      <c r="F267" s="177">
        <v>70.61</v>
      </c>
      <c r="G267" s="13">
        <v>70.61</v>
      </c>
      <c r="H267" s="25">
        <f t="shared" si="30"/>
        <v>3.8129399999999998</v>
      </c>
    </row>
    <row r="268" spans="1:8">
      <c r="A268" s="41" t="s">
        <v>338</v>
      </c>
      <c r="B268" s="145" t="s">
        <v>339</v>
      </c>
      <c r="C268" s="146">
        <v>1.77</v>
      </c>
      <c r="D268" s="151" t="s">
        <v>93</v>
      </c>
      <c r="E268" s="178">
        <v>291.95999999999998</v>
      </c>
      <c r="F268" s="182">
        <v>74.22</v>
      </c>
      <c r="G268" s="21">
        <f>SUM(E268:F268)</f>
        <v>366.17999999999995</v>
      </c>
      <c r="H268" s="21">
        <f t="shared" si="30"/>
        <v>648.13859999999988</v>
      </c>
    </row>
    <row r="269" spans="1:8">
      <c r="B269" s="179"/>
      <c r="C269" s="180"/>
      <c r="D269" s="181"/>
    </row>
    <row r="270" spans="1:8" ht="15">
      <c r="A270" s="193" t="s">
        <v>77</v>
      </c>
      <c r="B270" s="200" t="s">
        <v>162</v>
      </c>
      <c r="C270" s="195">
        <v>3</v>
      </c>
      <c r="D270" s="201" t="s">
        <v>212</v>
      </c>
      <c r="E270" s="202"/>
      <c r="F270" s="203"/>
      <c r="G270" s="204"/>
      <c r="H270" s="18">
        <f>SUM(H271:H277)</f>
        <v>325.50331999999997</v>
      </c>
    </row>
    <row r="271" spans="1:8">
      <c r="A271" s="11" t="s">
        <v>207</v>
      </c>
      <c r="B271" s="8" t="s">
        <v>208</v>
      </c>
      <c r="C271" s="13">
        <v>1</v>
      </c>
      <c r="D271" s="7" t="s">
        <v>177</v>
      </c>
      <c r="E271" s="12"/>
      <c r="F271" s="13">
        <f>8.92*128.23%</f>
        <v>11.438115999999999</v>
      </c>
      <c r="G271" s="13">
        <f t="shared" ref="G271:G272" si="31">SUM(E271:F271)</f>
        <v>11.438115999999999</v>
      </c>
      <c r="H271" s="25">
        <f t="shared" ref="H271:H272" si="32">G271*C271</f>
        <v>11.438115999999999</v>
      </c>
    </row>
    <row r="272" spans="1:8">
      <c r="A272" s="11" t="s">
        <v>175</v>
      </c>
      <c r="B272" s="8" t="s">
        <v>176</v>
      </c>
      <c r="C272" s="13">
        <v>2</v>
      </c>
      <c r="D272" s="7" t="s">
        <v>177</v>
      </c>
      <c r="E272" s="12"/>
      <c r="F272" s="12">
        <f>7.34*128.23%</f>
        <v>9.4120819999999998</v>
      </c>
      <c r="G272" s="13">
        <f t="shared" si="31"/>
        <v>9.4120819999999998</v>
      </c>
      <c r="H272" s="25">
        <f t="shared" si="32"/>
        <v>18.824164</v>
      </c>
    </row>
    <row r="273" spans="1:8" ht="42.75">
      <c r="A273" s="35" t="s">
        <v>336</v>
      </c>
      <c r="B273" s="36" t="s">
        <v>214</v>
      </c>
      <c r="C273" s="37">
        <v>0.05</v>
      </c>
      <c r="D273" s="125" t="s">
        <v>184</v>
      </c>
      <c r="E273" s="176"/>
      <c r="F273" s="177">
        <v>2654.43</v>
      </c>
      <c r="G273" s="13">
        <f>SUM(E273:F273)</f>
        <v>2654.43</v>
      </c>
      <c r="H273" s="25">
        <f>G273*C273</f>
        <v>132.72149999999999</v>
      </c>
    </row>
    <row r="274" spans="1:8">
      <c r="A274" s="35" t="s">
        <v>199</v>
      </c>
      <c r="B274" s="114" t="s">
        <v>200</v>
      </c>
      <c r="C274" s="12">
        <f>C273</f>
        <v>0.05</v>
      </c>
      <c r="D274" s="169" t="s">
        <v>93</v>
      </c>
      <c r="E274" s="12"/>
      <c r="F274" s="12">
        <v>1230</v>
      </c>
      <c r="G274" s="13">
        <f>SUM(E274:F274)</f>
        <v>1230</v>
      </c>
      <c r="H274" s="25">
        <f>G274*C274</f>
        <v>61.5</v>
      </c>
    </row>
    <row r="275" spans="1:8">
      <c r="A275" s="35" t="s">
        <v>287</v>
      </c>
      <c r="B275" s="36" t="s">
        <v>337</v>
      </c>
      <c r="C275" s="37">
        <f>0.3*0.3*0.3*2</f>
        <v>5.3999999999999999E-2</v>
      </c>
      <c r="D275" s="125" t="s">
        <v>184</v>
      </c>
      <c r="E275" s="176">
        <v>296.61</v>
      </c>
      <c r="F275" s="177">
        <v>100.5</v>
      </c>
      <c r="G275" s="13">
        <v>443.9</v>
      </c>
      <c r="H275" s="25">
        <f t="shared" ref="H275:H277" si="33">G275*C275</f>
        <v>23.970599999999997</v>
      </c>
    </row>
    <row r="276" spans="1:8" ht="28.5">
      <c r="A276" s="35" t="s">
        <v>240</v>
      </c>
      <c r="B276" s="36" t="s">
        <v>241</v>
      </c>
      <c r="C276" s="37">
        <f>0.3*0.3*0.3*2</f>
        <v>5.3999999999999999E-2</v>
      </c>
      <c r="D276" s="125" t="s">
        <v>184</v>
      </c>
      <c r="E276" s="176"/>
      <c r="F276" s="177">
        <v>70.61</v>
      </c>
      <c r="G276" s="13">
        <v>70.61</v>
      </c>
      <c r="H276" s="25">
        <f t="shared" si="33"/>
        <v>3.8129399999999998</v>
      </c>
    </row>
    <row r="277" spans="1:8">
      <c r="A277" s="41" t="s">
        <v>338</v>
      </c>
      <c r="B277" s="145" t="s">
        <v>339</v>
      </c>
      <c r="C277" s="146">
        <v>0.2</v>
      </c>
      <c r="D277" s="151" t="s">
        <v>93</v>
      </c>
      <c r="E277" s="178">
        <v>291.95999999999998</v>
      </c>
      <c r="F277" s="182">
        <v>74.22</v>
      </c>
      <c r="G277" s="21">
        <f>SUM(E277:F277)</f>
        <v>366.17999999999995</v>
      </c>
      <c r="H277" s="21">
        <f t="shared" si="33"/>
        <v>73.23599999999999</v>
      </c>
    </row>
    <row r="279" spans="1:8" ht="15">
      <c r="A279" s="193" t="s">
        <v>79</v>
      </c>
      <c r="B279" s="200" t="s">
        <v>344</v>
      </c>
      <c r="C279" s="195">
        <v>1</v>
      </c>
      <c r="D279" s="201" t="s">
        <v>212</v>
      </c>
      <c r="E279" s="202"/>
      <c r="F279" s="203"/>
      <c r="G279" s="204"/>
      <c r="H279" s="18">
        <f>SUM(H280:H286)</f>
        <v>921.2611179999999</v>
      </c>
    </row>
    <row r="280" spans="1:8">
      <c r="A280" s="11" t="s">
        <v>207</v>
      </c>
      <c r="B280" s="8" t="s">
        <v>208</v>
      </c>
      <c r="C280" s="13">
        <v>2</v>
      </c>
      <c r="D280" s="7" t="s">
        <v>177</v>
      </c>
      <c r="E280" s="12"/>
      <c r="F280" s="13">
        <f>8.92*128.23%</f>
        <v>11.438115999999999</v>
      </c>
      <c r="G280" s="13">
        <f t="shared" ref="G280:G281" si="34">SUM(E280:F280)</f>
        <v>11.438115999999999</v>
      </c>
      <c r="H280" s="25">
        <f t="shared" ref="H280:H281" si="35">G280*C280</f>
        <v>22.876231999999998</v>
      </c>
    </row>
    <row r="281" spans="1:8">
      <c r="A281" s="11" t="s">
        <v>175</v>
      </c>
      <c r="B281" s="8" t="s">
        <v>176</v>
      </c>
      <c r="C281" s="13">
        <v>3</v>
      </c>
      <c r="D281" s="7" t="s">
        <v>177</v>
      </c>
      <c r="E281" s="12"/>
      <c r="F281" s="12">
        <f>7.34*128.23%</f>
        <v>9.4120819999999998</v>
      </c>
      <c r="G281" s="13">
        <f t="shared" si="34"/>
        <v>9.4120819999999998</v>
      </c>
      <c r="H281" s="25">
        <f t="shared" si="35"/>
        <v>28.236246000000001</v>
      </c>
    </row>
    <row r="282" spans="1:8" ht="42.75">
      <c r="A282" s="35" t="s">
        <v>336</v>
      </c>
      <c r="B282" s="36" t="s">
        <v>214</v>
      </c>
      <c r="C282" s="37">
        <v>0.05</v>
      </c>
      <c r="D282" s="125" t="s">
        <v>184</v>
      </c>
      <c r="E282" s="176">
        <v>0.1</v>
      </c>
      <c r="F282" s="177">
        <v>2654.43</v>
      </c>
      <c r="G282" s="13">
        <f>SUM(E282:F282)</f>
        <v>2654.5299999999997</v>
      </c>
      <c r="H282" s="25">
        <f>G282*C282</f>
        <v>132.72649999999999</v>
      </c>
    </row>
    <row r="283" spans="1:8">
      <c r="A283" s="35" t="s">
        <v>199</v>
      </c>
      <c r="B283" s="114" t="s">
        <v>200</v>
      </c>
      <c r="C283" s="12">
        <f>C282</f>
        <v>0.05</v>
      </c>
      <c r="D283" s="169" t="s">
        <v>93</v>
      </c>
      <c r="E283" s="12"/>
      <c r="F283" s="12">
        <v>1230</v>
      </c>
      <c r="G283" s="13">
        <f>SUM(E283:F283)</f>
        <v>1230</v>
      </c>
      <c r="H283" s="25">
        <f>G283*C283</f>
        <v>61.5</v>
      </c>
    </row>
    <row r="284" spans="1:8">
      <c r="A284" s="35" t="s">
        <v>287</v>
      </c>
      <c r="B284" s="36" t="s">
        <v>337</v>
      </c>
      <c r="C284" s="37">
        <f>0.3*0.3*0.3*2</f>
        <v>5.3999999999999999E-2</v>
      </c>
      <c r="D284" s="125" t="s">
        <v>184</v>
      </c>
      <c r="E284" s="176">
        <v>296.61</v>
      </c>
      <c r="F284" s="177">
        <v>100.5</v>
      </c>
      <c r="G284" s="13">
        <v>443.9</v>
      </c>
      <c r="H284" s="25">
        <f t="shared" ref="H284:H286" si="36">G284*C284</f>
        <v>23.970599999999997</v>
      </c>
    </row>
    <row r="285" spans="1:8" ht="28.5">
      <c r="A285" s="35" t="s">
        <v>240</v>
      </c>
      <c r="B285" s="36" t="s">
        <v>241</v>
      </c>
      <c r="C285" s="37">
        <f>0.3*0.3*0.3*2</f>
        <v>5.3999999999999999E-2</v>
      </c>
      <c r="D285" s="125" t="s">
        <v>184</v>
      </c>
      <c r="E285" s="176"/>
      <c r="F285" s="177">
        <v>70.61</v>
      </c>
      <c r="G285" s="13">
        <v>70.61</v>
      </c>
      <c r="H285" s="25">
        <f t="shared" si="36"/>
        <v>3.8129399999999998</v>
      </c>
    </row>
    <row r="286" spans="1:8">
      <c r="A286" s="41" t="s">
        <v>338</v>
      </c>
      <c r="B286" s="145" t="s">
        <v>339</v>
      </c>
      <c r="C286" s="146">
        <v>1.77</v>
      </c>
      <c r="D286" s="151" t="s">
        <v>93</v>
      </c>
      <c r="E286" s="178">
        <v>291.95999999999998</v>
      </c>
      <c r="F286" s="182">
        <v>74.22</v>
      </c>
      <c r="G286" s="21">
        <f>SUM(E286:F286)</f>
        <v>366.17999999999995</v>
      </c>
      <c r="H286" s="21">
        <f t="shared" si="36"/>
        <v>648.13859999999988</v>
      </c>
    </row>
  </sheetData>
  <autoFilter ref="A2:B226" xr:uid="{00000000-0009-0000-0000-000002000000}"/>
  <phoneticPr fontId="22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82" fitToHeight="0" orientation="landscape" r:id="rId1"/>
  <headerFooter>
    <oddHeader>&amp;C&amp;"Ecofont Vera Sans,Regular"&amp;18Base unitária de composição de preços: Intervenções - CPOS 175 - Março/2019</oddHeader>
    <oddFooter>Página &amp;P de &amp;N</oddFooter>
  </headerFooter>
  <rowBreaks count="9" manualBreakCount="9">
    <brk id="32" max="7" man="1"/>
    <brk id="51" max="7" man="1"/>
    <brk id="90" max="7" man="1"/>
    <brk id="99" max="7" man="1"/>
    <brk id="131" max="7" man="1"/>
    <brk id="147" max="7" man="1"/>
    <brk id="176" max="7" man="1"/>
    <brk id="205" max="7" man="1"/>
    <brk id="218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"/>
  <sheetViews>
    <sheetView view="pageBreakPreview" zoomScale="90" zoomScaleNormal="100" zoomScaleSheetLayoutView="90" workbookViewId="0">
      <selection activeCell="B19" sqref="B19"/>
    </sheetView>
  </sheetViews>
  <sheetFormatPr defaultColWidth="9.140625" defaultRowHeight="15"/>
  <cols>
    <col min="1" max="1" width="15.7109375" bestFit="1" customWidth="1"/>
    <col min="2" max="2" width="68.7109375" customWidth="1"/>
    <col min="3" max="3" width="9.7109375" style="96" customWidth="1"/>
    <col min="4" max="4" width="10.42578125" style="93" bestFit="1" customWidth="1"/>
    <col min="5" max="5" width="17.7109375" style="97" customWidth="1"/>
    <col min="6" max="7" width="15.7109375" style="97" customWidth="1"/>
    <col min="8" max="8" width="15.7109375" customWidth="1"/>
  </cols>
  <sheetData>
    <row r="1" spans="1:11" ht="21.75" customHeight="1" thickBot="1">
      <c r="A1" s="285" t="s">
        <v>345</v>
      </c>
      <c r="B1" s="286"/>
      <c r="C1" s="286"/>
      <c r="D1" s="286"/>
      <c r="E1" s="286"/>
      <c r="F1" s="286"/>
      <c r="G1" s="286"/>
      <c r="H1" s="287"/>
    </row>
    <row r="2" spans="1:11" ht="30" customHeight="1" thickBot="1">
      <c r="A2" s="111" t="s">
        <v>346</v>
      </c>
      <c r="B2" s="81" t="s">
        <v>347</v>
      </c>
      <c r="C2" s="80" t="s">
        <v>348</v>
      </c>
      <c r="D2" s="81" t="s">
        <v>349</v>
      </c>
      <c r="E2" s="82" t="s">
        <v>350</v>
      </c>
      <c r="F2" s="82" t="s">
        <v>351</v>
      </c>
      <c r="G2" s="82" t="s">
        <v>352</v>
      </c>
      <c r="H2" s="83" t="s">
        <v>353</v>
      </c>
    </row>
    <row r="3" spans="1:11" ht="29.25" customHeight="1" thickBot="1">
      <c r="A3" s="110"/>
      <c r="B3" s="100"/>
      <c r="C3" s="84"/>
      <c r="D3" s="85"/>
      <c r="E3" s="136" t="s">
        <v>354</v>
      </c>
      <c r="F3" s="135" t="s">
        <v>355</v>
      </c>
      <c r="G3" s="134" t="s">
        <v>356</v>
      </c>
      <c r="H3" s="86"/>
    </row>
    <row r="4" spans="1:11" ht="15" customHeight="1">
      <c r="A4" s="89" t="s">
        <v>357</v>
      </c>
      <c r="B4" s="102" t="s">
        <v>358</v>
      </c>
      <c r="C4" s="87">
        <v>1</v>
      </c>
      <c r="D4" s="88" t="s">
        <v>296</v>
      </c>
      <c r="E4" s="152">
        <v>16.43</v>
      </c>
      <c r="F4" s="152">
        <v>14.9</v>
      </c>
      <c r="G4" s="152">
        <v>13.74</v>
      </c>
      <c r="H4" s="105">
        <f t="shared" ref="H4:H16" si="0">AVERAGE(E4:G4)</f>
        <v>15.023333333333333</v>
      </c>
      <c r="I4" s="40"/>
    </row>
    <row r="5" spans="1:11" ht="15" customHeight="1">
      <c r="A5" s="89" t="s">
        <v>359</v>
      </c>
      <c r="B5" s="103" t="s">
        <v>360</v>
      </c>
      <c r="C5" s="87">
        <v>1</v>
      </c>
      <c r="D5" s="88" t="s">
        <v>296</v>
      </c>
      <c r="E5" s="152">
        <v>186.78</v>
      </c>
      <c r="F5" s="152">
        <v>120</v>
      </c>
      <c r="G5" s="152">
        <v>52</v>
      </c>
      <c r="H5" s="105">
        <f t="shared" si="0"/>
        <v>119.59333333333332</v>
      </c>
      <c r="I5" s="40"/>
    </row>
    <row r="6" spans="1:11" ht="15" customHeight="1">
      <c r="A6" s="89" t="s">
        <v>361</v>
      </c>
      <c r="B6" s="101" t="s">
        <v>362</v>
      </c>
      <c r="C6" s="87">
        <v>1</v>
      </c>
      <c r="D6" s="88" t="s">
        <v>296</v>
      </c>
      <c r="E6" s="152">
        <v>19.440000000000001</v>
      </c>
      <c r="F6" s="152">
        <v>28</v>
      </c>
      <c r="G6" s="152">
        <v>23.32</v>
      </c>
      <c r="H6" s="105">
        <f t="shared" si="0"/>
        <v>23.586666666666662</v>
      </c>
      <c r="I6" s="40"/>
    </row>
    <row r="7" spans="1:11" ht="15" customHeight="1">
      <c r="A7" s="89" t="s">
        <v>363</v>
      </c>
      <c r="B7" s="101" t="s">
        <v>364</v>
      </c>
      <c r="C7" s="87">
        <v>1</v>
      </c>
      <c r="D7" s="88" t="s">
        <v>296</v>
      </c>
      <c r="E7" s="152">
        <v>10.88</v>
      </c>
      <c r="F7" s="152">
        <v>15.9</v>
      </c>
      <c r="G7" s="152">
        <v>9.15</v>
      </c>
      <c r="H7" s="105">
        <f t="shared" si="0"/>
        <v>11.976666666666667</v>
      </c>
      <c r="I7" s="40"/>
    </row>
    <row r="8" spans="1:11" ht="15" customHeight="1">
      <c r="A8" s="89" t="s">
        <v>365</v>
      </c>
      <c r="B8" s="101" t="s">
        <v>366</v>
      </c>
      <c r="C8" s="87">
        <v>1</v>
      </c>
      <c r="D8" s="88" t="s">
        <v>296</v>
      </c>
      <c r="E8" s="152">
        <v>212.29</v>
      </c>
      <c r="F8" s="152">
        <v>225</v>
      </c>
      <c r="G8" s="152">
        <v>134.5</v>
      </c>
      <c r="H8" s="105">
        <f t="shared" si="0"/>
        <v>190.59666666666666</v>
      </c>
      <c r="I8" s="40"/>
    </row>
    <row r="9" spans="1:11" ht="15" customHeight="1">
      <c r="A9" s="89" t="s">
        <v>367</v>
      </c>
      <c r="B9" s="103" t="s">
        <v>368</v>
      </c>
      <c r="C9" s="87">
        <v>1</v>
      </c>
      <c r="D9" s="88" t="s">
        <v>296</v>
      </c>
      <c r="E9" s="152">
        <v>13.56</v>
      </c>
      <c r="F9" s="152">
        <v>19.2</v>
      </c>
      <c r="G9" s="152">
        <v>18.55</v>
      </c>
      <c r="H9" s="105">
        <f t="shared" si="0"/>
        <v>17.103333333333335</v>
      </c>
      <c r="I9" s="40"/>
    </row>
    <row r="10" spans="1:11" ht="15" customHeight="1">
      <c r="A10" s="89" t="s">
        <v>369</v>
      </c>
      <c r="B10" s="101" t="s">
        <v>370</v>
      </c>
      <c r="C10" s="87">
        <v>1</v>
      </c>
      <c r="D10" s="88" t="s">
        <v>296</v>
      </c>
      <c r="E10" s="152">
        <v>24.93</v>
      </c>
      <c r="F10" s="152">
        <v>31</v>
      </c>
      <c r="G10" s="152">
        <v>13.9</v>
      </c>
      <c r="H10" s="105">
        <f t="shared" si="0"/>
        <v>23.276666666666667</v>
      </c>
      <c r="I10" s="40"/>
    </row>
    <row r="11" spans="1:11" ht="15" customHeight="1">
      <c r="A11" s="89" t="s">
        <v>371</v>
      </c>
      <c r="B11" s="101" t="s">
        <v>372</v>
      </c>
      <c r="C11" s="87">
        <v>1</v>
      </c>
      <c r="D11" s="88" t="s">
        <v>296</v>
      </c>
      <c r="E11" s="152">
        <v>49.86</v>
      </c>
      <c r="F11" s="152">
        <v>62</v>
      </c>
      <c r="G11" s="152">
        <v>32.75</v>
      </c>
      <c r="H11" s="105">
        <f t="shared" si="0"/>
        <v>48.20333333333334</v>
      </c>
      <c r="I11" s="40"/>
    </row>
    <row r="12" spans="1:11" ht="15" customHeight="1">
      <c r="A12" s="89" t="s">
        <v>373</v>
      </c>
      <c r="B12" s="101" t="s">
        <v>374</v>
      </c>
      <c r="C12" s="87">
        <v>1</v>
      </c>
      <c r="D12" s="88" t="s">
        <v>296</v>
      </c>
      <c r="E12" s="152">
        <v>52.99</v>
      </c>
      <c r="F12" s="152">
        <v>60</v>
      </c>
      <c r="G12" s="152">
        <v>36</v>
      </c>
      <c r="H12" s="105">
        <f t="shared" si="0"/>
        <v>49.663333333333334</v>
      </c>
      <c r="I12" s="40"/>
    </row>
    <row r="13" spans="1:11" ht="15" customHeight="1">
      <c r="A13" s="89" t="s">
        <v>375</v>
      </c>
      <c r="B13" s="101" t="s">
        <v>376</v>
      </c>
      <c r="C13" s="87">
        <v>1</v>
      </c>
      <c r="D13" s="88" t="s">
        <v>296</v>
      </c>
      <c r="E13" s="152">
        <v>105.98</v>
      </c>
      <c r="F13" s="152">
        <v>120</v>
      </c>
      <c r="G13" s="152">
        <v>52</v>
      </c>
      <c r="H13" s="105">
        <f t="shared" si="0"/>
        <v>92.660000000000011</v>
      </c>
      <c r="I13" s="40"/>
    </row>
    <row r="14" spans="1:11" ht="15" customHeight="1">
      <c r="A14" s="89" t="s">
        <v>377</v>
      </c>
      <c r="B14" s="103" t="s">
        <v>378</v>
      </c>
      <c r="C14" s="87">
        <v>1</v>
      </c>
      <c r="D14" s="88" t="s">
        <v>296</v>
      </c>
      <c r="E14" s="152">
        <v>11.1</v>
      </c>
      <c r="F14" s="152">
        <v>21</v>
      </c>
      <c r="G14" s="152">
        <v>23.32</v>
      </c>
      <c r="H14" s="105">
        <f t="shared" si="0"/>
        <v>18.473333333333333</v>
      </c>
      <c r="I14" s="40"/>
      <c r="K14" s="40"/>
    </row>
    <row r="15" spans="1:11" ht="15" customHeight="1">
      <c r="A15" s="89" t="s">
        <v>379</v>
      </c>
      <c r="B15" s="101" t="s">
        <v>380</v>
      </c>
      <c r="C15" s="87">
        <v>1</v>
      </c>
      <c r="D15" s="88" t="s">
        <v>296</v>
      </c>
      <c r="E15" s="152">
        <v>12.5</v>
      </c>
      <c r="F15" s="152">
        <v>6</v>
      </c>
      <c r="G15" s="152">
        <v>6.7</v>
      </c>
      <c r="H15" s="105">
        <f t="shared" si="0"/>
        <v>8.4</v>
      </c>
      <c r="K15" s="40"/>
    </row>
    <row r="16" spans="1:11" ht="15" customHeight="1">
      <c r="A16" s="89" t="s">
        <v>381</v>
      </c>
      <c r="B16" s="101" t="s">
        <v>382</v>
      </c>
      <c r="C16" s="87">
        <v>1</v>
      </c>
      <c r="D16" s="88" t="s">
        <v>296</v>
      </c>
      <c r="E16" s="152">
        <v>19.05</v>
      </c>
      <c r="F16" s="152">
        <v>25.9</v>
      </c>
      <c r="G16" s="152">
        <v>23.3</v>
      </c>
      <c r="H16" s="105">
        <f t="shared" si="0"/>
        <v>22.75</v>
      </c>
      <c r="K16" s="40"/>
    </row>
    <row r="17" spans="1:11" ht="15.75" thickBot="1">
      <c r="A17" s="89" t="s">
        <v>383</v>
      </c>
      <c r="B17" s="103" t="s">
        <v>384</v>
      </c>
      <c r="C17" s="90">
        <v>1</v>
      </c>
      <c r="D17" s="88" t="s">
        <v>296</v>
      </c>
      <c r="E17" s="153">
        <v>15.3</v>
      </c>
      <c r="F17" s="154">
        <v>12.6</v>
      </c>
      <c r="G17" s="155">
        <v>35.5</v>
      </c>
      <c r="H17" s="106">
        <f>AVERAGE(E17:G17)</f>
        <v>21.133333333333333</v>
      </c>
    </row>
    <row r="18" spans="1:11" ht="15.75" thickBot="1">
      <c r="A18" s="89"/>
      <c r="B18" s="104"/>
      <c r="C18" s="94"/>
      <c r="D18" s="95"/>
      <c r="E18" s="137" t="s">
        <v>385</v>
      </c>
      <c r="F18" s="135" t="s">
        <v>386</v>
      </c>
      <c r="G18" s="134" t="s">
        <v>387</v>
      </c>
      <c r="H18" s="107"/>
    </row>
    <row r="19" spans="1:11" ht="15.75" thickBot="1">
      <c r="A19" s="89" t="s">
        <v>388</v>
      </c>
      <c r="B19" s="101" t="s">
        <v>389</v>
      </c>
      <c r="C19" s="90">
        <v>1</v>
      </c>
      <c r="D19" s="91" t="s">
        <v>390</v>
      </c>
      <c r="E19" s="156">
        <f>129+14.99</f>
        <v>143.99</v>
      </c>
      <c r="F19" s="157">
        <f>89.9+14.99</f>
        <v>104.89</v>
      </c>
      <c r="G19" s="158">
        <f>139+14.99</f>
        <v>153.99</v>
      </c>
      <c r="H19" s="106">
        <f>AVERAGE(E19:G19)</f>
        <v>134.29</v>
      </c>
    </row>
    <row r="20" spans="1:11" ht="15.75" thickBot="1">
      <c r="A20" s="89"/>
      <c r="B20" s="104"/>
      <c r="C20" s="94"/>
      <c r="D20" s="95"/>
      <c r="E20" s="137" t="s">
        <v>391</v>
      </c>
      <c r="F20" s="135" t="s">
        <v>392</v>
      </c>
      <c r="G20" s="134" t="s">
        <v>393</v>
      </c>
      <c r="H20" s="108"/>
      <c r="K20" s="40"/>
    </row>
    <row r="21" spans="1:11" ht="15" customHeight="1">
      <c r="A21" s="89" t="s">
        <v>394</v>
      </c>
      <c r="B21" s="101" t="s">
        <v>395</v>
      </c>
      <c r="C21" s="92">
        <v>1</v>
      </c>
      <c r="D21" s="91" t="s">
        <v>191</v>
      </c>
      <c r="E21" s="159">
        <v>6.9923333333333302</v>
      </c>
      <c r="F21" s="159">
        <v>4.2338235294117599</v>
      </c>
      <c r="G21" s="159">
        <v>16.59</v>
      </c>
      <c r="H21" s="109">
        <f>AVERAGE(E21:G21)</f>
        <v>9.2720522875816958</v>
      </c>
    </row>
    <row r="22" spans="1:11" ht="15.75" thickBot="1">
      <c r="A22" s="139"/>
      <c r="B22" s="140"/>
      <c r="C22" s="141"/>
      <c r="D22" s="142"/>
      <c r="E22" s="143"/>
      <c r="F22" s="143"/>
      <c r="G22" s="143"/>
      <c r="H22" s="144"/>
    </row>
  </sheetData>
  <mergeCells count="1">
    <mergeCell ref="A1:H1"/>
  </mergeCells>
  <pageMargins left="0.51181102362204722" right="0.51181102362204722" top="0.78740157480314965" bottom="0.78740157480314965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78"/>
  <sheetViews>
    <sheetView topLeftCell="A34" workbookViewId="0">
      <selection activeCell="L12" sqref="L12"/>
    </sheetView>
  </sheetViews>
  <sheetFormatPr defaultColWidth="9.140625" defaultRowHeight="12.75"/>
  <cols>
    <col min="1" max="1" width="9.140625" style="45"/>
    <col min="2" max="2" width="58.85546875" style="45" customWidth="1"/>
    <col min="3" max="3" width="10.140625" style="45" customWidth="1"/>
    <col min="4" max="4" width="11.85546875" style="45" customWidth="1"/>
    <col min="5" max="5" width="16.140625" style="45" customWidth="1"/>
    <col min="6" max="6" width="19.140625" style="45" customWidth="1"/>
    <col min="7" max="16384" width="9.140625" style="45"/>
  </cols>
  <sheetData>
    <row r="1" spans="1:6" ht="21" customHeight="1" thickBot="1">
      <c r="A1" s="42" t="s">
        <v>396</v>
      </c>
      <c r="B1" s="43"/>
      <c r="C1" s="43"/>
      <c r="D1" s="43"/>
      <c r="E1" s="43"/>
      <c r="F1" s="44"/>
    </row>
    <row r="2" spans="1:6">
      <c r="A2" s="46" t="s">
        <v>346</v>
      </c>
      <c r="B2" s="47" t="s">
        <v>397</v>
      </c>
      <c r="C2" s="48" t="s">
        <v>398</v>
      </c>
      <c r="D2" s="48" t="s">
        <v>399</v>
      </c>
      <c r="E2" s="48" t="s">
        <v>400</v>
      </c>
      <c r="F2" s="49" t="s">
        <v>401</v>
      </c>
    </row>
    <row r="3" spans="1:6">
      <c r="A3" s="50" t="s">
        <v>402</v>
      </c>
      <c r="B3" s="51" t="s">
        <v>403</v>
      </c>
      <c r="C3" s="51"/>
      <c r="D3" s="51"/>
      <c r="E3" s="52"/>
      <c r="F3" s="53" t="e">
        <f>SUM(F4:F11)</f>
        <v>#REF!</v>
      </c>
    </row>
    <row r="4" spans="1:6" ht="15" customHeight="1">
      <c r="A4" s="54" t="s">
        <v>404</v>
      </c>
      <c r="B4" s="45" t="s">
        <v>405</v>
      </c>
      <c r="C4" s="60">
        <v>1</v>
      </c>
      <c r="D4" s="60">
        <v>1</v>
      </c>
      <c r="E4" s="55" t="e">
        <f>#REF!</f>
        <v>#REF!</v>
      </c>
      <c r="F4" s="56" t="e">
        <f t="shared" ref="F4:F11" si="0">E4</f>
        <v>#REF!</v>
      </c>
    </row>
    <row r="5" spans="1:6" ht="15" customHeight="1">
      <c r="A5" s="54" t="s">
        <v>406</v>
      </c>
      <c r="B5" s="45" t="s">
        <v>407</v>
      </c>
      <c r="C5" s="60">
        <v>1</v>
      </c>
      <c r="D5" s="60">
        <v>1</v>
      </c>
      <c r="E5" s="55" t="e">
        <f>#REF!</f>
        <v>#REF!</v>
      </c>
      <c r="F5" s="56" t="e">
        <f t="shared" si="0"/>
        <v>#REF!</v>
      </c>
    </row>
    <row r="6" spans="1:6" ht="15" customHeight="1">
      <c r="A6" s="54" t="s">
        <v>408</v>
      </c>
      <c r="B6" s="45" t="s">
        <v>409</v>
      </c>
      <c r="C6" s="60">
        <v>1</v>
      </c>
      <c r="D6" s="60">
        <v>1</v>
      </c>
      <c r="E6" s="55" t="e">
        <f>#REF!</f>
        <v>#REF!</v>
      </c>
      <c r="F6" s="56" t="e">
        <f t="shared" si="0"/>
        <v>#REF!</v>
      </c>
    </row>
    <row r="7" spans="1:6" ht="15" customHeight="1">
      <c r="A7" s="54" t="s">
        <v>410</v>
      </c>
      <c r="B7" s="45" t="s">
        <v>411</v>
      </c>
      <c r="C7" s="60">
        <v>1</v>
      </c>
      <c r="D7" s="60">
        <v>1</v>
      </c>
      <c r="E7" s="55" t="e">
        <f>#REF!</f>
        <v>#REF!</v>
      </c>
      <c r="F7" s="56" t="e">
        <f t="shared" si="0"/>
        <v>#REF!</v>
      </c>
    </row>
    <row r="8" spans="1:6" ht="15" customHeight="1">
      <c r="A8" s="54" t="s">
        <v>412</v>
      </c>
      <c r="B8" s="45" t="s">
        <v>413</v>
      </c>
      <c r="C8" s="60">
        <v>1</v>
      </c>
      <c r="D8" s="60">
        <v>1</v>
      </c>
      <c r="E8" s="55" t="e">
        <f>#REF!</f>
        <v>#REF!</v>
      </c>
      <c r="F8" s="56" t="e">
        <f t="shared" si="0"/>
        <v>#REF!</v>
      </c>
    </row>
    <row r="9" spans="1:6" ht="15" customHeight="1">
      <c r="A9" s="54" t="s">
        <v>414</v>
      </c>
      <c r="B9" s="45" t="s">
        <v>415</v>
      </c>
      <c r="C9" s="60">
        <v>1</v>
      </c>
      <c r="D9" s="60">
        <v>1</v>
      </c>
      <c r="E9" s="55" t="e">
        <f>#REF!</f>
        <v>#REF!</v>
      </c>
      <c r="F9" s="56" t="e">
        <f t="shared" si="0"/>
        <v>#REF!</v>
      </c>
    </row>
    <row r="10" spans="1:6" ht="15" customHeight="1">
      <c r="A10" s="54" t="s">
        <v>416</v>
      </c>
      <c r="B10" s="45" t="s">
        <v>417</v>
      </c>
      <c r="C10" s="60">
        <v>1</v>
      </c>
      <c r="D10" s="60">
        <v>1</v>
      </c>
      <c r="E10" s="55" t="e">
        <f>#REF!</f>
        <v>#REF!</v>
      </c>
      <c r="F10" s="56" t="e">
        <f t="shared" si="0"/>
        <v>#REF!</v>
      </c>
    </row>
    <row r="11" spans="1:6">
      <c r="A11" s="54" t="s">
        <v>418</v>
      </c>
      <c r="B11" s="45" t="s">
        <v>419</v>
      </c>
      <c r="C11" s="60">
        <v>1</v>
      </c>
      <c r="D11" s="60">
        <v>1</v>
      </c>
      <c r="E11" s="55" t="e">
        <f>#REF!</f>
        <v>#REF!</v>
      </c>
      <c r="F11" s="56" t="e">
        <f t="shared" si="0"/>
        <v>#REF!</v>
      </c>
    </row>
    <row r="12" spans="1:6">
      <c r="A12" s="54"/>
      <c r="E12" s="57"/>
      <c r="F12" s="56"/>
    </row>
    <row r="13" spans="1:6">
      <c r="A13" s="50" t="s">
        <v>420</v>
      </c>
      <c r="B13" s="51" t="s">
        <v>421</v>
      </c>
      <c r="C13" s="51"/>
      <c r="D13" s="51"/>
      <c r="E13" s="58"/>
      <c r="F13" s="59">
        <f>SUM(F14:F17)</f>
        <v>322506</v>
      </c>
    </row>
    <row r="14" spans="1:6">
      <c r="A14" s="54" t="s">
        <v>422</v>
      </c>
      <c r="B14" s="45" t="s">
        <v>423</v>
      </c>
      <c r="C14" s="60" t="s">
        <v>424</v>
      </c>
      <c r="D14" s="60">
        <v>31</v>
      </c>
      <c r="E14" s="55">
        <v>1900</v>
      </c>
      <c r="F14" s="56">
        <f>D14*E14</f>
        <v>58900</v>
      </c>
    </row>
    <row r="15" spans="1:6">
      <c r="A15" s="54" t="s">
        <v>425</v>
      </c>
      <c r="B15" s="45" t="s">
        <v>426</v>
      </c>
      <c r="C15" s="60" t="s">
        <v>424</v>
      </c>
      <c r="D15" s="60">
        <v>8</v>
      </c>
      <c r="E15" s="55">
        <f>'Base unitária para composição'!H210</f>
        <v>28234.5</v>
      </c>
      <c r="F15" s="56">
        <f>D15*E15</f>
        <v>225876</v>
      </c>
    </row>
    <row r="16" spans="1:6">
      <c r="A16" s="54" t="s">
        <v>427</v>
      </c>
      <c r="B16" s="45" t="s">
        <v>428</v>
      </c>
      <c r="C16" s="60" t="s">
        <v>429</v>
      </c>
      <c r="D16" s="60">
        <v>33</v>
      </c>
      <c r="E16" s="55">
        <v>840</v>
      </c>
      <c r="F16" s="56">
        <f>D16*E16</f>
        <v>27720</v>
      </c>
    </row>
    <row r="17" spans="1:6">
      <c r="A17" s="54" t="s">
        <v>430</v>
      </c>
      <c r="B17" s="45" t="s">
        <v>431</v>
      </c>
      <c r="C17" s="60" t="s">
        <v>432</v>
      </c>
      <c r="D17" s="60">
        <v>91</v>
      </c>
      <c r="E17" s="55">
        <v>110</v>
      </c>
      <c r="F17" s="56">
        <f>D17*E17</f>
        <v>10010</v>
      </c>
    </row>
    <row r="18" spans="1:6">
      <c r="A18" s="54"/>
      <c r="E18" s="57"/>
      <c r="F18" s="56"/>
    </row>
    <row r="19" spans="1:6">
      <c r="A19" s="50" t="s">
        <v>433</v>
      </c>
      <c r="B19" s="51" t="s">
        <v>434</v>
      </c>
      <c r="C19" s="51"/>
      <c r="D19" s="51"/>
      <c r="E19" s="52"/>
      <c r="F19" s="53">
        <f>F20+F27</f>
        <v>421481.7</v>
      </c>
    </row>
    <row r="20" spans="1:6">
      <c r="A20" s="61" t="s">
        <v>318</v>
      </c>
      <c r="B20" s="62" t="s">
        <v>319</v>
      </c>
      <c r="C20" s="63"/>
      <c r="D20" s="63"/>
      <c r="E20" s="64"/>
      <c r="F20" s="65">
        <f>SUM(F21:F26)</f>
        <v>298114.5</v>
      </c>
    </row>
    <row r="21" spans="1:6">
      <c r="A21" s="54" t="s">
        <v>435</v>
      </c>
      <c r="B21" s="45" t="s">
        <v>436</v>
      </c>
      <c r="C21" s="60" t="s">
        <v>437</v>
      </c>
      <c r="D21" s="60">
        <v>1200</v>
      </c>
      <c r="E21" s="57">
        <v>120</v>
      </c>
      <c r="F21" s="56">
        <f t="shared" ref="F21:F26" si="1">E21*D21</f>
        <v>144000</v>
      </c>
    </row>
    <row r="22" spans="1:6">
      <c r="A22" s="54" t="s">
        <v>438</v>
      </c>
      <c r="B22" s="45" t="s">
        <v>439</v>
      </c>
      <c r="C22" s="60" t="s">
        <v>437</v>
      </c>
      <c r="D22" s="60">
        <v>600</v>
      </c>
      <c r="E22" s="57">
        <v>78.319999999999993</v>
      </c>
      <c r="F22" s="56">
        <f t="shared" si="1"/>
        <v>46991.999999999993</v>
      </c>
    </row>
    <row r="23" spans="1:6">
      <c r="A23" s="54" t="s">
        <v>440</v>
      </c>
      <c r="B23" s="45" t="s">
        <v>441</v>
      </c>
      <c r="C23" s="60" t="s">
        <v>437</v>
      </c>
      <c r="D23" s="60">
        <v>600</v>
      </c>
      <c r="E23" s="57">
        <v>78.319999999999993</v>
      </c>
      <c r="F23" s="56">
        <f t="shared" si="1"/>
        <v>46991.999999999993</v>
      </c>
    </row>
    <row r="24" spans="1:6">
      <c r="A24" s="66" t="s">
        <v>442</v>
      </c>
      <c r="B24" s="45" t="s">
        <v>443</v>
      </c>
      <c r="C24" s="60" t="s">
        <v>437</v>
      </c>
      <c r="D24" s="60">
        <v>600</v>
      </c>
      <c r="E24" s="57">
        <v>78.319999999999993</v>
      </c>
      <c r="F24" s="56">
        <f t="shared" si="1"/>
        <v>46991.999999999993</v>
      </c>
    </row>
    <row r="25" spans="1:6">
      <c r="A25" s="54" t="s">
        <v>440</v>
      </c>
      <c r="B25" s="45" t="s">
        <v>444</v>
      </c>
      <c r="C25" s="60" t="s">
        <v>437</v>
      </c>
      <c r="D25" s="60">
        <v>150</v>
      </c>
      <c r="E25" s="57">
        <v>35.19</v>
      </c>
      <c r="F25" s="56">
        <f t="shared" si="1"/>
        <v>5278.5</v>
      </c>
    </row>
    <row r="26" spans="1:6">
      <c r="A26" s="66" t="s">
        <v>442</v>
      </c>
      <c r="B26" s="45" t="s">
        <v>445</v>
      </c>
      <c r="C26" s="60" t="s">
        <v>437</v>
      </c>
      <c r="D26" s="60">
        <v>1200</v>
      </c>
      <c r="E26" s="57">
        <v>6.55</v>
      </c>
      <c r="F26" s="56">
        <f t="shared" si="1"/>
        <v>7860</v>
      </c>
    </row>
    <row r="27" spans="1:6">
      <c r="A27" s="61" t="s">
        <v>446</v>
      </c>
      <c r="B27" s="62" t="s">
        <v>447</v>
      </c>
      <c r="C27" s="62"/>
      <c r="D27" s="62"/>
      <c r="E27" s="67"/>
      <c r="F27" s="65">
        <f>SUM(F28:F29)</f>
        <v>123367.2</v>
      </c>
    </row>
    <row r="28" spans="1:6">
      <c r="A28" s="66" t="s">
        <v>448</v>
      </c>
      <c r="B28" s="45" t="s">
        <v>449</v>
      </c>
      <c r="C28" s="60" t="s">
        <v>450</v>
      </c>
      <c r="D28" s="60">
        <v>65</v>
      </c>
      <c r="E28" s="57">
        <f>F21</f>
        <v>144000</v>
      </c>
      <c r="F28" s="56">
        <f>E28*D28/100</f>
        <v>93600</v>
      </c>
    </row>
    <row r="29" spans="1:6">
      <c r="A29" s="66" t="s">
        <v>451</v>
      </c>
      <c r="B29" s="45" t="s">
        <v>452</v>
      </c>
      <c r="C29" s="60" t="s">
        <v>450</v>
      </c>
      <c r="D29" s="60">
        <v>20</v>
      </c>
      <c r="E29" s="57">
        <f>F22+F23+F24+F26</f>
        <v>148835.99999999997</v>
      </c>
      <c r="F29" s="56">
        <f>E29*D29/100</f>
        <v>29767.199999999997</v>
      </c>
    </row>
    <row r="30" spans="1:6">
      <c r="A30" s="54"/>
      <c r="E30" s="57"/>
      <c r="F30" s="56"/>
    </row>
    <row r="31" spans="1:6">
      <c r="A31" s="54"/>
      <c r="B31" s="68" t="s">
        <v>453</v>
      </c>
      <c r="C31" s="69">
        <v>0.25</v>
      </c>
      <c r="D31" s="70"/>
      <c r="E31" s="71"/>
      <c r="F31" s="72" t="e">
        <f>F33-F32</f>
        <v>#REF!</v>
      </c>
    </row>
    <row r="32" spans="1:6">
      <c r="A32" s="54"/>
      <c r="B32" s="288" t="s">
        <v>454</v>
      </c>
      <c r="C32" s="288"/>
      <c r="D32" s="288"/>
      <c r="E32" s="288"/>
      <c r="F32" s="73" t="e">
        <f>F3+F13+F19</f>
        <v>#REF!</v>
      </c>
    </row>
    <row r="33" spans="1:6">
      <c r="A33" s="54"/>
      <c r="B33" s="289" t="s">
        <v>455</v>
      </c>
      <c r="C33" s="289"/>
      <c r="D33" s="289"/>
      <c r="E33" s="289"/>
      <c r="F33" s="74" t="e">
        <f>F32*C31+F32</f>
        <v>#REF!</v>
      </c>
    </row>
    <row r="34" spans="1:6" ht="13.5" thickBot="1">
      <c r="A34" s="54"/>
      <c r="E34" s="57"/>
    </row>
    <row r="35" spans="1:6" ht="13.5" thickBot="1">
      <c r="A35" s="75"/>
      <c r="B35" s="76" t="s">
        <v>456</v>
      </c>
      <c r="C35" s="77"/>
      <c r="D35" s="77"/>
      <c r="E35" s="78"/>
      <c r="F35" s="79"/>
    </row>
    <row r="36" spans="1:6">
      <c r="E36" s="57"/>
      <c r="F36" s="57"/>
    </row>
    <row r="37" spans="1:6">
      <c r="E37" s="57"/>
      <c r="F37" s="57"/>
    </row>
    <row r="38" spans="1:6">
      <c r="E38" s="57"/>
      <c r="F38" s="57"/>
    </row>
    <row r="39" spans="1:6">
      <c r="E39" s="57"/>
      <c r="F39" s="57"/>
    </row>
    <row r="40" spans="1:6">
      <c r="E40" s="57"/>
      <c r="F40" s="57"/>
    </row>
    <row r="41" spans="1:6">
      <c r="E41" s="57"/>
      <c r="F41" s="57"/>
    </row>
    <row r="42" spans="1:6">
      <c r="E42" s="57"/>
      <c r="F42" s="57"/>
    </row>
    <row r="43" spans="1:6">
      <c r="E43" s="57"/>
      <c r="F43" s="57"/>
    </row>
    <row r="44" spans="1:6">
      <c r="E44" s="57"/>
      <c r="F44" s="57"/>
    </row>
    <row r="45" spans="1:6">
      <c r="E45" s="57"/>
      <c r="F45" s="57"/>
    </row>
    <row r="46" spans="1:6">
      <c r="E46" s="57"/>
      <c r="F46" s="57"/>
    </row>
    <row r="47" spans="1:6">
      <c r="E47" s="57"/>
      <c r="F47" s="57"/>
    </row>
    <row r="48" spans="1:6">
      <c r="E48" s="57"/>
      <c r="F48" s="57"/>
    </row>
    <row r="49" spans="5:6">
      <c r="E49" s="57"/>
      <c r="F49" s="57"/>
    </row>
    <row r="50" spans="5:6">
      <c r="E50" s="57"/>
      <c r="F50" s="57"/>
    </row>
    <row r="51" spans="5:6">
      <c r="E51" s="57"/>
      <c r="F51" s="57"/>
    </row>
    <row r="52" spans="5:6">
      <c r="E52" s="57"/>
      <c r="F52" s="57"/>
    </row>
    <row r="53" spans="5:6">
      <c r="E53" s="57"/>
      <c r="F53" s="57"/>
    </row>
    <row r="54" spans="5:6">
      <c r="E54" s="57"/>
      <c r="F54" s="57"/>
    </row>
    <row r="55" spans="5:6">
      <c r="E55" s="57"/>
      <c r="F55" s="57"/>
    </row>
    <row r="56" spans="5:6">
      <c r="E56" s="57"/>
      <c r="F56" s="57"/>
    </row>
    <row r="57" spans="5:6">
      <c r="E57" s="57"/>
      <c r="F57" s="57"/>
    </row>
    <row r="58" spans="5:6">
      <c r="E58" s="57"/>
      <c r="F58" s="57"/>
    </row>
    <row r="59" spans="5:6">
      <c r="E59" s="57"/>
      <c r="F59" s="57"/>
    </row>
    <row r="60" spans="5:6">
      <c r="E60" s="57"/>
      <c r="F60" s="57"/>
    </row>
    <row r="61" spans="5:6">
      <c r="E61" s="57"/>
      <c r="F61" s="57"/>
    </row>
    <row r="62" spans="5:6">
      <c r="E62" s="57"/>
      <c r="F62" s="57"/>
    </row>
    <row r="63" spans="5:6">
      <c r="E63" s="57"/>
      <c r="F63" s="57"/>
    </row>
    <row r="64" spans="5:6">
      <c r="E64" s="57"/>
      <c r="F64" s="57"/>
    </row>
    <row r="65" spans="5:6">
      <c r="E65" s="57"/>
      <c r="F65" s="57"/>
    </row>
    <row r="66" spans="5:6">
      <c r="E66" s="57"/>
      <c r="F66" s="57"/>
    </row>
    <row r="67" spans="5:6">
      <c r="E67" s="57"/>
      <c r="F67" s="57"/>
    </row>
    <row r="68" spans="5:6">
      <c r="E68" s="57"/>
      <c r="F68" s="57"/>
    </row>
    <row r="69" spans="5:6">
      <c r="E69" s="57"/>
      <c r="F69" s="57"/>
    </row>
    <row r="70" spans="5:6">
      <c r="E70" s="57"/>
      <c r="F70" s="57"/>
    </row>
    <row r="71" spans="5:6">
      <c r="E71" s="57"/>
      <c r="F71" s="57"/>
    </row>
    <row r="72" spans="5:6">
      <c r="E72" s="57"/>
      <c r="F72" s="57"/>
    </row>
    <row r="73" spans="5:6">
      <c r="E73" s="57"/>
      <c r="F73" s="57"/>
    </row>
    <row r="74" spans="5:6">
      <c r="E74" s="57"/>
      <c r="F74" s="57"/>
    </row>
    <row r="75" spans="5:6">
      <c r="E75" s="57"/>
      <c r="F75" s="57"/>
    </row>
    <row r="76" spans="5:6">
      <c r="E76" s="57"/>
      <c r="F76" s="57"/>
    </row>
    <row r="77" spans="5:6">
      <c r="E77" s="57"/>
      <c r="F77" s="57"/>
    </row>
    <row r="78" spans="5:6">
      <c r="E78" s="57"/>
      <c r="F78" s="57"/>
    </row>
    <row r="79" spans="5:6">
      <c r="E79" s="57"/>
      <c r="F79" s="57"/>
    </row>
    <row r="80" spans="5:6">
      <c r="E80" s="57"/>
      <c r="F80" s="57"/>
    </row>
    <row r="81" spans="5:6">
      <c r="E81" s="57"/>
      <c r="F81" s="57"/>
    </row>
    <row r="82" spans="5:6">
      <c r="E82" s="57"/>
      <c r="F82" s="57"/>
    </row>
    <row r="83" spans="5:6">
      <c r="E83" s="57"/>
      <c r="F83" s="57"/>
    </row>
    <row r="84" spans="5:6">
      <c r="E84" s="57"/>
      <c r="F84" s="57"/>
    </row>
    <row r="85" spans="5:6">
      <c r="E85" s="57"/>
      <c r="F85" s="57"/>
    </row>
    <row r="86" spans="5:6">
      <c r="E86" s="57"/>
      <c r="F86" s="57"/>
    </row>
    <row r="87" spans="5:6">
      <c r="E87" s="57"/>
      <c r="F87" s="57"/>
    </row>
    <row r="88" spans="5:6">
      <c r="E88" s="57"/>
      <c r="F88" s="57"/>
    </row>
    <row r="89" spans="5:6">
      <c r="E89" s="57"/>
      <c r="F89" s="57"/>
    </row>
    <row r="90" spans="5:6">
      <c r="E90" s="57"/>
      <c r="F90" s="57"/>
    </row>
    <row r="91" spans="5:6">
      <c r="E91" s="57"/>
      <c r="F91" s="57"/>
    </row>
    <row r="92" spans="5:6">
      <c r="E92" s="57"/>
      <c r="F92" s="57"/>
    </row>
    <row r="93" spans="5:6">
      <c r="E93" s="57"/>
      <c r="F93" s="57"/>
    </row>
    <row r="94" spans="5:6">
      <c r="E94" s="57"/>
      <c r="F94" s="57"/>
    </row>
    <row r="95" spans="5:6">
      <c r="E95" s="57"/>
      <c r="F95" s="57"/>
    </row>
    <row r="96" spans="5:6">
      <c r="E96" s="57"/>
      <c r="F96" s="57"/>
    </row>
    <row r="97" spans="5:6">
      <c r="E97" s="57"/>
      <c r="F97" s="57"/>
    </row>
    <row r="98" spans="5:6">
      <c r="E98" s="57"/>
      <c r="F98" s="57"/>
    </row>
    <row r="99" spans="5:6">
      <c r="E99" s="57"/>
      <c r="F99" s="57"/>
    </row>
    <row r="100" spans="5:6">
      <c r="E100" s="57"/>
      <c r="F100" s="57"/>
    </row>
    <row r="101" spans="5:6">
      <c r="E101" s="57"/>
      <c r="F101" s="57"/>
    </row>
    <row r="102" spans="5:6">
      <c r="E102" s="57"/>
      <c r="F102" s="57"/>
    </row>
    <row r="103" spans="5:6">
      <c r="E103" s="57"/>
      <c r="F103" s="57"/>
    </row>
    <row r="104" spans="5:6">
      <c r="E104" s="57"/>
      <c r="F104" s="57"/>
    </row>
    <row r="105" spans="5:6">
      <c r="E105" s="57"/>
      <c r="F105" s="57"/>
    </row>
    <row r="106" spans="5:6">
      <c r="E106" s="57"/>
      <c r="F106" s="57"/>
    </row>
    <row r="107" spans="5:6">
      <c r="E107" s="57"/>
      <c r="F107" s="57"/>
    </row>
    <row r="108" spans="5:6">
      <c r="E108" s="57"/>
      <c r="F108" s="57"/>
    </row>
    <row r="109" spans="5:6">
      <c r="E109" s="57"/>
      <c r="F109" s="57"/>
    </row>
    <row r="110" spans="5:6">
      <c r="E110" s="57"/>
      <c r="F110" s="57"/>
    </row>
    <row r="111" spans="5:6">
      <c r="E111" s="57"/>
      <c r="F111" s="57"/>
    </row>
    <row r="112" spans="5:6">
      <c r="E112" s="57"/>
      <c r="F112" s="57"/>
    </row>
    <row r="113" spans="5:6">
      <c r="E113" s="57"/>
      <c r="F113" s="57"/>
    </row>
    <row r="114" spans="5:6">
      <c r="E114" s="57"/>
      <c r="F114" s="57"/>
    </row>
    <row r="115" spans="5:6">
      <c r="E115" s="57"/>
      <c r="F115" s="57"/>
    </row>
    <row r="116" spans="5:6">
      <c r="E116" s="57"/>
      <c r="F116" s="57"/>
    </row>
    <row r="117" spans="5:6">
      <c r="E117" s="57"/>
      <c r="F117" s="57"/>
    </row>
    <row r="118" spans="5:6">
      <c r="E118" s="57"/>
      <c r="F118" s="57"/>
    </row>
    <row r="119" spans="5:6">
      <c r="E119" s="57"/>
      <c r="F119" s="57"/>
    </row>
    <row r="120" spans="5:6">
      <c r="E120" s="57"/>
      <c r="F120" s="57"/>
    </row>
    <row r="121" spans="5:6">
      <c r="E121" s="57"/>
      <c r="F121" s="57"/>
    </row>
    <row r="122" spans="5:6">
      <c r="E122" s="57"/>
      <c r="F122" s="57"/>
    </row>
    <row r="123" spans="5:6">
      <c r="E123" s="57"/>
      <c r="F123" s="57"/>
    </row>
    <row r="124" spans="5:6">
      <c r="E124" s="57"/>
      <c r="F124" s="57"/>
    </row>
    <row r="125" spans="5:6">
      <c r="E125" s="57"/>
      <c r="F125" s="57"/>
    </row>
    <row r="126" spans="5:6">
      <c r="E126" s="57"/>
      <c r="F126" s="57"/>
    </row>
    <row r="127" spans="5:6">
      <c r="E127" s="57"/>
      <c r="F127" s="57"/>
    </row>
    <row r="128" spans="5:6">
      <c r="E128" s="57"/>
      <c r="F128" s="57"/>
    </row>
    <row r="129" spans="5:6">
      <c r="E129" s="57"/>
      <c r="F129" s="57"/>
    </row>
    <row r="130" spans="5:6">
      <c r="E130" s="57"/>
      <c r="F130" s="57"/>
    </row>
    <row r="131" spans="5:6">
      <c r="E131" s="57"/>
      <c r="F131" s="57"/>
    </row>
    <row r="132" spans="5:6">
      <c r="E132" s="57"/>
      <c r="F132" s="57"/>
    </row>
    <row r="133" spans="5:6">
      <c r="E133" s="57"/>
      <c r="F133" s="57"/>
    </row>
    <row r="134" spans="5:6">
      <c r="E134" s="57"/>
      <c r="F134" s="57"/>
    </row>
    <row r="135" spans="5:6">
      <c r="E135" s="57"/>
      <c r="F135" s="57"/>
    </row>
    <row r="136" spans="5:6">
      <c r="E136" s="57"/>
      <c r="F136" s="57"/>
    </row>
    <row r="137" spans="5:6">
      <c r="E137" s="57"/>
      <c r="F137" s="57"/>
    </row>
    <row r="138" spans="5:6">
      <c r="E138" s="57"/>
      <c r="F138" s="57"/>
    </row>
    <row r="139" spans="5:6">
      <c r="E139" s="57"/>
      <c r="F139" s="57"/>
    </row>
    <row r="140" spans="5:6">
      <c r="E140" s="57"/>
      <c r="F140" s="57"/>
    </row>
    <row r="141" spans="5:6">
      <c r="E141" s="57"/>
      <c r="F141" s="57"/>
    </row>
    <row r="142" spans="5:6">
      <c r="E142" s="57"/>
      <c r="F142" s="57"/>
    </row>
    <row r="143" spans="5:6">
      <c r="E143" s="57"/>
      <c r="F143" s="57"/>
    </row>
    <row r="144" spans="5:6">
      <c r="E144" s="57"/>
      <c r="F144" s="57"/>
    </row>
    <row r="145" spans="5:6">
      <c r="E145" s="57"/>
      <c r="F145" s="57"/>
    </row>
    <row r="146" spans="5:6">
      <c r="E146" s="57"/>
      <c r="F146" s="57"/>
    </row>
    <row r="147" spans="5:6">
      <c r="E147" s="57"/>
      <c r="F147" s="57"/>
    </row>
    <row r="148" spans="5:6">
      <c r="E148" s="57"/>
      <c r="F148" s="57"/>
    </row>
    <row r="149" spans="5:6">
      <c r="E149" s="57"/>
      <c r="F149" s="57"/>
    </row>
    <row r="150" spans="5:6">
      <c r="E150" s="57"/>
      <c r="F150" s="57"/>
    </row>
    <row r="151" spans="5:6">
      <c r="E151" s="57"/>
      <c r="F151" s="57"/>
    </row>
    <row r="152" spans="5:6">
      <c r="E152" s="57"/>
      <c r="F152" s="57"/>
    </row>
    <row r="153" spans="5:6">
      <c r="E153" s="57"/>
      <c r="F153" s="57"/>
    </row>
    <row r="154" spans="5:6">
      <c r="E154" s="57"/>
      <c r="F154" s="57"/>
    </row>
    <row r="155" spans="5:6">
      <c r="E155" s="57"/>
      <c r="F155" s="57"/>
    </row>
    <row r="156" spans="5:6">
      <c r="E156" s="57"/>
      <c r="F156" s="57"/>
    </row>
    <row r="157" spans="5:6">
      <c r="E157" s="57"/>
      <c r="F157" s="57"/>
    </row>
    <row r="158" spans="5:6">
      <c r="E158" s="57"/>
      <c r="F158" s="57"/>
    </row>
    <row r="159" spans="5:6">
      <c r="E159" s="57"/>
      <c r="F159" s="57"/>
    </row>
    <row r="160" spans="5:6">
      <c r="E160" s="57"/>
      <c r="F160" s="57"/>
    </row>
    <row r="161" spans="5:6">
      <c r="E161" s="57"/>
      <c r="F161" s="57"/>
    </row>
    <row r="162" spans="5:6">
      <c r="E162" s="57"/>
      <c r="F162" s="57"/>
    </row>
    <row r="163" spans="5:6">
      <c r="E163" s="57"/>
      <c r="F163" s="57"/>
    </row>
    <row r="164" spans="5:6">
      <c r="E164" s="57"/>
      <c r="F164" s="57"/>
    </row>
    <row r="165" spans="5:6">
      <c r="E165" s="57"/>
      <c r="F165" s="57"/>
    </row>
    <row r="166" spans="5:6">
      <c r="E166" s="57"/>
      <c r="F166" s="57"/>
    </row>
    <row r="167" spans="5:6">
      <c r="E167" s="57"/>
      <c r="F167" s="57"/>
    </row>
    <row r="168" spans="5:6">
      <c r="E168" s="57"/>
      <c r="F168" s="57"/>
    </row>
    <row r="169" spans="5:6">
      <c r="E169" s="57"/>
      <c r="F169" s="57"/>
    </row>
    <row r="170" spans="5:6">
      <c r="E170" s="57"/>
      <c r="F170" s="57"/>
    </row>
    <row r="171" spans="5:6">
      <c r="E171" s="57"/>
      <c r="F171" s="57"/>
    </row>
    <row r="172" spans="5:6">
      <c r="E172" s="57"/>
      <c r="F172" s="57"/>
    </row>
    <row r="173" spans="5:6">
      <c r="E173" s="57"/>
      <c r="F173" s="57"/>
    </row>
    <row r="174" spans="5:6">
      <c r="E174" s="57"/>
      <c r="F174" s="57"/>
    </row>
    <row r="175" spans="5:6">
      <c r="E175" s="57"/>
      <c r="F175" s="57"/>
    </row>
    <row r="176" spans="5:6">
      <c r="E176" s="57"/>
      <c r="F176" s="57"/>
    </row>
    <row r="177" spans="5:6">
      <c r="E177" s="57"/>
      <c r="F177" s="57"/>
    </row>
    <row r="178" spans="5:6">
      <c r="E178" s="57"/>
      <c r="F178" s="57"/>
    </row>
  </sheetData>
  <mergeCells count="2">
    <mergeCell ref="B32:E32"/>
    <mergeCell ref="B33:E3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1E7A5-2996-4D4C-8268-E374ABEB82C9}">
  <dimension ref="A1:R1421"/>
  <sheetViews>
    <sheetView workbookViewId="0">
      <selection activeCell="G1" sqref="G1:H1048576"/>
    </sheetView>
  </sheetViews>
  <sheetFormatPr defaultRowHeight="15"/>
  <cols>
    <col min="2" max="2" width="5.7109375" customWidth="1"/>
    <col min="3" max="3" width="48.7109375" customWidth="1"/>
    <col min="5" max="5" width="28.28515625" customWidth="1"/>
    <col min="6" max="6" width="30.5703125" customWidth="1"/>
    <col min="7" max="8" width="13.7109375" customWidth="1"/>
  </cols>
  <sheetData>
    <row r="1" spans="1:10">
      <c r="A1" t="s">
        <v>457</v>
      </c>
      <c r="B1" t="s">
        <v>458</v>
      </c>
      <c r="C1" t="s">
        <v>459</v>
      </c>
      <c r="D1" t="s">
        <v>460</v>
      </c>
      <c r="E1" t="s">
        <v>461</v>
      </c>
      <c r="F1" t="s">
        <v>462</v>
      </c>
      <c r="G1" t="s">
        <v>463</v>
      </c>
      <c r="H1" t="s">
        <v>464</v>
      </c>
    </row>
    <row r="2" spans="1:10">
      <c r="A2">
        <v>1</v>
      </c>
      <c r="B2">
        <v>1</v>
      </c>
      <c r="C2" t="s">
        <v>76</v>
      </c>
      <c r="D2">
        <v>1</v>
      </c>
      <c r="E2" t="s">
        <v>465</v>
      </c>
      <c r="F2" t="s">
        <v>466</v>
      </c>
      <c r="G2">
        <v>-22.684784000000001</v>
      </c>
      <c r="H2">
        <v>-45.655397000000001</v>
      </c>
    </row>
    <row r="3" spans="1:10">
      <c r="A3">
        <v>2</v>
      </c>
      <c r="B3">
        <v>2</v>
      </c>
      <c r="C3" t="s">
        <v>68</v>
      </c>
      <c r="D3">
        <v>1</v>
      </c>
      <c r="E3" t="s">
        <v>465</v>
      </c>
      <c r="F3" t="s">
        <v>466</v>
      </c>
      <c r="G3">
        <v>-22.684982999999999</v>
      </c>
      <c r="H3">
        <v>-45.655735999999997</v>
      </c>
    </row>
    <row r="4" spans="1:10">
      <c r="A4">
        <v>3</v>
      </c>
      <c r="B4">
        <v>3</v>
      </c>
      <c r="C4" t="s">
        <v>68</v>
      </c>
      <c r="D4">
        <v>1</v>
      </c>
      <c r="E4" t="s">
        <v>465</v>
      </c>
      <c r="F4" t="s">
        <v>466</v>
      </c>
      <c r="G4">
        <v>-22.685095</v>
      </c>
      <c r="H4">
        <v>-45.656100000000002</v>
      </c>
    </row>
    <row r="5" spans="1:10">
      <c r="A5">
        <v>4</v>
      </c>
      <c r="B5">
        <v>4</v>
      </c>
      <c r="C5" t="s">
        <v>66</v>
      </c>
      <c r="D5">
        <v>1</v>
      </c>
      <c r="E5" t="s">
        <v>465</v>
      </c>
      <c r="F5" t="s">
        <v>466</v>
      </c>
      <c r="G5">
        <v>-22.685628999999999</v>
      </c>
      <c r="H5">
        <v>-45.656717999999998</v>
      </c>
    </row>
    <row r="6" spans="1:10">
      <c r="A6">
        <v>5</v>
      </c>
      <c r="B6">
        <v>5</v>
      </c>
      <c r="C6" t="s">
        <v>68</v>
      </c>
      <c r="D6">
        <v>1</v>
      </c>
      <c r="E6" t="s">
        <v>465</v>
      </c>
      <c r="F6" t="s">
        <v>466</v>
      </c>
      <c r="G6">
        <v>-22.686084000000001</v>
      </c>
      <c r="H6">
        <v>-45.657294</v>
      </c>
    </row>
    <row r="7" spans="1:10">
      <c r="A7">
        <v>6</v>
      </c>
      <c r="B7">
        <v>6</v>
      </c>
      <c r="C7" t="s">
        <v>28</v>
      </c>
      <c r="D7">
        <v>180</v>
      </c>
      <c r="E7" t="s">
        <v>465</v>
      </c>
      <c r="F7" t="s">
        <v>466</v>
      </c>
      <c r="G7">
        <v>-22.685352999999999</v>
      </c>
      <c r="H7">
        <v>-45.656523999999997</v>
      </c>
    </row>
    <row r="8" spans="1:10">
      <c r="A8">
        <v>7</v>
      </c>
      <c r="B8">
        <v>1</v>
      </c>
      <c r="C8" t="s">
        <v>20</v>
      </c>
      <c r="D8">
        <v>4</v>
      </c>
      <c r="E8" t="s">
        <v>467</v>
      </c>
      <c r="F8" t="s">
        <v>466</v>
      </c>
      <c r="G8">
        <v>-22.685873999999998</v>
      </c>
      <c r="H8">
        <v>-45.656244000000001</v>
      </c>
    </row>
    <row r="9" spans="1:10">
      <c r="A9">
        <v>8</v>
      </c>
      <c r="B9">
        <v>2</v>
      </c>
      <c r="C9" t="s">
        <v>26</v>
      </c>
      <c r="D9">
        <v>4</v>
      </c>
      <c r="E9" t="s">
        <v>467</v>
      </c>
      <c r="F9" t="s">
        <v>466</v>
      </c>
      <c r="G9">
        <v>-22.686216000000002</v>
      </c>
      <c r="H9">
        <v>-45.656588999999997</v>
      </c>
    </row>
    <row r="10" spans="1:10">
      <c r="A10">
        <v>9</v>
      </c>
      <c r="B10">
        <v>3</v>
      </c>
      <c r="C10" t="s">
        <v>26</v>
      </c>
      <c r="D10">
        <v>2</v>
      </c>
      <c r="E10" t="s">
        <v>467</v>
      </c>
      <c r="F10" t="s">
        <v>466</v>
      </c>
      <c r="G10">
        <v>-22.686682000000001</v>
      </c>
      <c r="H10">
        <v>-45.657454000000001</v>
      </c>
    </row>
    <row r="11" spans="1:10">
      <c r="A11">
        <v>10</v>
      </c>
      <c r="B11">
        <v>4</v>
      </c>
      <c r="C11" t="s">
        <v>68</v>
      </c>
      <c r="D11">
        <v>1</v>
      </c>
      <c r="E11" t="s">
        <v>467</v>
      </c>
      <c r="F11" t="s">
        <v>466</v>
      </c>
      <c r="G11">
        <v>-22.687263000000002</v>
      </c>
      <c r="H11">
        <v>-45.658377000000002</v>
      </c>
    </row>
    <row r="12" spans="1:10">
      <c r="A12">
        <v>11</v>
      </c>
      <c r="B12">
        <v>5</v>
      </c>
      <c r="C12" t="s">
        <v>66</v>
      </c>
      <c r="D12">
        <v>1</v>
      </c>
      <c r="E12" t="s">
        <v>467</v>
      </c>
      <c r="F12" t="s">
        <v>466</v>
      </c>
      <c r="G12">
        <v>-22.687885000000001</v>
      </c>
      <c r="H12">
        <v>-45.659109000000001</v>
      </c>
    </row>
    <row r="13" spans="1:10">
      <c r="A13">
        <v>12</v>
      </c>
      <c r="B13">
        <v>6</v>
      </c>
      <c r="C13" t="s">
        <v>66</v>
      </c>
      <c r="D13">
        <v>1</v>
      </c>
      <c r="E13" t="s">
        <v>467</v>
      </c>
      <c r="F13" t="s">
        <v>466</v>
      </c>
      <c r="G13">
        <v>-22.68845</v>
      </c>
      <c r="H13">
        <v>-45.659305000000003</v>
      </c>
    </row>
    <row r="14" spans="1:10">
      <c r="A14">
        <v>13</v>
      </c>
      <c r="B14">
        <v>7</v>
      </c>
      <c r="C14" t="s">
        <v>20</v>
      </c>
      <c r="D14">
        <v>1.5</v>
      </c>
      <c r="E14" t="s">
        <v>467</v>
      </c>
      <c r="F14" t="s">
        <v>466</v>
      </c>
      <c r="G14">
        <v>-22.688381</v>
      </c>
      <c r="H14">
        <v>-45.659356000000002</v>
      </c>
    </row>
    <row r="15" spans="1:10">
      <c r="A15">
        <v>14</v>
      </c>
      <c r="B15">
        <v>8</v>
      </c>
      <c r="C15" t="s">
        <v>20</v>
      </c>
      <c r="D15">
        <v>5</v>
      </c>
      <c r="E15" t="s">
        <v>467</v>
      </c>
      <c r="F15" t="s">
        <v>466</v>
      </c>
      <c r="G15">
        <v>-22.688891000000002</v>
      </c>
      <c r="H15">
        <v>-45.659689</v>
      </c>
      <c r="I15" t="s">
        <v>468</v>
      </c>
      <c r="J15" t="s">
        <v>469</v>
      </c>
    </row>
    <row r="16" spans="1:10">
      <c r="A16">
        <v>15</v>
      </c>
      <c r="B16">
        <v>9</v>
      </c>
      <c r="C16" t="s">
        <v>26</v>
      </c>
      <c r="D16">
        <v>2</v>
      </c>
      <c r="E16" t="s">
        <v>467</v>
      </c>
      <c r="F16" t="s">
        <v>466</v>
      </c>
      <c r="G16">
        <v>-22.689046000000001</v>
      </c>
      <c r="H16">
        <v>-45.660221</v>
      </c>
    </row>
    <row r="17" spans="1:8">
      <c r="A17">
        <v>16</v>
      </c>
      <c r="B17">
        <v>10</v>
      </c>
      <c r="C17" t="s">
        <v>26</v>
      </c>
      <c r="D17">
        <v>4</v>
      </c>
      <c r="E17" t="s">
        <v>467</v>
      </c>
      <c r="F17" t="s">
        <v>466</v>
      </c>
      <c r="G17">
        <v>-22.688929000000002</v>
      </c>
      <c r="H17">
        <v>-45.660328</v>
      </c>
    </row>
    <row r="18" spans="1:8">
      <c r="A18">
        <v>17</v>
      </c>
      <c r="B18">
        <v>11</v>
      </c>
      <c r="C18" t="s">
        <v>26</v>
      </c>
      <c r="D18">
        <v>2</v>
      </c>
      <c r="E18" t="s">
        <v>467</v>
      </c>
      <c r="F18" t="s">
        <v>466</v>
      </c>
      <c r="G18">
        <v>-22.689304</v>
      </c>
      <c r="H18">
        <v>-45.661271999999997</v>
      </c>
    </row>
    <row r="19" spans="1:8">
      <c r="A19">
        <v>18</v>
      </c>
      <c r="B19">
        <v>12</v>
      </c>
      <c r="C19" t="s">
        <v>26</v>
      </c>
      <c r="D19">
        <v>4</v>
      </c>
      <c r="E19" t="s">
        <v>467</v>
      </c>
      <c r="F19" t="s">
        <v>466</v>
      </c>
      <c r="G19">
        <v>-22.689384</v>
      </c>
      <c r="H19">
        <v>-45.661368000000003</v>
      </c>
    </row>
    <row r="20" spans="1:8">
      <c r="A20">
        <v>19</v>
      </c>
      <c r="B20">
        <v>13</v>
      </c>
      <c r="C20" t="s">
        <v>12</v>
      </c>
      <c r="D20">
        <v>100</v>
      </c>
      <c r="E20" t="s">
        <v>467</v>
      </c>
      <c r="F20" t="s">
        <v>466</v>
      </c>
      <c r="G20">
        <v>-22.689572999999999</v>
      </c>
      <c r="H20">
        <v>-45.661661000000002</v>
      </c>
    </row>
    <row r="21" spans="1:8">
      <c r="A21">
        <v>20</v>
      </c>
      <c r="B21">
        <v>14</v>
      </c>
      <c r="C21" t="s">
        <v>66</v>
      </c>
      <c r="D21">
        <v>1</v>
      </c>
      <c r="E21" t="s">
        <v>467</v>
      </c>
      <c r="F21" t="s">
        <v>466</v>
      </c>
      <c r="G21">
        <v>-22.689812</v>
      </c>
      <c r="H21">
        <v>-45.662120999999999</v>
      </c>
    </row>
    <row r="22" spans="1:8">
      <c r="A22">
        <v>21</v>
      </c>
      <c r="B22">
        <v>15</v>
      </c>
      <c r="C22" t="s">
        <v>26</v>
      </c>
      <c r="D22">
        <v>4</v>
      </c>
      <c r="E22" t="s">
        <v>467</v>
      </c>
      <c r="F22" t="s">
        <v>466</v>
      </c>
      <c r="G22">
        <v>-22.690100000000001</v>
      </c>
      <c r="H22">
        <v>-45.662787999999999</v>
      </c>
    </row>
    <row r="23" spans="1:8">
      <c r="A23">
        <v>22</v>
      </c>
      <c r="B23">
        <v>16</v>
      </c>
      <c r="C23" t="s">
        <v>68</v>
      </c>
      <c r="D23">
        <v>1</v>
      </c>
      <c r="E23" t="s">
        <v>467</v>
      </c>
      <c r="F23" t="s">
        <v>466</v>
      </c>
      <c r="G23">
        <v>-22.689993000000001</v>
      </c>
      <c r="H23">
        <v>-45.662886999999998</v>
      </c>
    </row>
    <row r="24" spans="1:8">
      <c r="A24">
        <v>23</v>
      </c>
      <c r="B24">
        <v>17</v>
      </c>
      <c r="C24" t="s">
        <v>26</v>
      </c>
      <c r="D24">
        <v>5</v>
      </c>
      <c r="E24" t="s">
        <v>467</v>
      </c>
      <c r="F24" t="s">
        <v>466</v>
      </c>
      <c r="G24">
        <v>-22.690138999999999</v>
      </c>
      <c r="H24">
        <v>-45.662959000000001</v>
      </c>
    </row>
    <row r="25" spans="1:8">
      <c r="A25">
        <v>24</v>
      </c>
      <c r="B25">
        <v>18</v>
      </c>
      <c r="C25" t="s">
        <v>78</v>
      </c>
      <c r="D25">
        <v>1</v>
      </c>
      <c r="E25" t="s">
        <v>467</v>
      </c>
      <c r="F25" t="s">
        <v>466</v>
      </c>
      <c r="G25">
        <v>-22.690424</v>
      </c>
      <c r="H25">
        <v>-45.663491999999998</v>
      </c>
    </row>
    <row r="26" spans="1:8">
      <c r="A26">
        <v>25</v>
      </c>
      <c r="B26">
        <v>19</v>
      </c>
      <c r="C26" t="s">
        <v>66</v>
      </c>
      <c r="D26">
        <v>1</v>
      </c>
      <c r="E26" t="s">
        <v>467</v>
      </c>
      <c r="F26" t="s">
        <v>466</v>
      </c>
      <c r="G26">
        <v>-22.690854999999999</v>
      </c>
      <c r="H26">
        <v>-45.663910999999999</v>
      </c>
    </row>
    <row r="27" spans="1:8">
      <c r="A27">
        <v>26</v>
      </c>
      <c r="B27">
        <v>20</v>
      </c>
      <c r="C27" t="s">
        <v>66</v>
      </c>
      <c r="D27">
        <v>1</v>
      </c>
      <c r="E27" t="s">
        <v>467</v>
      </c>
      <c r="F27" t="s">
        <v>466</v>
      </c>
      <c r="G27">
        <v>-22.691372000000001</v>
      </c>
      <c r="H27">
        <v>-45.664614</v>
      </c>
    </row>
    <row r="28" spans="1:8">
      <c r="A28">
        <v>27</v>
      </c>
      <c r="B28">
        <v>21</v>
      </c>
      <c r="C28" t="s">
        <v>66</v>
      </c>
      <c r="D28">
        <v>1</v>
      </c>
      <c r="E28" t="s">
        <v>467</v>
      </c>
      <c r="F28" t="s">
        <v>466</v>
      </c>
      <c r="G28">
        <v>-22.691707999999998</v>
      </c>
      <c r="H28">
        <v>-45.665041000000002</v>
      </c>
    </row>
    <row r="29" spans="1:8">
      <c r="A29">
        <v>28</v>
      </c>
      <c r="B29">
        <v>22</v>
      </c>
      <c r="C29" t="s">
        <v>20</v>
      </c>
      <c r="D29">
        <v>10</v>
      </c>
      <c r="E29" t="s">
        <v>467</v>
      </c>
      <c r="F29" t="s">
        <v>466</v>
      </c>
      <c r="G29">
        <v>-22.692212000000001</v>
      </c>
      <c r="H29">
        <v>-45.666167999999999</v>
      </c>
    </row>
    <row r="30" spans="1:8">
      <c r="A30">
        <v>29</v>
      </c>
      <c r="B30">
        <v>23</v>
      </c>
      <c r="C30" t="s">
        <v>66</v>
      </c>
      <c r="D30">
        <v>1</v>
      </c>
      <c r="E30" t="s">
        <v>467</v>
      </c>
      <c r="F30" t="s">
        <v>466</v>
      </c>
      <c r="G30">
        <v>-22.692132999999998</v>
      </c>
      <c r="H30">
        <v>-45.666232000000001</v>
      </c>
    </row>
    <row r="31" spans="1:8">
      <c r="A31">
        <v>30</v>
      </c>
      <c r="B31">
        <v>24</v>
      </c>
      <c r="C31" t="s">
        <v>66</v>
      </c>
      <c r="D31">
        <v>1</v>
      </c>
      <c r="E31" t="s">
        <v>467</v>
      </c>
      <c r="F31" t="s">
        <v>466</v>
      </c>
      <c r="G31">
        <v>-22.692318</v>
      </c>
      <c r="H31">
        <v>-45.667051999999998</v>
      </c>
    </row>
    <row r="32" spans="1:8">
      <c r="A32">
        <v>31</v>
      </c>
      <c r="B32">
        <v>25</v>
      </c>
      <c r="C32" t="s">
        <v>66</v>
      </c>
      <c r="D32">
        <v>1</v>
      </c>
      <c r="E32" t="s">
        <v>467</v>
      </c>
      <c r="F32" t="s">
        <v>466</v>
      </c>
      <c r="G32">
        <v>-22.692402999999999</v>
      </c>
      <c r="H32">
        <v>-45.667420999999997</v>
      </c>
    </row>
    <row r="33" spans="1:10">
      <c r="A33">
        <v>32</v>
      </c>
      <c r="B33">
        <v>26</v>
      </c>
      <c r="C33" t="s">
        <v>20</v>
      </c>
      <c r="D33">
        <v>3</v>
      </c>
      <c r="E33" t="s">
        <v>467</v>
      </c>
      <c r="F33" t="s">
        <v>466</v>
      </c>
      <c r="G33">
        <v>-22.692471999999999</v>
      </c>
      <c r="H33">
        <v>-45.667777000000001</v>
      </c>
    </row>
    <row r="34" spans="1:10">
      <c r="A34">
        <v>33</v>
      </c>
      <c r="B34">
        <v>27</v>
      </c>
      <c r="C34" t="s">
        <v>66</v>
      </c>
      <c r="D34">
        <v>1</v>
      </c>
      <c r="E34" t="s">
        <v>467</v>
      </c>
      <c r="F34" t="s">
        <v>466</v>
      </c>
      <c r="G34">
        <v>-22.692678999999998</v>
      </c>
      <c r="H34">
        <v>-45.668385999999998</v>
      </c>
    </row>
    <row r="35" spans="1:10">
      <c r="A35">
        <v>34</v>
      </c>
      <c r="B35">
        <v>28</v>
      </c>
      <c r="C35" t="s">
        <v>18</v>
      </c>
      <c r="D35">
        <v>6</v>
      </c>
      <c r="E35" t="s">
        <v>467</v>
      </c>
      <c r="F35" t="s">
        <v>466</v>
      </c>
      <c r="G35">
        <v>-22.692634000000002</v>
      </c>
      <c r="H35">
        <v>-45.668258000000002</v>
      </c>
    </row>
    <row r="36" spans="1:10">
      <c r="A36">
        <v>35</v>
      </c>
      <c r="B36">
        <v>29</v>
      </c>
      <c r="C36" t="s">
        <v>66</v>
      </c>
      <c r="D36">
        <v>1</v>
      </c>
      <c r="E36" t="s">
        <v>467</v>
      </c>
      <c r="F36" t="s">
        <v>466</v>
      </c>
      <c r="G36">
        <v>-22.692951999999998</v>
      </c>
      <c r="H36">
        <v>-45.667518000000001</v>
      </c>
    </row>
    <row r="37" spans="1:10">
      <c r="A37">
        <v>36</v>
      </c>
      <c r="B37">
        <v>30</v>
      </c>
      <c r="C37" t="s">
        <v>78</v>
      </c>
      <c r="D37">
        <v>1</v>
      </c>
      <c r="E37" t="s">
        <v>467</v>
      </c>
      <c r="F37" t="s">
        <v>466</v>
      </c>
      <c r="G37">
        <v>-22.692701</v>
      </c>
      <c r="H37">
        <v>-45.668590000000002</v>
      </c>
    </row>
    <row r="38" spans="1:10">
      <c r="A38">
        <v>37</v>
      </c>
      <c r="B38">
        <v>31</v>
      </c>
      <c r="C38" t="s">
        <v>54</v>
      </c>
      <c r="D38">
        <v>10</v>
      </c>
      <c r="E38" t="s">
        <v>467</v>
      </c>
      <c r="F38" t="s">
        <v>466</v>
      </c>
      <c r="G38">
        <v>-22.692701</v>
      </c>
      <c r="H38">
        <v>-45.668590000000002</v>
      </c>
    </row>
    <row r="39" spans="1:10">
      <c r="A39">
        <v>38</v>
      </c>
      <c r="B39">
        <v>1</v>
      </c>
      <c r="C39" t="s">
        <v>70</v>
      </c>
      <c r="D39">
        <v>1</v>
      </c>
      <c r="E39" t="s">
        <v>470</v>
      </c>
      <c r="F39" t="s">
        <v>471</v>
      </c>
      <c r="G39">
        <v>-22.508870000000002</v>
      </c>
      <c r="H39">
        <v>-45.148510999999999</v>
      </c>
    </row>
    <row r="40" spans="1:10">
      <c r="A40">
        <v>39</v>
      </c>
      <c r="B40">
        <v>2</v>
      </c>
      <c r="C40" t="s">
        <v>66</v>
      </c>
      <c r="D40">
        <v>1</v>
      </c>
      <c r="E40" t="s">
        <v>470</v>
      </c>
      <c r="F40" t="s">
        <v>471</v>
      </c>
      <c r="G40">
        <v>-22.507315999999999</v>
      </c>
      <c r="H40">
        <v>-45.143718</v>
      </c>
    </row>
    <row r="41" spans="1:10">
      <c r="A41">
        <v>40</v>
      </c>
      <c r="B41">
        <v>3</v>
      </c>
      <c r="C41" t="s">
        <v>66</v>
      </c>
      <c r="D41">
        <v>1</v>
      </c>
      <c r="E41" t="s">
        <v>470</v>
      </c>
      <c r="F41" t="s">
        <v>471</v>
      </c>
      <c r="G41">
        <v>-22.506066000000001</v>
      </c>
      <c r="H41">
        <v>-45.142547</v>
      </c>
    </row>
    <row r="42" spans="1:10">
      <c r="A42">
        <v>41</v>
      </c>
      <c r="B42">
        <v>4</v>
      </c>
      <c r="C42" t="s">
        <v>18</v>
      </c>
      <c r="D42">
        <v>20</v>
      </c>
      <c r="E42" t="s">
        <v>470</v>
      </c>
      <c r="F42" t="s">
        <v>471</v>
      </c>
      <c r="G42">
        <v>-22.504231999999998</v>
      </c>
      <c r="H42">
        <v>-45.142420999999999</v>
      </c>
    </row>
    <row r="43" spans="1:10">
      <c r="A43">
        <v>42</v>
      </c>
      <c r="B43">
        <v>5</v>
      </c>
      <c r="C43" t="s">
        <v>20</v>
      </c>
      <c r="D43">
        <v>5</v>
      </c>
      <c r="E43" t="s">
        <v>470</v>
      </c>
      <c r="F43" t="s">
        <v>471</v>
      </c>
      <c r="G43">
        <v>-22.504901</v>
      </c>
      <c r="H43">
        <v>-45.141472999999998</v>
      </c>
      <c r="I43" t="s">
        <v>468</v>
      </c>
      <c r="J43" t="s">
        <v>469</v>
      </c>
    </row>
    <row r="44" spans="1:10">
      <c r="A44">
        <v>43</v>
      </c>
      <c r="B44">
        <v>6</v>
      </c>
      <c r="C44" t="s">
        <v>66</v>
      </c>
      <c r="D44">
        <v>1</v>
      </c>
      <c r="E44" t="s">
        <v>470</v>
      </c>
      <c r="F44" t="s">
        <v>471</v>
      </c>
      <c r="G44">
        <v>-22.504909000000001</v>
      </c>
      <c r="H44">
        <v>-45.141401999999999</v>
      </c>
    </row>
    <row r="45" spans="1:10">
      <c r="A45">
        <v>44</v>
      </c>
      <c r="B45">
        <v>7</v>
      </c>
      <c r="C45" t="s">
        <v>18</v>
      </c>
      <c r="D45">
        <v>20</v>
      </c>
      <c r="E45" t="s">
        <v>470</v>
      </c>
      <c r="F45" t="s">
        <v>471</v>
      </c>
      <c r="G45">
        <v>-22.504384999999999</v>
      </c>
      <c r="H45">
        <v>-45.140673999999997</v>
      </c>
    </row>
    <row r="46" spans="1:10">
      <c r="A46">
        <v>45</v>
      </c>
      <c r="B46">
        <v>8</v>
      </c>
      <c r="C46" t="s">
        <v>36</v>
      </c>
      <c r="D46">
        <v>12</v>
      </c>
      <c r="E46" t="s">
        <v>470</v>
      </c>
      <c r="F46" t="s">
        <v>471</v>
      </c>
      <c r="G46">
        <v>-22.502953999999999</v>
      </c>
      <c r="H46">
        <v>-45.140312999999999</v>
      </c>
    </row>
    <row r="47" spans="1:10">
      <c r="A47">
        <v>46</v>
      </c>
      <c r="B47">
        <v>9</v>
      </c>
      <c r="C47" t="s">
        <v>54</v>
      </c>
      <c r="D47">
        <v>10</v>
      </c>
      <c r="E47" t="s">
        <v>470</v>
      </c>
      <c r="F47" t="s">
        <v>471</v>
      </c>
      <c r="G47">
        <v>-22.502583000000001</v>
      </c>
      <c r="H47">
        <v>-45.140300000000003</v>
      </c>
    </row>
    <row r="48" spans="1:10">
      <c r="A48">
        <v>47</v>
      </c>
      <c r="B48">
        <v>10</v>
      </c>
      <c r="C48" t="s">
        <v>78</v>
      </c>
      <c r="D48">
        <v>1</v>
      </c>
      <c r="E48" t="s">
        <v>470</v>
      </c>
      <c r="F48" t="s">
        <v>471</v>
      </c>
      <c r="G48">
        <v>-22.502056</v>
      </c>
      <c r="H48">
        <v>-45.140118000000001</v>
      </c>
    </row>
    <row r="49" spans="1:10">
      <c r="A49">
        <v>48</v>
      </c>
      <c r="B49">
        <v>11</v>
      </c>
      <c r="C49" t="s">
        <v>70</v>
      </c>
      <c r="D49">
        <v>1</v>
      </c>
      <c r="E49" t="s">
        <v>470</v>
      </c>
      <c r="F49" t="s">
        <v>471</v>
      </c>
      <c r="G49">
        <v>-22.502078000000001</v>
      </c>
      <c r="H49">
        <v>-45.140124</v>
      </c>
    </row>
    <row r="50" spans="1:10">
      <c r="A50">
        <v>49</v>
      </c>
      <c r="B50">
        <v>12</v>
      </c>
      <c r="C50" t="s">
        <v>66</v>
      </c>
      <c r="D50">
        <v>1</v>
      </c>
      <c r="E50" t="s">
        <v>470</v>
      </c>
      <c r="F50" t="s">
        <v>471</v>
      </c>
      <c r="G50">
        <v>-22.501228999999999</v>
      </c>
      <c r="H50">
        <v>-45.139488</v>
      </c>
    </row>
    <row r="51" spans="1:10">
      <c r="A51">
        <v>50</v>
      </c>
      <c r="B51">
        <v>13</v>
      </c>
      <c r="C51" t="s">
        <v>66</v>
      </c>
      <c r="D51">
        <v>1</v>
      </c>
      <c r="E51" t="s">
        <v>470</v>
      </c>
      <c r="F51" t="s">
        <v>471</v>
      </c>
      <c r="G51">
        <v>-22.50009</v>
      </c>
      <c r="H51">
        <v>-45.138893000000003</v>
      </c>
    </row>
    <row r="52" spans="1:10">
      <c r="A52">
        <v>51</v>
      </c>
      <c r="B52">
        <v>1</v>
      </c>
      <c r="C52" t="s">
        <v>76</v>
      </c>
      <c r="D52">
        <v>1</v>
      </c>
      <c r="E52" t="s">
        <v>472</v>
      </c>
      <c r="F52" t="s">
        <v>473</v>
      </c>
      <c r="G52">
        <v>-23.77871</v>
      </c>
      <c r="H52">
        <v>-46.003070000000001</v>
      </c>
    </row>
    <row r="53" spans="1:10">
      <c r="A53">
        <v>52</v>
      </c>
      <c r="B53">
        <v>2</v>
      </c>
      <c r="C53" t="s">
        <v>74</v>
      </c>
      <c r="D53">
        <v>1</v>
      </c>
      <c r="E53" t="s">
        <v>472</v>
      </c>
      <c r="F53" t="s">
        <v>473</v>
      </c>
      <c r="G53">
        <v>-23.779689999999999</v>
      </c>
      <c r="H53">
        <v>-46.002789999999997</v>
      </c>
    </row>
    <row r="54" spans="1:10">
      <c r="A54">
        <v>53</v>
      </c>
      <c r="B54">
        <v>3</v>
      </c>
      <c r="C54" t="s">
        <v>70</v>
      </c>
      <c r="D54">
        <v>1</v>
      </c>
      <c r="E54" t="s">
        <v>472</v>
      </c>
      <c r="F54" t="s">
        <v>473</v>
      </c>
      <c r="G54">
        <v>-23.75563</v>
      </c>
      <c r="H54">
        <v>-46.010599999999997</v>
      </c>
    </row>
    <row r="55" spans="1:10">
      <c r="A55">
        <v>54</v>
      </c>
      <c r="B55">
        <v>4</v>
      </c>
      <c r="C55" t="s">
        <v>70</v>
      </c>
      <c r="D55">
        <v>1</v>
      </c>
      <c r="E55" t="s">
        <v>472</v>
      </c>
      <c r="F55" t="s">
        <v>473</v>
      </c>
      <c r="G55">
        <v>-23.743590000000001</v>
      </c>
      <c r="H55">
        <v>-46.016649999999998</v>
      </c>
    </row>
    <row r="56" spans="1:10">
      <c r="A56">
        <v>55</v>
      </c>
      <c r="B56">
        <v>5</v>
      </c>
      <c r="C56" t="s">
        <v>78</v>
      </c>
      <c r="D56">
        <v>1</v>
      </c>
      <c r="E56" t="s">
        <v>472</v>
      </c>
      <c r="F56" t="s">
        <v>473</v>
      </c>
      <c r="G56">
        <v>-23.773129999999998</v>
      </c>
      <c r="H56">
        <v>-46.004849999999998</v>
      </c>
    </row>
    <row r="57" spans="1:10">
      <c r="A57">
        <v>56</v>
      </c>
      <c r="B57">
        <v>6</v>
      </c>
      <c r="C57" t="s">
        <v>68</v>
      </c>
      <c r="D57">
        <v>1</v>
      </c>
      <c r="E57" t="s">
        <v>472</v>
      </c>
      <c r="F57" t="s">
        <v>473</v>
      </c>
      <c r="G57">
        <v>-23.777699999999999</v>
      </c>
      <c r="H57">
        <v>-46.003349999999998</v>
      </c>
    </row>
    <row r="58" spans="1:10">
      <c r="A58">
        <v>57</v>
      </c>
      <c r="B58">
        <v>7</v>
      </c>
      <c r="C58" t="s">
        <v>68</v>
      </c>
      <c r="D58">
        <v>1</v>
      </c>
      <c r="E58" t="s">
        <v>472</v>
      </c>
      <c r="F58" t="s">
        <v>473</v>
      </c>
      <c r="G58">
        <v>-23.769349999999999</v>
      </c>
      <c r="H58">
        <v>-46.006070000000001</v>
      </c>
    </row>
    <row r="59" spans="1:10">
      <c r="A59">
        <v>58</v>
      </c>
      <c r="B59">
        <v>8</v>
      </c>
      <c r="C59" t="s">
        <v>66</v>
      </c>
      <c r="D59">
        <v>1</v>
      </c>
      <c r="E59" t="s">
        <v>472</v>
      </c>
      <c r="F59" t="s">
        <v>473</v>
      </c>
      <c r="G59">
        <v>-23.76623</v>
      </c>
      <c r="H59">
        <v>-46.007100000000001</v>
      </c>
    </row>
    <row r="60" spans="1:10">
      <c r="A60">
        <v>59</v>
      </c>
      <c r="B60">
        <v>9</v>
      </c>
      <c r="C60" t="s">
        <v>18</v>
      </c>
      <c r="D60">
        <v>50</v>
      </c>
      <c r="E60" t="s">
        <v>472</v>
      </c>
      <c r="F60" t="s">
        <v>473</v>
      </c>
      <c r="G60">
        <v>-23.775410000000001</v>
      </c>
      <c r="H60">
        <v>-46.004100000000001</v>
      </c>
    </row>
    <row r="61" spans="1:10">
      <c r="A61">
        <v>60</v>
      </c>
      <c r="B61">
        <v>10</v>
      </c>
      <c r="C61" t="s">
        <v>64</v>
      </c>
      <c r="D61">
        <v>1</v>
      </c>
      <c r="E61" t="s">
        <v>472</v>
      </c>
      <c r="F61" t="s">
        <v>473</v>
      </c>
      <c r="G61">
        <v>-23.755500000000001</v>
      </c>
      <c r="H61">
        <v>-46.010620000000003</v>
      </c>
    </row>
    <row r="62" spans="1:10">
      <c r="A62">
        <v>61</v>
      </c>
      <c r="B62">
        <v>11</v>
      </c>
      <c r="C62" t="s">
        <v>44</v>
      </c>
      <c r="D62">
        <v>40</v>
      </c>
      <c r="E62" t="s">
        <v>472</v>
      </c>
      <c r="F62" t="s">
        <v>473</v>
      </c>
      <c r="G62">
        <v>-23.75525</v>
      </c>
      <c r="H62">
        <v>-46.010719999999999</v>
      </c>
      <c r="I62" t="s">
        <v>468</v>
      </c>
      <c r="J62" t="s">
        <v>469</v>
      </c>
    </row>
    <row r="63" spans="1:10">
      <c r="A63">
        <v>62</v>
      </c>
      <c r="B63">
        <v>12</v>
      </c>
      <c r="C63" t="s">
        <v>44</v>
      </c>
      <c r="D63">
        <v>40</v>
      </c>
      <c r="E63" t="s">
        <v>472</v>
      </c>
      <c r="F63" t="s">
        <v>473</v>
      </c>
      <c r="G63">
        <v>-23.74361</v>
      </c>
      <c r="H63">
        <v>-46.0167</v>
      </c>
      <c r="I63" t="s">
        <v>468</v>
      </c>
      <c r="J63" t="s">
        <v>469</v>
      </c>
    </row>
    <row r="64" spans="1:10">
      <c r="A64">
        <v>63</v>
      </c>
      <c r="B64">
        <v>13</v>
      </c>
      <c r="C64" t="s">
        <v>40</v>
      </c>
      <c r="D64">
        <v>10</v>
      </c>
      <c r="E64" t="s">
        <v>472</v>
      </c>
      <c r="F64" t="s">
        <v>473</v>
      </c>
      <c r="G64">
        <v>-23.7424</v>
      </c>
      <c r="H64">
        <v>-46.014400000000002</v>
      </c>
      <c r="I64" t="s">
        <v>468</v>
      </c>
      <c r="J64" t="s">
        <v>469</v>
      </c>
    </row>
    <row r="65" spans="1:10">
      <c r="A65">
        <v>64</v>
      </c>
      <c r="B65">
        <v>14</v>
      </c>
      <c r="C65" t="s">
        <v>52</v>
      </c>
      <c r="D65">
        <v>10</v>
      </c>
      <c r="E65" t="s">
        <v>472</v>
      </c>
      <c r="F65" t="s">
        <v>473</v>
      </c>
      <c r="G65">
        <v>-23.756399999999999</v>
      </c>
      <c r="H65">
        <v>-46.010350000000003</v>
      </c>
      <c r="I65" t="s">
        <v>468</v>
      </c>
      <c r="J65" t="s">
        <v>469</v>
      </c>
    </row>
    <row r="66" spans="1:10">
      <c r="A66">
        <v>65</v>
      </c>
      <c r="B66">
        <v>15</v>
      </c>
      <c r="C66" t="s">
        <v>48</v>
      </c>
      <c r="D66">
        <v>50</v>
      </c>
      <c r="E66" t="s">
        <v>472</v>
      </c>
      <c r="F66" t="s">
        <v>473</v>
      </c>
      <c r="G66">
        <v>-23.7424</v>
      </c>
      <c r="H66">
        <v>-46.014400000000002</v>
      </c>
    </row>
    <row r="67" spans="1:10">
      <c r="A67">
        <v>66</v>
      </c>
      <c r="B67">
        <v>16</v>
      </c>
      <c r="C67" t="s">
        <v>48</v>
      </c>
      <c r="D67">
        <v>50</v>
      </c>
      <c r="E67" t="s">
        <v>472</v>
      </c>
      <c r="F67" t="s">
        <v>473</v>
      </c>
      <c r="G67">
        <v>-23.7424</v>
      </c>
      <c r="H67">
        <v>-46.014400000000002</v>
      </c>
    </row>
    <row r="68" spans="1:10">
      <c r="A68">
        <v>67</v>
      </c>
      <c r="B68">
        <v>17</v>
      </c>
      <c r="C68" t="s">
        <v>56</v>
      </c>
      <c r="D68">
        <v>10</v>
      </c>
      <c r="E68" t="s">
        <v>472</v>
      </c>
      <c r="F68" t="s">
        <v>473</v>
      </c>
      <c r="G68">
        <v>-23.774545</v>
      </c>
      <c r="H68">
        <v>-46.004358000000003</v>
      </c>
    </row>
    <row r="69" spans="1:10">
      <c r="A69">
        <v>68</v>
      </c>
      <c r="B69">
        <v>18</v>
      </c>
      <c r="C69" t="s">
        <v>54</v>
      </c>
      <c r="D69">
        <v>7</v>
      </c>
      <c r="E69" t="s">
        <v>472</v>
      </c>
      <c r="F69" t="s">
        <v>473</v>
      </c>
      <c r="G69">
        <v>-23.76858</v>
      </c>
      <c r="H69">
        <v>-46.006340000000002</v>
      </c>
    </row>
    <row r="70" spans="1:10">
      <c r="A70">
        <v>69</v>
      </c>
      <c r="B70">
        <v>19</v>
      </c>
      <c r="C70" t="s">
        <v>54</v>
      </c>
      <c r="D70">
        <v>7</v>
      </c>
      <c r="E70" t="s">
        <v>472</v>
      </c>
      <c r="F70" t="s">
        <v>473</v>
      </c>
      <c r="G70">
        <v>-23.7654</v>
      </c>
      <c r="H70">
        <v>-46.007399999999997</v>
      </c>
    </row>
    <row r="71" spans="1:10">
      <c r="A71">
        <v>70</v>
      </c>
      <c r="B71">
        <v>20</v>
      </c>
      <c r="C71" t="s">
        <v>78</v>
      </c>
      <c r="D71">
        <v>1</v>
      </c>
      <c r="E71" t="s">
        <v>472</v>
      </c>
      <c r="F71" t="s">
        <v>473</v>
      </c>
      <c r="G71">
        <v>-23.757300000000001</v>
      </c>
      <c r="H71">
        <v>-46.010010000000001</v>
      </c>
    </row>
    <row r="72" spans="1:10">
      <c r="A72">
        <v>71</v>
      </c>
      <c r="B72">
        <v>21</v>
      </c>
      <c r="C72" t="s">
        <v>78</v>
      </c>
      <c r="D72">
        <v>1</v>
      </c>
      <c r="E72" t="s">
        <v>472</v>
      </c>
      <c r="F72" t="s">
        <v>473</v>
      </c>
      <c r="G72">
        <v>-23.755610000000001</v>
      </c>
      <c r="H72">
        <v>-46.010579999999997</v>
      </c>
    </row>
    <row r="73" spans="1:10">
      <c r="A73">
        <v>72</v>
      </c>
      <c r="B73">
        <v>22</v>
      </c>
      <c r="C73" t="s">
        <v>78</v>
      </c>
      <c r="D73">
        <v>1</v>
      </c>
      <c r="E73" t="s">
        <v>472</v>
      </c>
      <c r="F73" t="s">
        <v>473</v>
      </c>
      <c r="G73">
        <v>-23.749120000000001</v>
      </c>
      <c r="H73">
        <v>-46.012720000000002</v>
      </c>
    </row>
    <row r="74" spans="1:10">
      <c r="A74">
        <v>73</v>
      </c>
      <c r="B74">
        <v>1</v>
      </c>
      <c r="C74" t="s">
        <v>76</v>
      </c>
      <c r="D74">
        <v>1</v>
      </c>
      <c r="E74" t="s">
        <v>474</v>
      </c>
      <c r="F74" t="s">
        <v>473</v>
      </c>
      <c r="G74">
        <v>-23.761626</v>
      </c>
      <c r="H74">
        <v>-45.876108000000002</v>
      </c>
    </row>
    <row r="75" spans="1:10">
      <c r="A75">
        <v>74</v>
      </c>
      <c r="B75">
        <v>2</v>
      </c>
      <c r="C75" t="s">
        <v>74</v>
      </c>
      <c r="D75">
        <v>1</v>
      </c>
      <c r="E75" t="s">
        <v>474</v>
      </c>
      <c r="F75" t="s">
        <v>473</v>
      </c>
      <c r="G75">
        <v>-23.758047999999999</v>
      </c>
      <c r="H75">
        <v>-45.876477000000001</v>
      </c>
    </row>
    <row r="76" spans="1:10">
      <c r="A76">
        <v>75</v>
      </c>
      <c r="B76">
        <v>3</v>
      </c>
      <c r="C76" t="s">
        <v>72</v>
      </c>
      <c r="D76">
        <v>1</v>
      </c>
      <c r="E76" t="s">
        <v>474</v>
      </c>
      <c r="F76" t="s">
        <v>473</v>
      </c>
      <c r="G76">
        <v>-23.759739</v>
      </c>
      <c r="H76">
        <v>-45.874654999999997</v>
      </c>
      <c r="I76" t="s">
        <v>475</v>
      </c>
    </row>
    <row r="77" spans="1:10">
      <c r="A77">
        <v>76</v>
      </c>
      <c r="B77">
        <v>4</v>
      </c>
      <c r="C77" t="s">
        <v>66</v>
      </c>
      <c r="D77">
        <v>1</v>
      </c>
      <c r="E77" t="s">
        <v>474</v>
      </c>
      <c r="F77" t="s">
        <v>473</v>
      </c>
      <c r="G77">
        <v>-23.760331000000001</v>
      </c>
      <c r="H77">
        <v>-45.875678000000001</v>
      </c>
    </row>
    <row r="78" spans="1:10">
      <c r="A78">
        <v>77</v>
      </c>
      <c r="B78">
        <v>5</v>
      </c>
      <c r="C78" t="s">
        <v>68</v>
      </c>
      <c r="D78">
        <v>1</v>
      </c>
      <c r="E78" t="s">
        <v>474</v>
      </c>
      <c r="F78" t="s">
        <v>473</v>
      </c>
      <c r="G78">
        <v>-23.761794999999999</v>
      </c>
      <c r="H78">
        <v>-45.876105000000003</v>
      </c>
    </row>
    <row r="79" spans="1:10">
      <c r="A79">
        <v>78</v>
      </c>
      <c r="B79">
        <v>6</v>
      </c>
      <c r="C79" t="s">
        <v>68</v>
      </c>
      <c r="D79">
        <v>1</v>
      </c>
      <c r="E79" t="s">
        <v>474</v>
      </c>
      <c r="F79" t="s">
        <v>473</v>
      </c>
      <c r="G79">
        <v>-23.759671000000001</v>
      </c>
      <c r="H79">
        <v>-45.874093000000002</v>
      </c>
    </row>
    <row r="80" spans="1:10">
      <c r="A80">
        <v>79</v>
      </c>
      <c r="B80">
        <v>7</v>
      </c>
      <c r="C80" t="s">
        <v>70</v>
      </c>
      <c r="D80">
        <v>1</v>
      </c>
      <c r="E80" t="s">
        <v>474</v>
      </c>
      <c r="F80" t="s">
        <v>473</v>
      </c>
      <c r="G80">
        <v>-23.761848000000001</v>
      </c>
      <c r="H80">
        <v>-45.876187000000002</v>
      </c>
    </row>
    <row r="81" spans="1:8">
      <c r="A81">
        <v>80</v>
      </c>
      <c r="B81">
        <v>8</v>
      </c>
      <c r="C81" t="s">
        <v>28</v>
      </c>
      <c r="D81">
        <v>50</v>
      </c>
      <c r="E81" t="s">
        <v>474</v>
      </c>
      <c r="F81" t="s">
        <v>473</v>
      </c>
      <c r="G81">
        <v>-23.762015000000002</v>
      </c>
      <c r="H81">
        <v>-45.876269000000001</v>
      </c>
    </row>
    <row r="82" spans="1:8">
      <c r="A82">
        <v>81</v>
      </c>
      <c r="B82">
        <v>9</v>
      </c>
      <c r="C82" t="s">
        <v>34</v>
      </c>
      <c r="D82">
        <v>20</v>
      </c>
      <c r="E82" t="s">
        <v>474</v>
      </c>
      <c r="F82" t="s">
        <v>473</v>
      </c>
      <c r="G82">
        <v>-23.761807999999998</v>
      </c>
      <c r="H82">
        <v>-45.876030999999998</v>
      </c>
    </row>
    <row r="83" spans="1:8">
      <c r="A83">
        <v>82</v>
      </c>
      <c r="B83">
        <v>10</v>
      </c>
      <c r="C83" t="s">
        <v>40</v>
      </c>
      <c r="D83">
        <v>10</v>
      </c>
      <c r="E83" t="s">
        <v>474</v>
      </c>
      <c r="F83" t="s">
        <v>473</v>
      </c>
      <c r="G83">
        <v>-23.761887999999999</v>
      </c>
      <c r="H83">
        <v>-45.876323999999997</v>
      </c>
    </row>
    <row r="84" spans="1:8">
      <c r="A84">
        <v>83</v>
      </c>
      <c r="B84">
        <v>11</v>
      </c>
      <c r="C84" t="s">
        <v>52</v>
      </c>
      <c r="D84">
        <v>10</v>
      </c>
      <c r="E84" t="s">
        <v>474</v>
      </c>
      <c r="F84" t="s">
        <v>473</v>
      </c>
      <c r="G84">
        <v>-23.761993</v>
      </c>
      <c r="H84">
        <v>-45.876624999999997</v>
      </c>
    </row>
    <row r="85" spans="1:8">
      <c r="A85">
        <v>84</v>
      </c>
      <c r="B85">
        <v>12</v>
      </c>
      <c r="C85" t="s">
        <v>36</v>
      </c>
      <c r="D85">
        <v>10</v>
      </c>
      <c r="E85" t="s">
        <v>474</v>
      </c>
      <c r="F85" t="s">
        <v>473</v>
      </c>
      <c r="G85">
        <v>-23.76201</v>
      </c>
      <c r="H85">
        <v>-45.876434000000003</v>
      </c>
    </row>
    <row r="86" spans="1:8">
      <c r="A86">
        <v>85</v>
      </c>
      <c r="B86">
        <v>1</v>
      </c>
      <c r="C86" t="s">
        <v>74</v>
      </c>
      <c r="D86">
        <v>1</v>
      </c>
      <c r="E86" t="s">
        <v>476</v>
      </c>
      <c r="F86" t="s">
        <v>477</v>
      </c>
      <c r="G86">
        <v>-23.880828999999999</v>
      </c>
      <c r="H86">
        <v>-46.457667999999998</v>
      </c>
    </row>
    <row r="87" spans="1:8">
      <c r="A87">
        <v>86</v>
      </c>
      <c r="B87">
        <v>2</v>
      </c>
      <c r="C87" t="s">
        <v>70</v>
      </c>
      <c r="D87">
        <v>1</v>
      </c>
      <c r="E87" t="s">
        <v>476</v>
      </c>
      <c r="F87" t="s">
        <v>477</v>
      </c>
      <c r="G87">
        <v>-23.880828999999999</v>
      </c>
      <c r="H87">
        <v>-46.457667999999998</v>
      </c>
    </row>
    <row r="88" spans="1:8">
      <c r="A88">
        <v>87</v>
      </c>
      <c r="B88">
        <v>3</v>
      </c>
      <c r="C88" t="s">
        <v>66</v>
      </c>
      <c r="D88">
        <v>1</v>
      </c>
      <c r="E88" t="s">
        <v>476</v>
      </c>
      <c r="F88" t="s">
        <v>477</v>
      </c>
      <c r="G88">
        <v>-23.880593999999999</v>
      </c>
      <c r="H88">
        <v>-46.458114999999999</v>
      </c>
    </row>
    <row r="89" spans="1:8">
      <c r="A89">
        <v>88</v>
      </c>
      <c r="B89">
        <v>4</v>
      </c>
      <c r="C89" t="s">
        <v>76</v>
      </c>
      <c r="D89">
        <v>1</v>
      </c>
      <c r="E89" t="s">
        <v>476</v>
      </c>
      <c r="F89" t="s">
        <v>477</v>
      </c>
      <c r="G89">
        <v>-23.879829999999998</v>
      </c>
      <c r="H89">
        <v>-46.457155999999998</v>
      </c>
    </row>
    <row r="90" spans="1:8">
      <c r="A90">
        <v>89</v>
      </c>
      <c r="B90">
        <v>5</v>
      </c>
      <c r="C90" t="s">
        <v>68</v>
      </c>
      <c r="D90">
        <v>1</v>
      </c>
      <c r="E90" t="s">
        <v>476</v>
      </c>
      <c r="F90" t="s">
        <v>477</v>
      </c>
      <c r="G90">
        <v>-23.879794</v>
      </c>
      <c r="H90">
        <v>-46.457141</v>
      </c>
    </row>
    <row r="91" spans="1:8">
      <c r="A91">
        <v>90</v>
      </c>
      <c r="B91">
        <v>6</v>
      </c>
      <c r="C91" t="s">
        <v>12</v>
      </c>
      <c r="D91">
        <v>12</v>
      </c>
      <c r="E91" t="s">
        <v>476</v>
      </c>
      <c r="F91" t="s">
        <v>477</v>
      </c>
      <c r="G91">
        <v>-23.879794</v>
      </c>
      <c r="H91">
        <v>-46.457160999999999</v>
      </c>
    </row>
    <row r="92" spans="1:8">
      <c r="A92">
        <v>91</v>
      </c>
      <c r="B92">
        <v>7</v>
      </c>
      <c r="C92" t="s">
        <v>18</v>
      </c>
      <c r="D92">
        <v>12</v>
      </c>
      <c r="E92" t="s">
        <v>476</v>
      </c>
      <c r="F92" t="s">
        <v>477</v>
      </c>
      <c r="G92">
        <v>-23.879794</v>
      </c>
      <c r="H92">
        <v>-46.457160999999999</v>
      </c>
    </row>
    <row r="93" spans="1:8">
      <c r="A93">
        <v>92</v>
      </c>
      <c r="B93">
        <v>8</v>
      </c>
      <c r="C93" t="s">
        <v>68</v>
      </c>
      <c r="D93">
        <v>1</v>
      </c>
      <c r="E93" t="s">
        <v>476</v>
      </c>
      <c r="F93" t="s">
        <v>477</v>
      </c>
      <c r="G93">
        <v>-23.879605000000002</v>
      </c>
      <c r="H93">
        <v>-46.457076999999998</v>
      </c>
    </row>
    <row r="94" spans="1:8">
      <c r="A94">
        <v>93</v>
      </c>
      <c r="B94">
        <v>9</v>
      </c>
      <c r="C94" t="s">
        <v>12</v>
      </c>
      <c r="D94">
        <v>25</v>
      </c>
      <c r="E94" t="s">
        <v>476</v>
      </c>
      <c r="F94" t="s">
        <v>477</v>
      </c>
      <c r="G94">
        <v>-23.879605999999999</v>
      </c>
      <c r="H94">
        <v>-46.457076000000001</v>
      </c>
    </row>
    <row r="95" spans="1:8">
      <c r="A95">
        <v>94</v>
      </c>
      <c r="B95">
        <v>10</v>
      </c>
      <c r="C95" t="s">
        <v>14</v>
      </c>
      <c r="D95">
        <v>25</v>
      </c>
      <c r="E95" t="s">
        <v>476</v>
      </c>
      <c r="F95" t="s">
        <v>477</v>
      </c>
      <c r="G95">
        <v>-23.879605999999999</v>
      </c>
      <c r="H95">
        <v>-46.457076000000001</v>
      </c>
    </row>
    <row r="96" spans="1:8">
      <c r="A96">
        <v>95</v>
      </c>
      <c r="B96">
        <v>11</v>
      </c>
      <c r="C96" t="s">
        <v>28</v>
      </c>
      <c r="D96">
        <v>25</v>
      </c>
      <c r="E96" t="s">
        <v>476</v>
      </c>
      <c r="F96" t="s">
        <v>477</v>
      </c>
      <c r="G96">
        <v>-23.879605999999999</v>
      </c>
      <c r="H96">
        <v>-46.457076000000001</v>
      </c>
    </row>
    <row r="97" spans="1:8">
      <c r="A97">
        <v>96</v>
      </c>
      <c r="B97">
        <v>12</v>
      </c>
      <c r="C97" t="s">
        <v>36</v>
      </c>
      <c r="D97">
        <v>25</v>
      </c>
      <c r="E97" t="s">
        <v>476</v>
      </c>
      <c r="F97" t="s">
        <v>477</v>
      </c>
      <c r="G97">
        <v>-23.879605999999999</v>
      </c>
      <c r="H97">
        <v>-46.457076000000001</v>
      </c>
    </row>
    <row r="98" spans="1:8">
      <c r="A98">
        <v>97</v>
      </c>
      <c r="B98">
        <v>13</v>
      </c>
      <c r="C98" t="s">
        <v>12</v>
      </c>
      <c r="D98">
        <v>3</v>
      </c>
      <c r="E98" t="s">
        <v>476</v>
      </c>
      <c r="F98" t="s">
        <v>477</v>
      </c>
      <c r="G98">
        <v>-23.879321999999998</v>
      </c>
      <c r="H98">
        <v>-46.456975</v>
      </c>
    </row>
    <row r="99" spans="1:8">
      <c r="A99">
        <v>98</v>
      </c>
      <c r="B99">
        <v>14</v>
      </c>
      <c r="C99" t="s">
        <v>14</v>
      </c>
      <c r="D99">
        <v>3</v>
      </c>
      <c r="E99" t="s">
        <v>476</v>
      </c>
      <c r="F99" t="s">
        <v>477</v>
      </c>
      <c r="G99">
        <v>-23.879321999999998</v>
      </c>
      <c r="H99">
        <v>-46.456975</v>
      </c>
    </row>
    <row r="100" spans="1:8">
      <c r="A100">
        <v>99</v>
      </c>
      <c r="B100">
        <v>15</v>
      </c>
      <c r="C100" t="s">
        <v>16</v>
      </c>
      <c r="D100">
        <v>3</v>
      </c>
      <c r="E100" t="s">
        <v>476</v>
      </c>
      <c r="F100" t="s">
        <v>477</v>
      </c>
      <c r="G100">
        <v>-23.879321999999998</v>
      </c>
      <c r="H100">
        <v>-46.456975</v>
      </c>
    </row>
    <row r="101" spans="1:8">
      <c r="A101">
        <v>100</v>
      </c>
      <c r="B101">
        <v>16</v>
      </c>
      <c r="C101" t="s">
        <v>36</v>
      </c>
      <c r="D101">
        <v>3</v>
      </c>
      <c r="E101" t="s">
        <v>476</v>
      </c>
      <c r="F101" t="s">
        <v>477</v>
      </c>
      <c r="G101">
        <v>-23.879321999999998</v>
      </c>
      <c r="H101">
        <v>-46.456975</v>
      </c>
    </row>
    <row r="102" spans="1:8">
      <c r="A102">
        <v>101</v>
      </c>
      <c r="B102">
        <v>17</v>
      </c>
      <c r="C102" t="s">
        <v>12</v>
      </c>
      <c r="D102">
        <v>5</v>
      </c>
      <c r="E102" t="s">
        <v>476</v>
      </c>
      <c r="F102" t="s">
        <v>477</v>
      </c>
      <c r="G102">
        <v>-23.879245999999998</v>
      </c>
      <c r="H102">
        <v>-46.457054999999997</v>
      </c>
    </row>
    <row r="103" spans="1:8">
      <c r="A103">
        <v>102</v>
      </c>
      <c r="B103">
        <v>18</v>
      </c>
      <c r="C103" t="s">
        <v>18</v>
      </c>
      <c r="D103">
        <v>25</v>
      </c>
      <c r="E103" t="s">
        <v>476</v>
      </c>
      <c r="F103" t="s">
        <v>477</v>
      </c>
      <c r="G103">
        <v>-23.879038999999999</v>
      </c>
      <c r="H103">
        <v>-46.456899100000001</v>
      </c>
    </row>
    <row r="104" spans="1:8">
      <c r="A104">
        <v>103</v>
      </c>
      <c r="B104">
        <v>19</v>
      </c>
      <c r="C104" t="s">
        <v>20</v>
      </c>
      <c r="D104">
        <v>25</v>
      </c>
      <c r="E104" t="s">
        <v>476</v>
      </c>
      <c r="F104" t="s">
        <v>477</v>
      </c>
      <c r="G104">
        <v>-23.879038999999999</v>
      </c>
      <c r="H104">
        <v>-46.456899100000001</v>
      </c>
    </row>
    <row r="105" spans="1:8">
      <c r="A105">
        <v>104</v>
      </c>
      <c r="B105">
        <v>20</v>
      </c>
      <c r="C105" t="s">
        <v>28</v>
      </c>
      <c r="D105">
        <v>25</v>
      </c>
      <c r="E105" t="s">
        <v>476</v>
      </c>
      <c r="F105" t="s">
        <v>477</v>
      </c>
      <c r="G105">
        <v>-23.879038999999999</v>
      </c>
      <c r="H105">
        <v>-46.456899100000001</v>
      </c>
    </row>
    <row r="106" spans="1:8">
      <c r="A106">
        <v>105</v>
      </c>
      <c r="B106">
        <v>21</v>
      </c>
      <c r="C106" t="s">
        <v>36</v>
      </c>
      <c r="D106">
        <v>25</v>
      </c>
      <c r="E106" t="s">
        <v>476</v>
      </c>
      <c r="F106" t="s">
        <v>477</v>
      </c>
      <c r="G106">
        <v>-23.879038999999999</v>
      </c>
      <c r="H106">
        <v>-46.456899100000001</v>
      </c>
    </row>
    <row r="107" spans="1:8">
      <c r="A107">
        <v>106</v>
      </c>
      <c r="B107">
        <v>22</v>
      </c>
      <c r="C107" t="s">
        <v>66</v>
      </c>
      <c r="D107">
        <v>1</v>
      </c>
      <c r="E107" t="s">
        <v>476</v>
      </c>
      <c r="F107" t="s">
        <v>477</v>
      </c>
      <c r="G107">
        <v>-23.878975000000001</v>
      </c>
      <c r="H107">
        <v>-46.456794000000002</v>
      </c>
    </row>
    <row r="108" spans="1:8">
      <c r="A108">
        <v>107</v>
      </c>
      <c r="B108">
        <v>23</v>
      </c>
      <c r="C108" t="s">
        <v>50</v>
      </c>
      <c r="D108">
        <v>10</v>
      </c>
      <c r="E108" t="s">
        <v>476</v>
      </c>
      <c r="F108" t="s">
        <v>477</v>
      </c>
      <c r="G108">
        <v>-23.878820999999999</v>
      </c>
      <c r="H108">
        <v>-46.456775</v>
      </c>
    </row>
    <row r="109" spans="1:8">
      <c r="A109">
        <v>108</v>
      </c>
      <c r="B109">
        <v>24</v>
      </c>
      <c r="C109" t="s">
        <v>22</v>
      </c>
      <c r="D109">
        <v>10</v>
      </c>
      <c r="E109" t="s">
        <v>476</v>
      </c>
      <c r="F109" t="s">
        <v>477</v>
      </c>
      <c r="G109">
        <v>-23.878893999999999</v>
      </c>
      <c r="H109">
        <v>-46.456780000000002</v>
      </c>
    </row>
    <row r="110" spans="1:8">
      <c r="A110">
        <v>109</v>
      </c>
      <c r="B110">
        <v>25</v>
      </c>
      <c r="C110" t="s">
        <v>20</v>
      </c>
      <c r="D110">
        <v>7</v>
      </c>
      <c r="E110" t="s">
        <v>476</v>
      </c>
      <c r="F110" t="s">
        <v>477</v>
      </c>
      <c r="G110">
        <v>-23.878836</v>
      </c>
      <c r="H110">
        <v>-46.456834999999998</v>
      </c>
    </row>
    <row r="111" spans="1:8">
      <c r="A111">
        <v>110</v>
      </c>
      <c r="B111">
        <v>26</v>
      </c>
      <c r="C111" t="s">
        <v>36</v>
      </c>
      <c r="D111">
        <v>7</v>
      </c>
      <c r="E111" t="s">
        <v>476</v>
      </c>
      <c r="F111" t="s">
        <v>477</v>
      </c>
      <c r="G111">
        <v>-23.878836</v>
      </c>
      <c r="H111">
        <v>-46.456834999999998</v>
      </c>
    </row>
    <row r="112" spans="1:8">
      <c r="A112">
        <v>111</v>
      </c>
      <c r="B112">
        <v>27</v>
      </c>
      <c r="C112" t="s">
        <v>22</v>
      </c>
      <c r="D112">
        <v>5</v>
      </c>
      <c r="E112" t="s">
        <v>476</v>
      </c>
      <c r="F112" t="s">
        <v>477</v>
      </c>
      <c r="G112">
        <v>-23.878719</v>
      </c>
      <c r="H112">
        <v>-46.456823</v>
      </c>
    </row>
    <row r="113" spans="1:10">
      <c r="A113">
        <v>112</v>
      </c>
      <c r="B113">
        <v>28</v>
      </c>
      <c r="C113" t="s">
        <v>36</v>
      </c>
      <c r="D113">
        <v>5</v>
      </c>
      <c r="E113" t="s">
        <v>476</v>
      </c>
      <c r="F113" t="s">
        <v>477</v>
      </c>
      <c r="G113">
        <v>-23.878719</v>
      </c>
      <c r="H113">
        <v>-46.456823</v>
      </c>
    </row>
    <row r="114" spans="1:10">
      <c r="A114">
        <v>113</v>
      </c>
      <c r="B114">
        <v>29</v>
      </c>
      <c r="C114" t="s">
        <v>68</v>
      </c>
      <c r="D114">
        <v>1</v>
      </c>
      <c r="E114" t="s">
        <v>476</v>
      </c>
      <c r="F114" t="s">
        <v>477</v>
      </c>
      <c r="G114">
        <v>-23.878717999999999</v>
      </c>
      <c r="H114">
        <v>-46.456822000000003</v>
      </c>
    </row>
    <row r="115" spans="1:10">
      <c r="A115">
        <v>114</v>
      </c>
      <c r="B115">
        <v>30</v>
      </c>
      <c r="C115" t="s">
        <v>36</v>
      </c>
      <c r="D115">
        <v>6</v>
      </c>
      <c r="E115" t="s">
        <v>476</v>
      </c>
      <c r="F115" t="s">
        <v>477</v>
      </c>
      <c r="G115">
        <v>-23.878363</v>
      </c>
      <c r="H115">
        <v>-46.456879000000001</v>
      </c>
    </row>
    <row r="116" spans="1:10">
      <c r="A116">
        <v>115</v>
      </c>
      <c r="B116">
        <v>31</v>
      </c>
      <c r="C116" t="s">
        <v>22</v>
      </c>
      <c r="D116">
        <v>6</v>
      </c>
      <c r="E116" t="s">
        <v>476</v>
      </c>
      <c r="F116" t="s">
        <v>477</v>
      </c>
      <c r="G116">
        <v>-23.878360000000001</v>
      </c>
      <c r="H116">
        <v>-46.456896</v>
      </c>
    </row>
    <row r="117" spans="1:10">
      <c r="A117">
        <v>116</v>
      </c>
      <c r="B117">
        <v>32</v>
      </c>
      <c r="C117" t="s">
        <v>12</v>
      </c>
      <c r="D117">
        <v>20</v>
      </c>
      <c r="E117" t="s">
        <v>476</v>
      </c>
      <c r="F117" t="s">
        <v>477</v>
      </c>
      <c r="G117">
        <v>-23.878201000000001</v>
      </c>
      <c r="H117">
        <v>-46.456947</v>
      </c>
    </row>
    <row r="118" spans="1:10">
      <c r="A118">
        <v>117</v>
      </c>
      <c r="B118">
        <v>33</v>
      </c>
      <c r="C118" t="s">
        <v>54</v>
      </c>
      <c r="D118">
        <v>10</v>
      </c>
      <c r="E118" t="s">
        <v>476</v>
      </c>
      <c r="F118" t="s">
        <v>477</v>
      </c>
      <c r="G118">
        <v>-23.8782</v>
      </c>
      <c r="H118">
        <v>-46.456975999999997</v>
      </c>
      <c r="I118" t="s">
        <v>468</v>
      </c>
      <c r="J118" t="s">
        <v>469</v>
      </c>
    </row>
    <row r="119" spans="1:10">
      <c r="A119">
        <v>118</v>
      </c>
      <c r="B119">
        <v>34</v>
      </c>
      <c r="C119" t="s">
        <v>36</v>
      </c>
      <c r="D119">
        <v>10</v>
      </c>
      <c r="E119" t="s">
        <v>476</v>
      </c>
      <c r="F119" t="s">
        <v>477</v>
      </c>
      <c r="G119">
        <v>-23.878087000000001</v>
      </c>
      <c r="H119">
        <v>-46.456949999999999</v>
      </c>
    </row>
    <row r="120" spans="1:10">
      <c r="A120">
        <v>119</v>
      </c>
      <c r="B120">
        <v>35</v>
      </c>
      <c r="C120" t="s">
        <v>32</v>
      </c>
      <c r="D120">
        <v>3</v>
      </c>
      <c r="E120" t="s">
        <v>476</v>
      </c>
      <c r="F120" t="s">
        <v>477</v>
      </c>
      <c r="G120">
        <v>-23.878031</v>
      </c>
      <c r="H120">
        <v>-46.457008999999999</v>
      </c>
    </row>
    <row r="121" spans="1:10">
      <c r="A121">
        <v>120</v>
      </c>
      <c r="B121">
        <v>36</v>
      </c>
      <c r="C121" t="s">
        <v>36</v>
      </c>
      <c r="D121">
        <v>3</v>
      </c>
      <c r="E121" t="s">
        <v>476</v>
      </c>
      <c r="F121" t="s">
        <v>477</v>
      </c>
      <c r="G121">
        <v>-23.878031</v>
      </c>
      <c r="H121">
        <v>-46.457008999999999</v>
      </c>
    </row>
    <row r="122" spans="1:10">
      <c r="A122">
        <v>121</v>
      </c>
      <c r="B122">
        <v>37</v>
      </c>
      <c r="C122" t="s">
        <v>66</v>
      </c>
      <c r="D122">
        <v>1</v>
      </c>
      <c r="E122" t="s">
        <v>476</v>
      </c>
      <c r="F122" t="s">
        <v>477</v>
      </c>
      <c r="G122">
        <v>-23.877811999999999</v>
      </c>
      <c r="H122">
        <v>-46.457293999999997</v>
      </c>
    </row>
    <row r="123" spans="1:10">
      <c r="A123">
        <v>122</v>
      </c>
      <c r="B123">
        <v>38</v>
      </c>
      <c r="C123" t="s">
        <v>66</v>
      </c>
      <c r="D123">
        <v>1</v>
      </c>
      <c r="E123" t="s">
        <v>476</v>
      </c>
      <c r="F123" t="s">
        <v>477</v>
      </c>
      <c r="G123">
        <v>-23.877813</v>
      </c>
      <c r="H123">
        <v>-46.457295000000002</v>
      </c>
    </row>
    <row r="124" spans="1:10">
      <c r="A124">
        <v>123</v>
      </c>
      <c r="B124">
        <v>39</v>
      </c>
      <c r="C124" t="s">
        <v>68</v>
      </c>
      <c r="D124">
        <v>1</v>
      </c>
      <c r="E124" t="s">
        <v>476</v>
      </c>
      <c r="F124" t="s">
        <v>477</v>
      </c>
      <c r="G124">
        <v>-23.877724000000001</v>
      </c>
      <c r="H124">
        <v>-46.457380999999998</v>
      </c>
    </row>
    <row r="125" spans="1:10">
      <c r="A125">
        <v>124</v>
      </c>
      <c r="B125">
        <v>40</v>
      </c>
      <c r="C125" t="s">
        <v>22</v>
      </c>
      <c r="D125">
        <v>20</v>
      </c>
      <c r="E125" t="s">
        <v>476</v>
      </c>
      <c r="F125" t="s">
        <v>477</v>
      </c>
      <c r="G125">
        <v>-23.877690999999999</v>
      </c>
      <c r="H125">
        <v>-46.457355</v>
      </c>
    </row>
    <row r="126" spans="1:10">
      <c r="A126">
        <v>125</v>
      </c>
      <c r="B126">
        <v>41</v>
      </c>
      <c r="C126" t="s">
        <v>18</v>
      </c>
      <c r="D126">
        <v>20</v>
      </c>
      <c r="E126" t="s">
        <v>476</v>
      </c>
      <c r="F126" t="s">
        <v>477</v>
      </c>
      <c r="G126">
        <v>-23.877690999999999</v>
      </c>
      <c r="H126">
        <v>-46.457355</v>
      </c>
    </row>
    <row r="127" spans="1:10">
      <c r="A127">
        <v>126</v>
      </c>
      <c r="B127">
        <v>42</v>
      </c>
      <c r="C127" t="s">
        <v>68</v>
      </c>
      <c r="D127">
        <v>1</v>
      </c>
      <c r="E127" t="s">
        <v>476</v>
      </c>
      <c r="F127" t="s">
        <v>477</v>
      </c>
      <c r="G127">
        <v>-23.877596</v>
      </c>
      <c r="H127">
        <v>-46.457289000000003</v>
      </c>
    </row>
    <row r="128" spans="1:10">
      <c r="A128">
        <v>127</v>
      </c>
      <c r="B128">
        <v>43</v>
      </c>
      <c r="C128" t="s">
        <v>50</v>
      </c>
      <c r="D128">
        <v>4</v>
      </c>
      <c r="E128" t="s">
        <v>476</v>
      </c>
      <c r="F128" t="s">
        <v>477</v>
      </c>
      <c r="G128">
        <v>-23.877596</v>
      </c>
      <c r="H128">
        <v>-46.457289000000003</v>
      </c>
    </row>
    <row r="129" spans="1:10">
      <c r="A129">
        <v>128</v>
      </c>
      <c r="B129">
        <v>44</v>
      </c>
      <c r="C129" t="s">
        <v>44</v>
      </c>
      <c r="D129">
        <v>40</v>
      </c>
      <c r="E129" t="s">
        <v>476</v>
      </c>
      <c r="F129" t="s">
        <v>477</v>
      </c>
      <c r="G129">
        <v>-23.877496000000001</v>
      </c>
      <c r="H129">
        <v>-46.457318999999998</v>
      </c>
      <c r="I129" t="s">
        <v>468</v>
      </c>
      <c r="J129" t="s">
        <v>469</v>
      </c>
    </row>
    <row r="130" spans="1:10">
      <c r="A130">
        <v>129</v>
      </c>
      <c r="B130">
        <v>45</v>
      </c>
      <c r="C130" t="s">
        <v>66</v>
      </c>
      <c r="D130">
        <v>1</v>
      </c>
      <c r="E130" t="s">
        <v>476</v>
      </c>
      <c r="F130" t="s">
        <v>477</v>
      </c>
      <c r="G130">
        <v>-23.877496000000001</v>
      </c>
      <c r="H130">
        <v>-46.457318999999998</v>
      </c>
    </row>
    <row r="131" spans="1:10">
      <c r="A131">
        <v>130</v>
      </c>
      <c r="B131">
        <v>46</v>
      </c>
      <c r="C131" t="s">
        <v>68</v>
      </c>
      <c r="D131">
        <v>1</v>
      </c>
      <c r="E131" t="s">
        <v>476</v>
      </c>
      <c r="F131" t="s">
        <v>477</v>
      </c>
      <c r="G131">
        <v>-23.877455999999999</v>
      </c>
      <c r="H131">
        <v>-46.457385000000002</v>
      </c>
    </row>
    <row r="132" spans="1:10">
      <c r="A132">
        <v>131</v>
      </c>
      <c r="B132">
        <v>47</v>
      </c>
      <c r="C132" t="s">
        <v>14</v>
      </c>
      <c r="D132">
        <v>4</v>
      </c>
      <c r="E132" t="s">
        <v>476</v>
      </c>
      <c r="F132" t="s">
        <v>477</v>
      </c>
      <c r="G132">
        <v>-23.87706</v>
      </c>
      <c r="H132">
        <v>-46.457726000000001</v>
      </c>
    </row>
    <row r="133" spans="1:10">
      <c r="A133">
        <v>132</v>
      </c>
      <c r="B133">
        <v>48</v>
      </c>
      <c r="C133" t="s">
        <v>50</v>
      </c>
      <c r="D133">
        <v>20</v>
      </c>
      <c r="E133" t="s">
        <v>476</v>
      </c>
      <c r="F133" t="s">
        <v>477</v>
      </c>
      <c r="G133">
        <v>-23.87697</v>
      </c>
      <c r="H133">
        <v>-46.457833000000001</v>
      </c>
    </row>
    <row r="134" spans="1:10">
      <c r="A134">
        <v>133</v>
      </c>
      <c r="B134">
        <v>49</v>
      </c>
      <c r="C134" t="s">
        <v>68</v>
      </c>
      <c r="D134">
        <v>1</v>
      </c>
      <c r="E134" t="s">
        <v>476</v>
      </c>
      <c r="F134" t="s">
        <v>477</v>
      </c>
      <c r="G134">
        <v>-23.87697</v>
      </c>
      <c r="H134">
        <v>-46.457833000000001</v>
      </c>
    </row>
    <row r="135" spans="1:10">
      <c r="A135">
        <v>134</v>
      </c>
      <c r="B135">
        <v>50</v>
      </c>
      <c r="C135" t="s">
        <v>68</v>
      </c>
      <c r="D135">
        <v>1</v>
      </c>
      <c r="E135" t="s">
        <v>476</v>
      </c>
      <c r="F135" t="s">
        <v>477</v>
      </c>
      <c r="G135">
        <v>-23.876856</v>
      </c>
      <c r="H135">
        <v>-46.457980999999997</v>
      </c>
    </row>
    <row r="136" spans="1:10">
      <c r="A136">
        <v>135</v>
      </c>
      <c r="B136">
        <v>51</v>
      </c>
      <c r="C136" t="s">
        <v>50</v>
      </c>
      <c r="D136">
        <v>4</v>
      </c>
      <c r="E136" t="s">
        <v>476</v>
      </c>
      <c r="F136" t="s">
        <v>477</v>
      </c>
      <c r="G136">
        <v>-23.876856</v>
      </c>
      <c r="H136">
        <v>-46.457980999999997</v>
      </c>
    </row>
    <row r="137" spans="1:10">
      <c r="A137">
        <v>136</v>
      </c>
      <c r="B137">
        <v>52</v>
      </c>
      <c r="C137" t="s">
        <v>68</v>
      </c>
      <c r="D137">
        <v>1</v>
      </c>
      <c r="E137" t="s">
        <v>476</v>
      </c>
      <c r="F137" t="s">
        <v>477</v>
      </c>
      <c r="G137">
        <v>-23.876514</v>
      </c>
      <c r="H137">
        <v>-46.458497000000001</v>
      </c>
    </row>
    <row r="138" spans="1:10">
      <c r="A138">
        <v>137</v>
      </c>
      <c r="B138">
        <v>53</v>
      </c>
      <c r="C138" t="s">
        <v>68</v>
      </c>
      <c r="D138">
        <v>1</v>
      </c>
      <c r="E138" t="s">
        <v>476</v>
      </c>
      <c r="F138" t="s">
        <v>477</v>
      </c>
      <c r="G138">
        <v>-23.876386</v>
      </c>
      <c r="H138">
        <v>-46.458879000000003</v>
      </c>
    </row>
    <row r="139" spans="1:10">
      <c r="A139">
        <v>138</v>
      </c>
      <c r="B139">
        <v>54</v>
      </c>
      <c r="C139" t="s">
        <v>50</v>
      </c>
      <c r="D139">
        <v>20</v>
      </c>
      <c r="E139" t="s">
        <v>476</v>
      </c>
      <c r="F139" t="s">
        <v>477</v>
      </c>
      <c r="G139">
        <v>-23.876386</v>
      </c>
      <c r="H139">
        <v>-46.458879000000003</v>
      </c>
    </row>
    <row r="140" spans="1:10">
      <c r="A140">
        <v>139</v>
      </c>
      <c r="B140">
        <v>55</v>
      </c>
      <c r="C140" t="s">
        <v>22</v>
      </c>
      <c r="D140">
        <v>6</v>
      </c>
      <c r="E140" t="s">
        <v>476</v>
      </c>
      <c r="F140" t="s">
        <v>477</v>
      </c>
      <c r="G140">
        <v>-23.876321999999998</v>
      </c>
      <c r="H140">
        <v>-46.458951999999996</v>
      </c>
    </row>
    <row r="141" spans="1:10">
      <c r="A141">
        <v>140</v>
      </c>
      <c r="B141">
        <v>56</v>
      </c>
      <c r="C141" t="s">
        <v>22</v>
      </c>
      <c r="D141">
        <v>2</v>
      </c>
      <c r="E141" t="s">
        <v>476</v>
      </c>
      <c r="F141" t="s">
        <v>477</v>
      </c>
      <c r="G141">
        <v>-23.876054</v>
      </c>
      <c r="H141">
        <v>-46.459257999999998</v>
      </c>
    </row>
    <row r="142" spans="1:10">
      <c r="A142">
        <v>141</v>
      </c>
      <c r="B142">
        <v>57</v>
      </c>
      <c r="C142" t="s">
        <v>68</v>
      </c>
      <c r="D142">
        <v>1</v>
      </c>
      <c r="E142" t="s">
        <v>476</v>
      </c>
      <c r="F142" t="s">
        <v>477</v>
      </c>
      <c r="G142">
        <v>-23.876075</v>
      </c>
      <c r="H142">
        <v>-46.459383000000003</v>
      </c>
    </row>
    <row r="143" spans="1:10">
      <c r="A143">
        <v>142</v>
      </c>
      <c r="B143">
        <v>58</v>
      </c>
      <c r="C143" t="s">
        <v>66</v>
      </c>
      <c r="D143">
        <v>1</v>
      </c>
      <c r="E143" t="s">
        <v>476</v>
      </c>
      <c r="F143" t="s">
        <v>477</v>
      </c>
      <c r="G143">
        <v>-23.876031000000001</v>
      </c>
      <c r="H143">
        <v>-46.459442000000003</v>
      </c>
    </row>
    <row r="144" spans="1:10">
      <c r="A144">
        <v>143</v>
      </c>
      <c r="B144">
        <v>59</v>
      </c>
      <c r="C144" t="s">
        <v>50</v>
      </c>
      <c r="D144">
        <v>100</v>
      </c>
      <c r="E144" t="s">
        <v>476</v>
      </c>
      <c r="F144" t="s">
        <v>477</v>
      </c>
      <c r="G144">
        <v>-23.875982</v>
      </c>
      <c r="H144">
        <v>-46.459431000000002</v>
      </c>
    </row>
    <row r="145" spans="1:8">
      <c r="A145">
        <v>144</v>
      </c>
      <c r="B145">
        <v>60</v>
      </c>
      <c r="C145" t="s">
        <v>12</v>
      </c>
      <c r="D145">
        <v>100</v>
      </c>
      <c r="E145" t="s">
        <v>476</v>
      </c>
      <c r="F145" t="s">
        <v>477</v>
      </c>
      <c r="G145">
        <v>-23.875982</v>
      </c>
      <c r="H145">
        <v>-46.459431000000002</v>
      </c>
    </row>
    <row r="146" spans="1:8">
      <c r="A146">
        <v>145</v>
      </c>
      <c r="B146">
        <v>61</v>
      </c>
      <c r="C146" t="s">
        <v>18</v>
      </c>
      <c r="D146">
        <v>15</v>
      </c>
      <c r="E146" t="s">
        <v>476</v>
      </c>
      <c r="F146" t="s">
        <v>477</v>
      </c>
      <c r="G146">
        <v>-23.875997999999999</v>
      </c>
      <c r="H146">
        <v>-46.459544999999999</v>
      </c>
    </row>
    <row r="147" spans="1:8">
      <c r="A147">
        <v>146</v>
      </c>
      <c r="B147">
        <v>62</v>
      </c>
      <c r="C147" t="s">
        <v>18</v>
      </c>
      <c r="D147">
        <v>4</v>
      </c>
      <c r="E147" t="s">
        <v>476</v>
      </c>
      <c r="F147" t="s">
        <v>477</v>
      </c>
      <c r="G147">
        <v>-23.875952999999999</v>
      </c>
      <c r="H147">
        <v>-46.459612999999997</v>
      </c>
    </row>
    <row r="148" spans="1:8">
      <c r="A148">
        <v>147</v>
      </c>
      <c r="B148">
        <v>63</v>
      </c>
      <c r="C148" t="s">
        <v>22</v>
      </c>
      <c r="D148">
        <v>30</v>
      </c>
      <c r="E148" t="s">
        <v>476</v>
      </c>
      <c r="F148" t="s">
        <v>477</v>
      </c>
      <c r="G148">
        <v>-23.875945000000002</v>
      </c>
      <c r="H148">
        <v>-46.459648000000001</v>
      </c>
    </row>
    <row r="149" spans="1:8">
      <c r="A149">
        <v>148</v>
      </c>
      <c r="B149">
        <v>64</v>
      </c>
      <c r="C149" t="s">
        <v>36</v>
      </c>
      <c r="D149">
        <v>30</v>
      </c>
      <c r="E149" t="s">
        <v>476</v>
      </c>
      <c r="F149" t="s">
        <v>477</v>
      </c>
      <c r="G149">
        <v>-23.875945000000002</v>
      </c>
      <c r="H149">
        <v>-46.459648000000001</v>
      </c>
    </row>
    <row r="150" spans="1:8">
      <c r="A150">
        <v>149</v>
      </c>
      <c r="B150">
        <v>65</v>
      </c>
      <c r="C150" t="s">
        <v>36</v>
      </c>
      <c r="D150">
        <v>6</v>
      </c>
      <c r="E150" t="s">
        <v>476</v>
      </c>
      <c r="F150" t="s">
        <v>477</v>
      </c>
      <c r="G150">
        <v>-23.875831999999999</v>
      </c>
      <c r="H150">
        <v>-46.459865999999998</v>
      </c>
    </row>
    <row r="151" spans="1:8">
      <c r="A151">
        <v>150</v>
      </c>
      <c r="B151">
        <v>66</v>
      </c>
      <c r="C151" t="s">
        <v>26</v>
      </c>
      <c r="D151">
        <v>6</v>
      </c>
      <c r="E151" t="s">
        <v>476</v>
      </c>
      <c r="F151" t="s">
        <v>477</v>
      </c>
      <c r="G151">
        <v>-23.875831999999999</v>
      </c>
      <c r="H151">
        <v>-46.459865999999998</v>
      </c>
    </row>
    <row r="152" spans="1:8">
      <c r="A152">
        <v>151</v>
      </c>
      <c r="B152">
        <v>67</v>
      </c>
      <c r="C152" t="s">
        <v>50</v>
      </c>
      <c r="D152">
        <v>6</v>
      </c>
      <c r="E152" t="s">
        <v>476</v>
      </c>
      <c r="F152" t="s">
        <v>477</v>
      </c>
      <c r="G152">
        <v>-23.875636</v>
      </c>
      <c r="H152">
        <v>-46.459972999999998</v>
      </c>
    </row>
    <row r="153" spans="1:8">
      <c r="A153">
        <v>152</v>
      </c>
      <c r="B153">
        <v>68</v>
      </c>
      <c r="C153" t="s">
        <v>16</v>
      </c>
      <c r="D153">
        <v>10</v>
      </c>
      <c r="E153" t="s">
        <v>476</v>
      </c>
      <c r="F153" t="s">
        <v>477</v>
      </c>
      <c r="G153">
        <v>-23.875610999999999</v>
      </c>
      <c r="H153">
        <v>-46.460087999999999</v>
      </c>
    </row>
    <row r="154" spans="1:8">
      <c r="A154">
        <v>153</v>
      </c>
      <c r="B154">
        <v>69</v>
      </c>
      <c r="C154" t="s">
        <v>36</v>
      </c>
      <c r="D154">
        <v>10</v>
      </c>
      <c r="E154" t="s">
        <v>476</v>
      </c>
      <c r="F154" t="s">
        <v>477</v>
      </c>
      <c r="G154">
        <v>-23.875610999999999</v>
      </c>
      <c r="H154">
        <v>-46.460087999999999</v>
      </c>
    </row>
    <row r="155" spans="1:8">
      <c r="A155">
        <v>154</v>
      </c>
      <c r="B155">
        <v>70</v>
      </c>
      <c r="C155" t="s">
        <v>22</v>
      </c>
      <c r="D155">
        <v>2</v>
      </c>
      <c r="E155" t="s">
        <v>476</v>
      </c>
      <c r="F155" t="s">
        <v>477</v>
      </c>
      <c r="G155">
        <v>-23.875464000000001</v>
      </c>
      <c r="H155">
        <v>-46.460116999999997</v>
      </c>
    </row>
    <row r="156" spans="1:8">
      <c r="A156">
        <v>155</v>
      </c>
      <c r="B156">
        <v>71</v>
      </c>
      <c r="C156" t="s">
        <v>28</v>
      </c>
      <c r="D156">
        <v>20</v>
      </c>
      <c r="E156" t="s">
        <v>476</v>
      </c>
      <c r="F156" t="s">
        <v>477</v>
      </c>
      <c r="G156">
        <v>-23.875447999999999</v>
      </c>
      <c r="H156">
        <v>-46.460113</v>
      </c>
    </row>
    <row r="157" spans="1:8">
      <c r="A157">
        <v>156</v>
      </c>
      <c r="B157">
        <v>72</v>
      </c>
      <c r="C157" t="s">
        <v>32</v>
      </c>
      <c r="D157">
        <v>50</v>
      </c>
      <c r="E157" t="s">
        <v>476</v>
      </c>
      <c r="F157" t="s">
        <v>477</v>
      </c>
      <c r="G157">
        <v>-23.875312000000001</v>
      </c>
      <c r="H157">
        <v>-46.460098000000002</v>
      </c>
    </row>
    <row r="158" spans="1:8">
      <c r="A158">
        <v>157</v>
      </c>
      <c r="B158">
        <v>73</v>
      </c>
      <c r="C158" t="s">
        <v>66</v>
      </c>
      <c r="D158">
        <v>1</v>
      </c>
      <c r="E158" t="s">
        <v>476</v>
      </c>
      <c r="F158" t="s">
        <v>477</v>
      </c>
      <c r="G158">
        <v>-23.8749</v>
      </c>
      <c r="H158">
        <v>-46.460534000000003</v>
      </c>
    </row>
    <row r="159" spans="1:8">
      <c r="A159">
        <v>158</v>
      </c>
      <c r="B159">
        <v>74</v>
      </c>
      <c r="C159" t="s">
        <v>68</v>
      </c>
      <c r="D159">
        <v>1</v>
      </c>
      <c r="E159" t="s">
        <v>476</v>
      </c>
      <c r="F159" t="s">
        <v>477</v>
      </c>
      <c r="G159">
        <v>-23.8749</v>
      </c>
      <c r="H159">
        <v>-46.460534000000003</v>
      </c>
    </row>
    <row r="160" spans="1:8">
      <c r="A160">
        <v>159</v>
      </c>
      <c r="B160">
        <v>75</v>
      </c>
      <c r="C160" t="s">
        <v>54</v>
      </c>
      <c r="D160">
        <v>10</v>
      </c>
      <c r="E160" t="s">
        <v>476</v>
      </c>
      <c r="F160" t="s">
        <v>477</v>
      </c>
      <c r="G160">
        <v>-23.874957999999999</v>
      </c>
      <c r="H160">
        <v>-46.460428</v>
      </c>
    </row>
    <row r="161" spans="1:10">
      <c r="A161">
        <v>160</v>
      </c>
      <c r="B161">
        <v>76</v>
      </c>
      <c r="C161" t="s">
        <v>28</v>
      </c>
      <c r="D161">
        <v>30</v>
      </c>
      <c r="E161" t="s">
        <v>476</v>
      </c>
      <c r="F161" t="s">
        <v>477</v>
      </c>
      <c r="G161">
        <v>-23.874420000000001</v>
      </c>
      <c r="H161">
        <v>-46.460535</v>
      </c>
    </row>
    <row r="162" spans="1:10">
      <c r="A162">
        <v>161</v>
      </c>
      <c r="B162">
        <v>77</v>
      </c>
      <c r="C162" t="s">
        <v>60</v>
      </c>
      <c r="D162">
        <v>10</v>
      </c>
      <c r="E162" t="s">
        <v>476</v>
      </c>
      <c r="F162" t="s">
        <v>477</v>
      </c>
      <c r="G162">
        <v>-23.874347</v>
      </c>
      <c r="H162">
        <v>-46.460607000000003</v>
      </c>
    </row>
    <row r="163" spans="1:10">
      <c r="A163">
        <v>162</v>
      </c>
      <c r="B163">
        <v>78</v>
      </c>
      <c r="C163" t="s">
        <v>66</v>
      </c>
      <c r="D163">
        <v>1</v>
      </c>
      <c r="E163" t="s">
        <v>476</v>
      </c>
      <c r="F163" t="s">
        <v>477</v>
      </c>
      <c r="G163">
        <v>-23.874261000000001</v>
      </c>
      <c r="H163">
        <v>-46.460729999999998</v>
      </c>
    </row>
    <row r="164" spans="1:10">
      <c r="A164">
        <v>163</v>
      </c>
      <c r="B164">
        <v>79</v>
      </c>
      <c r="C164" t="s">
        <v>38</v>
      </c>
      <c r="D164">
        <v>10</v>
      </c>
      <c r="E164" t="s">
        <v>476</v>
      </c>
      <c r="F164" t="s">
        <v>477</v>
      </c>
      <c r="G164">
        <v>-23.874347</v>
      </c>
      <c r="H164">
        <v>-46.460805999999998</v>
      </c>
    </row>
    <row r="165" spans="1:10">
      <c r="A165">
        <v>164</v>
      </c>
      <c r="B165">
        <v>80</v>
      </c>
      <c r="C165" t="s">
        <v>28</v>
      </c>
      <c r="D165">
        <v>10</v>
      </c>
      <c r="E165" t="s">
        <v>476</v>
      </c>
      <c r="F165" t="s">
        <v>477</v>
      </c>
      <c r="G165">
        <v>-23.874144000000001</v>
      </c>
      <c r="H165">
        <v>-46.460600999999997</v>
      </c>
    </row>
    <row r="166" spans="1:10">
      <c r="A166">
        <v>165</v>
      </c>
      <c r="B166">
        <v>81</v>
      </c>
      <c r="C166" t="s">
        <v>68</v>
      </c>
      <c r="D166">
        <v>1</v>
      </c>
      <c r="E166" t="s">
        <v>476</v>
      </c>
      <c r="F166" t="s">
        <v>477</v>
      </c>
      <c r="G166">
        <v>-23.874127000000001</v>
      </c>
      <c r="H166">
        <v>-46.460535</v>
      </c>
    </row>
    <row r="167" spans="1:10">
      <c r="A167">
        <v>166</v>
      </c>
      <c r="B167">
        <v>82</v>
      </c>
      <c r="C167" t="s">
        <v>28</v>
      </c>
      <c r="D167">
        <v>20</v>
      </c>
      <c r="E167" t="s">
        <v>476</v>
      </c>
      <c r="F167" t="s">
        <v>477</v>
      </c>
      <c r="G167">
        <v>-23.874167</v>
      </c>
      <c r="H167">
        <v>-46.460334000000003</v>
      </c>
    </row>
    <row r="168" spans="1:10">
      <c r="A168">
        <v>167</v>
      </c>
      <c r="B168">
        <v>83</v>
      </c>
      <c r="C168" t="s">
        <v>18</v>
      </c>
      <c r="D168">
        <v>4</v>
      </c>
      <c r="E168" t="s">
        <v>476</v>
      </c>
      <c r="F168" t="s">
        <v>477</v>
      </c>
      <c r="G168">
        <v>-23.873598999999999</v>
      </c>
      <c r="H168">
        <v>-46.460892999999999</v>
      </c>
    </row>
    <row r="169" spans="1:10">
      <c r="A169">
        <v>168</v>
      </c>
      <c r="B169">
        <v>84</v>
      </c>
      <c r="C169" t="s">
        <v>28</v>
      </c>
      <c r="D169">
        <v>20</v>
      </c>
      <c r="E169" t="s">
        <v>476</v>
      </c>
      <c r="F169" t="s">
        <v>477</v>
      </c>
      <c r="G169">
        <v>-23.873570000000001</v>
      </c>
      <c r="H169">
        <v>-46.460945000000002</v>
      </c>
    </row>
    <row r="170" spans="1:10">
      <c r="A170">
        <v>169</v>
      </c>
      <c r="B170">
        <v>85</v>
      </c>
      <c r="C170" t="s">
        <v>54</v>
      </c>
      <c r="D170">
        <v>20</v>
      </c>
      <c r="E170" t="s">
        <v>476</v>
      </c>
      <c r="F170" t="s">
        <v>477</v>
      </c>
      <c r="G170">
        <v>-23.873180999999999</v>
      </c>
      <c r="H170">
        <v>-46.461261999999998</v>
      </c>
    </row>
    <row r="171" spans="1:10">
      <c r="A171">
        <v>170</v>
      </c>
      <c r="B171">
        <v>86</v>
      </c>
      <c r="C171" t="s">
        <v>12</v>
      </c>
      <c r="D171">
        <v>15</v>
      </c>
      <c r="E171" t="s">
        <v>476</v>
      </c>
      <c r="F171" t="s">
        <v>477</v>
      </c>
      <c r="G171">
        <v>-23.872668999999998</v>
      </c>
      <c r="H171">
        <v>-46.461795000000002</v>
      </c>
    </row>
    <row r="172" spans="1:10">
      <c r="A172">
        <v>171</v>
      </c>
      <c r="B172">
        <v>87</v>
      </c>
      <c r="C172" t="s">
        <v>44</v>
      </c>
      <c r="D172">
        <v>40</v>
      </c>
      <c r="E172" t="s">
        <v>476</v>
      </c>
      <c r="F172" t="s">
        <v>477</v>
      </c>
      <c r="G172">
        <v>-23.872668999999998</v>
      </c>
      <c r="H172">
        <v>-46.461795000000002</v>
      </c>
      <c r="I172" t="s">
        <v>468</v>
      </c>
      <c r="J172" t="s">
        <v>469</v>
      </c>
    </row>
    <row r="173" spans="1:10">
      <c r="A173">
        <v>172</v>
      </c>
      <c r="B173">
        <v>88</v>
      </c>
      <c r="C173" t="s">
        <v>22</v>
      </c>
      <c r="D173">
        <v>2</v>
      </c>
      <c r="E173" t="s">
        <v>476</v>
      </c>
      <c r="F173" t="s">
        <v>477</v>
      </c>
      <c r="G173">
        <v>-23.872713999999998</v>
      </c>
      <c r="H173">
        <v>-46.461812000000002</v>
      </c>
    </row>
    <row r="174" spans="1:10">
      <c r="A174">
        <v>173</v>
      </c>
      <c r="B174">
        <v>89</v>
      </c>
      <c r="C174" t="s">
        <v>20</v>
      </c>
      <c r="D174">
        <v>100</v>
      </c>
      <c r="E174" t="s">
        <v>476</v>
      </c>
      <c r="F174" t="s">
        <v>477</v>
      </c>
      <c r="G174">
        <v>-23.872534999999999</v>
      </c>
      <c r="H174">
        <v>-46.461914999999998</v>
      </c>
    </row>
    <row r="175" spans="1:10">
      <c r="A175">
        <v>174</v>
      </c>
      <c r="B175">
        <v>90</v>
      </c>
      <c r="C175" t="s">
        <v>28</v>
      </c>
      <c r="D175">
        <v>100</v>
      </c>
      <c r="E175" t="s">
        <v>476</v>
      </c>
      <c r="F175" t="s">
        <v>477</v>
      </c>
      <c r="G175">
        <v>-23.872534999999999</v>
      </c>
      <c r="H175">
        <v>-46.461914999999998</v>
      </c>
    </row>
    <row r="176" spans="1:10">
      <c r="A176">
        <v>175</v>
      </c>
      <c r="B176">
        <v>91</v>
      </c>
      <c r="C176" t="s">
        <v>50</v>
      </c>
      <c r="D176">
        <v>20</v>
      </c>
      <c r="E176" t="s">
        <v>476</v>
      </c>
      <c r="F176" t="s">
        <v>477</v>
      </c>
      <c r="G176">
        <v>-23.872207</v>
      </c>
      <c r="H176">
        <v>-46.461703</v>
      </c>
    </row>
    <row r="177" spans="1:10">
      <c r="A177">
        <v>176</v>
      </c>
      <c r="B177">
        <v>92</v>
      </c>
      <c r="C177" t="s">
        <v>68</v>
      </c>
      <c r="D177">
        <v>1</v>
      </c>
      <c r="E177" t="s">
        <v>476</v>
      </c>
      <c r="F177" t="s">
        <v>477</v>
      </c>
      <c r="G177">
        <v>-23.872207</v>
      </c>
      <c r="H177">
        <v>-46.461703</v>
      </c>
    </row>
    <row r="178" spans="1:10">
      <c r="A178">
        <v>177</v>
      </c>
      <c r="B178">
        <v>93</v>
      </c>
      <c r="C178" t="s">
        <v>22</v>
      </c>
      <c r="D178">
        <v>200</v>
      </c>
      <c r="E178" t="s">
        <v>476</v>
      </c>
      <c r="F178" t="s">
        <v>477</v>
      </c>
      <c r="G178">
        <v>-23.872181000000001</v>
      </c>
      <c r="H178">
        <v>-46.461804000000001</v>
      </c>
    </row>
    <row r="179" spans="1:10">
      <c r="A179">
        <v>178</v>
      </c>
      <c r="B179">
        <v>94</v>
      </c>
      <c r="C179" t="s">
        <v>28</v>
      </c>
      <c r="D179">
        <v>200</v>
      </c>
      <c r="E179" t="s">
        <v>476</v>
      </c>
      <c r="F179" t="s">
        <v>477</v>
      </c>
      <c r="G179">
        <v>-23.872181000000001</v>
      </c>
      <c r="H179">
        <v>-46.461804000000001</v>
      </c>
    </row>
    <row r="180" spans="1:10">
      <c r="A180">
        <v>179</v>
      </c>
      <c r="B180">
        <v>95</v>
      </c>
      <c r="C180" t="s">
        <v>26</v>
      </c>
      <c r="D180">
        <v>50</v>
      </c>
      <c r="E180" t="s">
        <v>476</v>
      </c>
      <c r="F180" t="s">
        <v>477</v>
      </c>
      <c r="G180">
        <v>-23.872181000000001</v>
      </c>
      <c r="H180">
        <v>-46.461804000000001</v>
      </c>
    </row>
    <row r="181" spans="1:10">
      <c r="A181">
        <v>180</v>
      </c>
      <c r="B181">
        <v>96</v>
      </c>
      <c r="C181" t="s">
        <v>14</v>
      </c>
      <c r="D181">
        <v>200</v>
      </c>
      <c r="E181" t="s">
        <v>476</v>
      </c>
      <c r="F181" t="s">
        <v>477</v>
      </c>
      <c r="G181">
        <v>-23.872181000000001</v>
      </c>
      <c r="H181">
        <v>-46.461804000000001</v>
      </c>
    </row>
    <row r="182" spans="1:10">
      <c r="A182">
        <v>181</v>
      </c>
      <c r="B182">
        <v>97</v>
      </c>
      <c r="C182" t="s">
        <v>68</v>
      </c>
      <c r="D182">
        <v>1</v>
      </c>
      <c r="E182" t="s">
        <v>476</v>
      </c>
      <c r="F182" t="s">
        <v>477</v>
      </c>
      <c r="G182">
        <v>-23.872181999999999</v>
      </c>
      <c r="H182">
        <v>-46.461804999999998</v>
      </c>
    </row>
    <row r="183" spans="1:10">
      <c r="A183">
        <v>182</v>
      </c>
      <c r="B183">
        <v>98</v>
      </c>
      <c r="C183" t="s">
        <v>68</v>
      </c>
      <c r="D183">
        <v>1</v>
      </c>
      <c r="E183" t="s">
        <v>476</v>
      </c>
      <c r="F183" t="s">
        <v>477</v>
      </c>
      <c r="G183">
        <v>-23.871683999999998</v>
      </c>
      <c r="H183">
        <v>-46.461914999999998</v>
      </c>
    </row>
    <row r="184" spans="1:10">
      <c r="A184">
        <v>183</v>
      </c>
      <c r="B184">
        <v>99</v>
      </c>
      <c r="C184" t="s">
        <v>68</v>
      </c>
      <c r="D184">
        <v>1</v>
      </c>
      <c r="E184" t="s">
        <v>476</v>
      </c>
      <c r="F184" t="s">
        <v>477</v>
      </c>
      <c r="G184">
        <v>-23.871683000000001</v>
      </c>
      <c r="H184">
        <v>-46.461913000000003</v>
      </c>
    </row>
    <row r="185" spans="1:10">
      <c r="A185">
        <v>184</v>
      </c>
      <c r="B185">
        <v>100</v>
      </c>
      <c r="C185" t="s">
        <v>44</v>
      </c>
      <c r="D185">
        <v>40</v>
      </c>
      <c r="E185" t="s">
        <v>476</v>
      </c>
      <c r="F185" t="s">
        <v>477</v>
      </c>
      <c r="G185">
        <v>-23.871683000000001</v>
      </c>
      <c r="H185">
        <v>-46.461913000000003</v>
      </c>
      <c r="I185" t="s">
        <v>468</v>
      </c>
      <c r="J185" t="s">
        <v>469</v>
      </c>
    </row>
    <row r="186" spans="1:10">
      <c r="A186">
        <v>185</v>
      </c>
      <c r="B186">
        <v>101</v>
      </c>
      <c r="C186" t="s">
        <v>20</v>
      </c>
      <c r="D186">
        <v>100</v>
      </c>
      <c r="E186" t="s">
        <v>476</v>
      </c>
      <c r="F186" t="s">
        <v>477</v>
      </c>
      <c r="G186">
        <v>-23.871587999999999</v>
      </c>
      <c r="H186">
        <v>-46.461790000000001</v>
      </c>
    </row>
    <row r="187" spans="1:10">
      <c r="A187">
        <v>186</v>
      </c>
      <c r="B187">
        <v>102</v>
      </c>
      <c r="C187" t="s">
        <v>28</v>
      </c>
      <c r="D187">
        <v>100</v>
      </c>
      <c r="E187" t="s">
        <v>476</v>
      </c>
      <c r="F187" t="s">
        <v>477</v>
      </c>
      <c r="G187">
        <v>-23.871587999999999</v>
      </c>
      <c r="H187">
        <v>-46.461790000000001</v>
      </c>
    </row>
    <row r="188" spans="1:10">
      <c r="A188">
        <v>187</v>
      </c>
      <c r="B188">
        <v>103</v>
      </c>
      <c r="C188" t="s">
        <v>14</v>
      </c>
      <c r="D188">
        <v>50</v>
      </c>
      <c r="E188" t="s">
        <v>476</v>
      </c>
      <c r="F188" t="s">
        <v>477</v>
      </c>
      <c r="G188">
        <v>-23.87116</v>
      </c>
      <c r="H188">
        <v>-46.462212000000001</v>
      </c>
    </row>
    <row r="189" spans="1:10">
      <c r="A189">
        <v>188</v>
      </c>
      <c r="B189">
        <v>104</v>
      </c>
      <c r="C189" t="s">
        <v>12</v>
      </c>
      <c r="D189">
        <v>50</v>
      </c>
      <c r="E189" t="s">
        <v>476</v>
      </c>
      <c r="F189" t="s">
        <v>477</v>
      </c>
      <c r="G189">
        <v>-23.87116</v>
      </c>
      <c r="H189">
        <v>-46.462212000000001</v>
      </c>
    </row>
    <row r="190" spans="1:10">
      <c r="A190">
        <v>189</v>
      </c>
      <c r="B190">
        <v>105</v>
      </c>
      <c r="C190" t="s">
        <v>22</v>
      </c>
      <c r="D190">
        <v>50</v>
      </c>
      <c r="E190" t="s">
        <v>476</v>
      </c>
      <c r="F190" t="s">
        <v>477</v>
      </c>
      <c r="G190">
        <v>-23.87116</v>
      </c>
      <c r="H190">
        <v>-46.462212000000001</v>
      </c>
    </row>
    <row r="191" spans="1:10">
      <c r="A191">
        <v>190</v>
      </c>
      <c r="B191">
        <v>106</v>
      </c>
      <c r="C191" t="s">
        <v>74</v>
      </c>
      <c r="D191">
        <v>1</v>
      </c>
      <c r="E191" t="s">
        <v>476</v>
      </c>
      <c r="F191" t="s">
        <v>477</v>
      </c>
      <c r="G191">
        <v>-23.87116</v>
      </c>
      <c r="H191">
        <v>-46.462212000000001</v>
      </c>
    </row>
    <row r="192" spans="1:10">
      <c r="A192">
        <v>191</v>
      </c>
      <c r="B192">
        <v>107</v>
      </c>
      <c r="C192" t="s">
        <v>68</v>
      </c>
      <c r="D192">
        <v>1</v>
      </c>
      <c r="E192" t="s">
        <v>476</v>
      </c>
      <c r="F192" t="s">
        <v>477</v>
      </c>
      <c r="G192">
        <v>-23.871169999999999</v>
      </c>
      <c r="H192">
        <v>-46.462211000000003</v>
      </c>
    </row>
    <row r="193" spans="1:10">
      <c r="A193">
        <v>192</v>
      </c>
      <c r="B193">
        <v>108</v>
      </c>
      <c r="C193" t="s">
        <v>68</v>
      </c>
      <c r="D193">
        <v>1</v>
      </c>
      <c r="E193" t="s">
        <v>476</v>
      </c>
      <c r="F193" t="s">
        <v>477</v>
      </c>
      <c r="G193">
        <v>-23.87115</v>
      </c>
      <c r="H193">
        <v>-46.462212999999998</v>
      </c>
    </row>
    <row r="194" spans="1:10">
      <c r="A194">
        <v>193</v>
      </c>
      <c r="B194">
        <v>109</v>
      </c>
      <c r="C194" t="s">
        <v>68</v>
      </c>
      <c r="D194">
        <v>1</v>
      </c>
      <c r="E194" t="s">
        <v>476</v>
      </c>
      <c r="F194" t="s">
        <v>477</v>
      </c>
      <c r="G194">
        <v>-23.87116</v>
      </c>
      <c r="H194">
        <v>-46.462212000000001</v>
      </c>
    </row>
    <row r="195" spans="1:10">
      <c r="A195">
        <v>194</v>
      </c>
      <c r="B195">
        <v>1</v>
      </c>
      <c r="C195" t="s">
        <v>74</v>
      </c>
      <c r="D195">
        <v>1</v>
      </c>
      <c r="E195" t="s">
        <v>478</v>
      </c>
      <c r="F195" t="s">
        <v>479</v>
      </c>
      <c r="G195">
        <v>-23.710173000000001</v>
      </c>
      <c r="H195">
        <v>-46.059767999999998</v>
      </c>
    </row>
    <row r="196" spans="1:10">
      <c r="A196">
        <v>195</v>
      </c>
      <c r="B196">
        <v>2</v>
      </c>
      <c r="C196" t="s">
        <v>76</v>
      </c>
      <c r="D196">
        <v>1</v>
      </c>
      <c r="E196" t="s">
        <v>478</v>
      </c>
      <c r="F196" t="s">
        <v>479</v>
      </c>
      <c r="G196">
        <v>-23.710173000000001</v>
      </c>
      <c r="H196">
        <v>-46.059767999999998</v>
      </c>
    </row>
    <row r="197" spans="1:10">
      <c r="A197">
        <v>196</v>
      </c>
      <c r="B197">
        <v>3</v>
      </c>
      <c r="C197" t="s">
        <v>14</v>
      </c>
      <c r="D197">
        <v>9</v>
      </c>
      <c r="E197" t="s">
        <v>478</v>
      </c>
      <c r="F197" t="s">
        <v>479</v>
      </c>
      <c r="G197">
        <v>-23.711335999999999</v>
      </c>
      <c r="H197">
        <v>-46.059863999999997</v>
      </c>
    </row>
    <row r="198" spans="1:10">
      <c r="A198">
        <v>197</v>
      </c>
      <c r="B198">
        <v>4</v>
      </c>
      <c r="C198" t="s">
        <v>30</v>
      </c>
      <c r="D198">
        <v>3</v>
      </c>
      <c r="E198" t="s">
        <v>478</v>
      </c>
      <c r="F198" t="s">
        <v>479</v>
      </c>
      <c r="G198">
        <v>-23.711427</v>
      </c>
      <c r="H198">
        <v>-46.059640000000002</v>
      </c>
    </row>
    <row r="199" spans="1:10">
      <c r="A199">
        <v>198</v>
      </c>
      <c r="B199">
        <v>5</v>
      </c>
      <c r="C199" t="s">
        <v>54</v>
      </c>
      <c r="D199">
        <v>6</v>
      </c>
      <c r="E199" t="s">
        <v>478</v>
      </c>
      <c r="F199" t="s">
        <v>479</v>
      </c>
      <c r="G199">
        <v>-23.712112999999999</v>
      </c>
      <c r="H199">
        <v>-46.057662000000001</v>
      </c>
      <c r="I199" t="s">
        <v>468</v>
      </c>
      <c r="J199" t="s">
        <v>469</v>
      </c>
    </row>
    <row r="200" spans="1:10">
      <c r="A200">
        <v>199</v>
      </c>
      <c r="B200">
        <v>6</v>
      </c>
      <c r="C200" t="s">
        <v>78</v>
      </c>
      <c r="D200">
        <v>1</v>
      </c>
      <c r="E200" t="s">
        <v>478</v>
      </c>
      <c r="F200" t="s">
        <v>479</v>
      </c>
      <c r="G200">
        <v>-23.712114</v>
      </c>
      <c r="H200">
        <v>-46.057662999999998</v>
      </c>
    </row>
    <row r="201" spans="1:10">
      <c r="A201">
        <v>200</v>
      </c>
      <c r="B201">
        <v>7</v>
      </c>
      <c r="C201" t="s">
        <v>18</v>
      </c>
      <c r="D201">
        <v>5</v>
      </c>
      <c r="E201" t="s">
        <v>478</v>
      </c>
      <c r="F201" t="s">
        <v>479</v>
      </c>
      <c r="G201">
        <v>-23.712112999999999</v>
      </c>
      <c r="H201">
        <v>-46.057662000000001</v>
      </c>
      <c r="I201" t="s">
        <v>480</v>
      </c>
      <c r="J201" t="s">
        <v>481</v>
      </c>
    </row>
    <row r="202" spans="1:10">
      <c r="A202">
        <v>201</v>
      </c>
      <c r="B202">
        <v>8</v>
      </c>
      <c r="C202" t="s">
        <v>14</v>
      </c>
      <c r="D202">
        <v>10</v>
      </c>
      <c r="E202" t="s">
        <v>478</v>
      </c>
      <c r="F202" t="s">
        <v>479</v>
      </c>
      <c r="G202">
        <v>-23.712385999999999</v>
      </c>
      <c r="H202">
        <v>-46.057837999999997</v>
      </c>
    </row>
    <row r="203" spans="1:10">
      <c r="A203">
        <v>202</v>
      </c>
      <c r="B203">
        <v>9</v>
      </c>
      <c r="C203" t="s">
        <v>68</v>
      </c>
      <c r="D203">
        <v>1</v>
      </c>
      <c r="E203" t="s">
        <v>478</v>
      </c>
      <c r="F203" t="s">
        <v>479</v>
      </c>
      <c r="G203">
        <v>-23.713343999999999</v>
      </c>
      <c r="H203">
        <v>-46.056950000000001</v>
      </c>
    </row>
    <row r="204" spans="1:10">
      <c r="A204">
        <v>203</v>
      </c>
      <c r="B204">
        <v>10</v>
      </c>
      <c r="C204" t="s">
        <v>78</v>
      </c>
      <c r="D204">
        <v>1</v>
      </c>
      <c r="E204" t="s">
        <v>478</v>
      </c>
      <c r="F204" t="s">
        <v>479</v>
      </c>
      <c r="G204">
        <v>-23.713345</v>
      </c>
      <c r="H204">
        <v>-46.05697</v>
      </c>
    </row>
    <row r="205" spans="1:10">
      <c r="A205">
        <v>204</v>
      </c>
      <c r="B205">
        <v>11</v>
      </c>
      <c r="C205" t="s">
        <v>48</v>
      </c>
      <c r="D205">
        <v>20</v>
      </c>
      <c r="E205" t="s">
        <v>478</v>
      </c>
      <c r="F205" t="s">
        <v>479</v>
      </c>
      <c r="G205">
        <v>-23.7133</v>
      </c>
      <c r="H205">
        <v>-46.056545999999997</v>
      </c>
    </row>
    <row r="206" spans="1:10">
      <c r="A206">
        <v>205</v>
      </c>
      <c r="B206">
        <v>12</v>
      </c>
      <c r="C206" t="s">
        <v>66</v>
      </c>
      <c r="D206">
        <v>1</v>
      </c>
      <c r="E206" t="s">
        <v>478</v>
      </c>
      <c r="F206" t="s">
        <v>479</v>
      </c>
      <c r="G206">
        <v>-23.713577000000001</v>
      </c>
      <c r="H206">
        <v>-46.056370999999999</v>
      </c>
    </row>
    <row r="207" spans="1:10">
      <c r="A207">
        <v>206</v>
      </c>
      <c r="B207">
        <v>13</v>
      </c>
      <c r="C207" t="s">
        <v>50</v>
      </c>
      <c r="D207">
        <v>3</v>
      </c>
      <c r="E207" t="s">
        <v>478</v>
      </c>
      <c r="F207" t="s">
        <v>479</v>
      </c>
      <c r="G207">
        <v>-23.712833</v>
      </c>
      <c r="H207">
        <v>-46.055495000000001</v>
      </c>
      <c r="I207" t="s">
        <v>480</v>
      </c>
      <c r="J207" t="s">
        <v>481</v>
      </c>
    </row>
    <row r="208" spans="1:10">
      <c r="A208">
        <v>207</v>
      </c>
      <c r="B208">
        <v>14</v>
      </c>
      <c r="C208" t="s">
        <v>50</v>
      </c>
      <c r="D208">
        <v>3</v>
      </c>
      <c r="E208" t="s">
        <v>478</v>
      </c>
      <c r="F208" t="s">
        <v>479</v>
      </c>
      <c r="G208">
        <v>-23.712727000000001</v>
      </c>
      <c r="H208">
        <v>-46.054896999999997</v>
      </c>
      <c r="I208" t="s">
        <v>480</v>
      </c>
      <c r="J208" t="s">
        <v>481</v>
      </c>
    </row>
    <row r="209" spans="1:10">
      <c r="A209">
        <v>208</v>
      </c>
      <c r="B209">
        <v>15</v>
      </c>
      <c r="C209" t="s">
        <v>78</v>
      </c>
      <c r="D209">
        <v>1</v>
      </c>
      <c r="E209" t="s">
        <v>478</v>
      </c>
      <c r="F209" t="s">
        <v>479</v>
      </c>
      <c r="G209">
        <v>-23.712726</v>
      </c>
      <c r="H209">
        <v>-46.054898000000001</v>
      </c>
    </row>
    <row r="210" spans="1:10">
      <c r="A210">
        <v>209</v>
      </c>
      <c r="B210">
        <v>16</v>
      </c>
      <c r="C210" t="s">
        <v>20</v>
      </c>
      <c r="D210">
        <v>30</v>
      </c>
      <c r="E210" t="s">
        <v>478</v>
      </c>
      <c r="F210" t="s">
        <v>479</v>
      </c>
      <c r="G210">
        <v>-23.71292</v>
      </c>
      <c r="H210">
        <v>-46.054184999999997</v>
      </c>
    </row>
    <row r="211" spans="1:10">
      <c r="A211">
        <v>210</v>
      </c>
      <c r="B211">
        <v>17</v>
      </c>
      <c r="C211" t="s">
        <v>68</v>
      </c>
      <c r="D211">
        <v>1</v>
      </c>
      <c r="E211" t="s">
        <v>478</v>
      </c>
      <c r="F211" t="s">
        <v>479</v>
      </c>
      <c r="G211">
        <v>-23.71292</v>
      </c>
      <c r="H211">
        <v>-46.054184999999997</v>
      </c>
    </row>
    <row r="212" spans="1:10">
      <c r="A212">
        <v>211</v>
      </c>
      <c r="B212">
        <v>18</v>
      </c>
      <c r="C212" t="s">
        <v>66</v>
      </c>
      <c r="D212">
        <v>1</v>
      </c>
      <c r="E212" t="s">
        <v>478</v>
      </c>
      <c r="F212" t="s">
        <v>479</v>
      </c>
      <c r="G212">
        <v>-23.713031000000001</v>
      </c>
      <c r="H212">
        <v>-46.054640999999997</v>
      </c>
      <c r="I212" t="s">
        <v>480</v>
      </c>
      <c r="J212" t="s">
        <v>481</v>
      </c>
    </row>
    <row r="213" spans="1:10">
      <c r="A213">
        <v>212</v>
      </c>
      <c r="B213">
        <v>19</v>
      </c>
      <c r="C213" t="s">
        <v>66</v>
      </c>
      <c r="D213">
        <v>1</v>
      </c>
      <c r="E213" t="s">
        <v>478</v>
      </c>
      <c r="F213" t="s">
        <v>479</v>
      </c>
      <c r="G213">
        <v>-23.713787</v>
      </c>
      <c r="H213">
        <v>-46.053646000000001</v>
      </c>
    </row>
    <row r="214" spans="1:10">
      <c r="A214">
        <v>213</v>
      </c>
      <c r="B214">
        <v>20</v>
      </c>
      <c r="C214" t="s">
        <v>16</v>
      </c>
      <c r="D214">
        <v>5</v>
      </c>
      <c r="E214" t="s">
        <v>478</v>
      </c>
      <c r="F214" t="s">
        <v>479</v>
      </c>
      <c r="G214">
        <v>-23.714362999999999</v>
      </c>
      <c r="H214">
        <v>-46.053379999999997</v>
      </c>
    </row>
    <row r="215" spans="1:10">
      <c r="A215">
        <v>214</v>
      </c>
      <c r="B215">
        <v>21</v>
      </c>
      <c r="C215" t="s">
        <v>26</v>
      </c>
      <c r="D215">
        <v>5</v>
      </c>
      <c r="E215" t="s">
        <v>478</v>
      </c>
      <c r="F215" t="s">
        <v>479</v>
      </c>
      <c r="G215">
        <v>-23.714645999999998</v>
      </c>
      <c r="H215">
        <v>-46.053089</v>
      </c>
    </row>
    <row r="216" spans="1:10">
      <c r="A216">
        <v>215</v>
      </c>
      <c r="B216">
        <v>22</v>
      </c>
      <c r="C216" t="s">
        <v>66</v>
      </c>
      <c r="D216">
        <v>1</v>
      </c>
      <c r="E216" t="s">
        <v>478</v>
      </c>
      <c r="F216" t="s">
        <v>479</v>
      </c>
      <c r="G216">
        <v>-23.715021</v>
      </c>
      <c r="H216">
        <v>-46.052908000000002</v>
      </c>
      <c r="I216" t="s">
        <v>480</v>
      </c>
      <c r="J216" t="s">
        <v>481</v>
      </c>
    </row>
    <row r="217" spans="1:10">
      <c r="A217">
        <v>216</v>
      </c>
      <c r="B217">
        <v>23</v>
      </c>
      <c r="C217" t="s">
        <v>78</v>
      </c>
      <c r="D217">
        <v>1</v>
      </c>
      <c r="E217" t="s">
        <v>478</v>
      </c>
      <c r="F217" t="s">
        <v>479</v>
      </c>
      <c r="G217">
        <v>-23.715022000000001</v>
      </c>
      <c r="H217">
        <v>-46.052909</v>
      </c>
    </row>
    <row r="218" spans="1:10">
      <c r="A218">
        <v>217</v>
      </c>
      <c r="B218">
        <v>24</v>
      </c>
      <c r="C218" t="s">
        <v>14</v>
      </c>
      <c r="D218">
        <v>5</v>
      </c>
      <c r="E218" t="s">
        <v>478</v>
      </c>
      <c r="F218" t="s">
        <v>479</v>
      </c>
      <c r="G218">
        <v>-23.715043999999999</v>
      </c>
      <c r="H218">
        <v>-46.052852000000001</v>
      </c>
    </row>
    <row r="219" spans="1:10">
      <c r="A219">
        <v>218</v>
      </c>
      <c r="B219">
        <v>25</v>
      </c>
      <c r="C219" t="s">
        <v>20</v>
      </c>
      <c r="D219">
        <v>3</v>
      </c>
      <c r="E219" t="s">
        <v>478</v>
      </c>
      <c r="F219" t="s">
        <v>479</v>
      </c>
      <c r="G219">
        <v>-23.715043999999999</v>
      </c>
      <c r="H219">
        <v>-46.052852000000001</v>
      </c>
    </row>
    <row r="220" spans="1:10">
      <c r="A220">
        <v>219</v>
      </c>
      <c r="B220">
        <v>26</v>
      </c>
      <c r="C220" t="s">
        <v>14</v>
      </c>
      <c r="D220">
        <v>5</v>
      </c>
      <c r="E220" t="s">
        <v>478</v>
      </c>
      <c r="F220" t="s">
        <v>479</v>
      </c>
      <c r="G220">
        <v>-23.715857</v>
      </c>
      <c r="H220">
        <v>-46.051940999999999</v>
      </c>
    </row>
    <row r="221" spans="1:10">
      <c r="A221">
        <v>220</v>
      </c>
      <c r="B221">
        <v>27</v>
      </c>
      <c r="C221" t="s">
        <v>78</v>
      </c>
      <c r="D221">
        <v>1</v>
      </c>
      <c r="E221" t="s">
        <v>478</v>
      </c>
      <c r="F221" t="s">
        <v>479</v>
      </c>
      <c r="G221">
        <v>-23.715858000000001</v>
      </c>
      <c r="H221">
        <v>-46.051941999999997</v>
      </c>
    </row>
    <row r="222" spans="1:10">
      <c r="A222">
        <v>221</v>
      </c>
      <c r="B222">
        <v>28</v>
      </c>
      <c r="C222" t="s">
        <v>20</v>
      </c>
      <c r="D222">
        <v>4</v>
      </c>
      <c r="E222" t="s">
        <v>478</v>
      </c>
      <c r="F222" t="s">
        <v>479</v>
      </c>
      <c r="G222">
        <v>-23.715857</v>
      </c>
      <c r="H222">
        <v>-46.051940999999999</v>
      </c>
    </row>
    <row r="223" spans="1:10">
      <c r="A223">
        <v>222</v>
      </c>
      <c r="B223">
        <v>29</v>
      </c>
      <c r="C223" t="s">
        <v>66</v>
      </c>
      <c r="D223">
        <v>1</v>
      </c>
      <c r="E223" t="s">
        <v>478</v>
      </c>
      <c r="F223" t="s">
        <v>479</v>
      </c>
      <c r="G223">
        <v>-23.716363000000001</v>
      </c>
      <c r="H223">
        <v>-46.050151</v>
      </c>
      <c r="I223" t="s">
        <v>480</v>
      </c>
      <c r="J223" t="s">
        <v>481</v>
      </c>
    </row>
    <row r="224" spans="1:10">
      <c r="A224">
        <v>223</v>
      </c>
      <c r="B224">
        <v>30</v>
      </c>
      <c r="C224" t="s">
        <v>66</v>
      </c>
      <c r="D224">
        <v>1</v>
      </c>
      <c r="E224" t="s">
        <v>478</v>
      </c>
      <c r="F224" t="s">
        <v>479</v>
      </c>
      <c r="G224">
        <v>-23.716550999999999</v>
      </c>
      <c r="H224">
        <v>-46.050164000000002</v>
      </c>
      <c r="I224" t="s">
        <v>480</v>
      </c>
      <c r="J224" t="s">
        <v>481</v>
      </c>
    </row>
    <row r="225" spans="1:10">
      <c r="A225">
        <v>224</v>
      </c>
      <c r="B225">
        <v>31</v>
      </c>
      <c r="C225" t="s">
        <v>50</v>
      </c>
      <c r="D225">
        <v>4</v>
      </c>
      <c r="E225" t="s">
        <v>478</v>
      </c>
      <c r="F225" t="s">
        <v>479</v>
      </c>
      <c r="G225">
        <v>-23.716550999999999</v>
      </c>
      <c r="H225">
        <v>-46.050164000000002</v>
      </c>
      <c r="I225" t="s">
        <v>480</v>
      </c>
      <c r="J225" t="s">
        <v>481</v>
      </c>
    </row>
    <row r="226" spans="1:10">
      <c r="A226">
        <v>225</v>
      </c>
      <c r="B226">
        <v>32</v>
      </c>
      <c r="C226" t="s">
        <v>66</v>
      </c>
      <c r="D226">
        <v>1</v>
      </c>
      <c r="E226" t="s">
        <v>478</v>
      </c>
      <c r="F226" t="s">
        <v>479</v>
      </c>
      <c r="G226">
        <v>-23.719526999999999</v>
      </c>
      <c r="H226">
        <v>-46.045636000000002</v>
      </c>
      <c r="I226" t="s">
        <v>480</v>
      </c>
      <c r="J226" t="s">
        <v>481</v>
      </c>
    </row>
    <row r="227" spans="1:10">
      <c r="A227">
        <v>226</v>
      </c>
      <c r="B227">
        <v>33</v>
      </c>
      <c r="C227" t="s">
        <v>66</v>
      </c>
      <c r="D227">
        <v>1</v>
      </c>
      <c r="E227" t="s">
        <v>478</v>
      </c>
      <c r="F227" t="s">
        <v>479</v>
      </c>
      <c r="G227">
        <v>-23.720265999999999</v>
      </c>
      <c r="H227">
        <v>-46.042701999999998</v>
      </c>
      <c r="I227" t="s">
        <v>480</v>
      </c>
      <c r="J227" t="s">
        <v>481</v>
      </c>
    </row>
    <row r="228" spans="1:10">
      <c r="A228">
        <v>227</v>
      </c>
      <c r="B228">
        <v>34</v>
      </c>
      <c r="C228" t="s">
        <v>78</v>
      </c>
      <c r="D228">
        <v>1</v>
      </c>
      <c r="E228" t="s">
        <v>478</v>
      </c>
      <c r="F228" t="s">
        <v>479</v>
      </c>
      <c r="G228">
        <v>-23.720267</v>
      </c>
      <c r="H228">
        <v>-46.042701000000001</v>
      </c>
    </row>
    <row r="229" spans="1:10">
      <c r="A229">
        <v>228</v>
      </c>
      <c r="B229">
        <v>35</v>
      </c>
      <c r="C229" t="s">
        <v>46</v>
      </c>
      <c r="D229">
        <v>50</v>
      </c>
      <c r="E229" t="s">
        <v>478</v>
      </c>
      <c r="F229" t="s">
        <v>479</v>
      </c>
      <c r="G229">
        <v>-23.719935</v>
      </c>
      <c r="H229">
        <v>-46.043470999999997</v>
      </c>
    </row>
    <row r="230" spans="1:10">
      <c r="A230">
        <v>229</v>
      </c>
      <c r="B230">
        <v>36</v>
      </c>
      <c r="C230" t="s">
        <v>68</v>
      </c>
      <c r="D230">
        <v>1</v>
      </c>
      <c r="E230" t="s">
        <v>478</v>
      </c>
      <c r="F230" t="s">
        <v>479</v>
      </c>
      <c r="G230">
        <v>-23.719935</v>
      </c>
      <c r="H230">
        <v>-46.043470999999997</v>
      </c>
    </row>
    <row r="231" spans="1:10">
      <c r="A231">
        <v>230</v>
      </c>
      <c r="B231">
        <v>37</v>
      </c>
      <c r="C231" t="s">
        <v>46</v>
      </c>
      <c r="D231">
        <v>30</v>
      </c>
      <c r="E231" t="s">
        <v>478</v>
      </c>
      <c r="F231" t="s">
        <v>479</v>
      </c>
      <c r="G231">
        <v>-23.719090000000001</v>
      </c>
      <c r="H231">
        <v>-46.043942000000001</v>
      </c>
    </row>
    <row r="232" spans="1:10">
      <c r="A232">
        <v>231</v>
      </c>
      <c r="B232">
        <v>38</v>
      </c>
      <c r="C232" t="s">
        <v>78</v>
      </c>
      <c r="D232">
        <v>1</v>
      </c>
      <c r="E232" t="s">
        <v>478</v>
      </c>
      <c r="F232" t="s">
        <v>479</v>
      </c>
      <c r="G232">
        <v>-23.719110000000001</v>
      </c>
      <c r="H232">
        <v>-46.043940999999997</v>
      </c>
    </row>
    <row r="233" spans="1:10">
      <c r="A233">
        <v>232</v>
      </c>
      <c r="B233">
        <v>39</v>
      </c>
      <c r="C233" t="s">
        <v>68</v>
      </c>
      <c r="D233">
        <v>1</v>
      </c>
      <c r="E233" t="s">
        <v>478</v>
      </c>
      <c r="F233" t="s">
        <v>479</v>
      </c>
      <c r="G233">
        <v>-23.719090000000001</v>
      </c>
      <c r="H233">
        <v>-46.043942000000001</v>
      </c>
    </row>
    <row r="234" spans="1:10">
      <c r="A234">
        <v>233</v>
      </c>
      <c r="B234">
        <v>40</v>
      </c>
      <c r="C234" t="s">
        <v>46</v>
      </c>
      <c r="D234">
        <v>30</v>
      </c>
      <c r="E234" t="s">
        <v>478</v>
      </c>
      <c r="F234" t="s">
        <v>479</v>
      </c>
      <c r="G234">
        <v>-23.718719</v>
      </c>
      <c r="H234">
        <v>-46.044184999999999</v>
      </c>
    </row>
    <row r="235" spans="1:10">
      <c r="A235">
        <v>234</v>
      </c>
      <c r="B235">
        <v>41</v>
      </c>
      <c r="C235" t="s">
        <v>78</v>
      </c>
      <c r="D235">
        <v>1</v>
      </c>
      <c r="E235" t="s">
        <v>478</v>
      </c>
      <c r="F235" t="s">
        <v>479</v>
      </c>
      <c r="G235">
        <v>-23.718720000000001</v>
      </c>
      <c r="H235">
        <v>-46.044186000000003</v>
      </c>
    </row>
    <row r="236" spans="1:10">
      <c r="A236">
        <v>235</v>
      </c>
      <c r="B236">
        <v>42</v>
      </c>
      <c r="C236" t="s">
        <v>68</v>
      </c>
      <c r="D236">
        <v>1</v>
      </c>
      <c r="E236" t="s">
        <v>478</v>
      </c>
      <c r="F236" t="s">
        <v>479</v>
      </c>
      <c r="G236">
        <v>-23.718719</v>
      </c>
      <c r="H236">
        <v>-46.044184999999999</v>
      </c>
    </row>
    <row r="237" spans="1:10">
      <c r="A237">
        <v>236</v>
      </c>
      <c r="B237">
        <v>43</v>
      </c>
      <c r="C237" t="s">
        <v>14</v>
      </c>
      <c r="D237">
        <v>20</v>
      </c>
      <c r="E237" t="s">
        <v>478</v>
      </c>
      <c r="F237" t="s">
        <v>479</v>
      </c>
      <c r="G237">
        <v>-23.718518</v>
      </c>
      <c r="H237">
        <v>-46.044601999999998</v>
      </c>
    </row>
    <row r="238" spans="1:10">
      <c r="A238">
        <v>237</v>
      </c>
      <c r="B238">
        <v>44</v>
      </c>
      <c r="C238" t="s">
        <v>68</v>
      </c>
      <c r="D238">
        <v>1</v>
      </c>
      <c r="E238" t="s">
        <v>478</v>
      </c>
      <c r="F238" t="s">
        <v>479</v>
      </c>
      <c r="G238">
        <v>-23.718518</v>
      </c>
      <c r="H238">
        <v>-46.044601999999998</v>
      </c>
    </row>
    <row r="239" spans="1:10">
      <c r="A239">
        <v>238</v>
      </c>
      <c r="B239">
        <v>45</v>
      </c>
      <c r="C239" t="s">
        <v>78</v>
      </c>
      <c r="D239">
        <v>1</v>
      </c>
      <c r="E239" t="s">
        <v>478</v>
      </c>
      <c r="F239" t="s">
        <v>479</v>
      </c>
      <c r="G239">
        <v>-23.718516999999999</v>
      </c>
      <c r="H239">
        <v>-46.044604</v>
      </c>
    </row>
    <row r="240" spans="1:10">
      <c r="A240">
        <v>239</v>
      </c>
      <c r="B240">
        <v>46</v>
      </c>
      <c r="C240" t="s">
        <v>56</v>
      </c>
      <c r="D240">
        <v>5</v>
      </c>
      <c r="E240" t="s">
        <v>478</v>
      </c>
      <c r="F240" t="s">
        <v>479</v>
      </c>
      <c r="G240">
        <v>-23.7133</v>
      </c>
      <c r="H240">
        <v>-46.056545999999997</v>
      </c>
    </row>
    <row r="241" spans="1:10">
      <c r="A241">
        <v>240</v>
      </c>
      <c r="B241">
        <v>47</v>
      </c>
      <c r="C241" t="s">
        <v>56</v>
      </c>
      <c r="D241">
        <v>5</v>
      </c>
      <c r="E241" t="s">
        <v>478</v>
      </c>
      <c r="F241" t="s">
        <v>479</v>
      </c>
      <c r="G241">
        <v>-23.719935</v>
      </c>
      <c r="H241">
        <v>-46.043470999999997</v>
      </c>
    </row>
    <row r="242" spans="1:10">
      <c r="A242">
        <v>241</v>
      </c>
      <c r="B242">
        <v>48</v>
      </c>
      <c r="C242" t="s">
        <v>66</v>
      </c>
      <c r="D242">
        <v>1</v>
      </c>
      <c r="E242" t="s">
        <v>478</v>
      </c>
      <c r="F242" t="s">
        <v>479</v>
      </c>
      <c r="G242">
        <v>-23.718646</v>
      </c>
      <c r="H242">
        <v>-46.044580000000003</v>
      </c>
      <c r="I242" t="s">
        <v>480</v>
      </c>
      <c r="J242" t="s">
        <v>481</v>
      </c>
    </row>
    <row r="243" spans="1:10">
      <c r="A243">
        <v>242</v>
      </c>
      <c r="B243">
        <v>49</v>
      </c>
      <c r="C243" t="s">
        <v>78</v>
      </c>
      <c r="D243">
        <v>1</v>
      </c>
      <c r="E243" t="s">
        <v>478</v>
      </c>
      <c r="F243" t="s">
        <v>479</v>
      </c>
      <c r="G243">
        <v>-23.718647000000001</v>
      </c>
      <c r="H243">
        <v>-46.044589999999999</v>
      </c>
    </row>
    <row r="244" spans="1:10">
      <c r="A244">
        <v>243</v>
      </c>
      <c r="B244">
        <v>50</v>
      </c>
      <c r="C244" t="s">
        <v>66</v>
      </c>
      <c r="D244">
        <v>1</v>
      </c>
      <c r="E244" t="s">
        <v>478</v>
      </c>
      <c r="F244" t="s">
        <v>479</v>
      </c>
      <c r="G244">
        <v>-23.71959</v>
      </c>
      <c r="H244">
        <v>-46.043790000000001</v>
      </c>
    </row>
    <row r="245" spans="1:10">
      <c r="A245">
        <v>244</v>
      </c>
      <c r="B245">
        <v>51</v>
      </c>
      <c r="C245" t="s">
        <v>14</v>
      </c>
      <c r="D245">
        <v>10</v>
      </c>
      <c r="E245" t="s">
        <v>478</v>
      </c>
      <c r="F245" t="s">
        <v>479</v>
      </c>
      <c r="G245">
        <v>-23.719169999999998</v>
      </c>
      <c r="H245">
        <v>-46.038629999999998</v>
      </c>
    </row>
    <row r="246" spans="1:10">
      <c r="A246">
        <v>245</v>
      </c>
      <c r="B246">
        <v>52</v>
      </c>
      <c r="C246" t="s">
        <v>20</v>
      </c>
      <c r="D246">
        <v>6</v>
      </c>
      <c r="E246" t="s">
        <v>478</v>
      </c>
      <c r="F246" t="s">
        <v>479</v>
      </c>
      <c r="G246">
        <v>-23.719169999999998</v>
      </c>
      <c r="H246">
        <v>-46.038629999999998</v>
      </c>
    </row>
    <row r="247" spans="1:10">
      <c r="A247">
        <v>246</v>
      </c>
      <c r="B247">
        <v>53</v>
      </c>
      <c r="C247" t="s">
        <v>78</v>
      </c>
      <c r="D247">
        <v>1</v>
      </c>
      <c r="E247" t="s">
        <v>478</v>
      </c>
      <c r="F247" t="s">
        <v>479</v>
      </c>
      <c r="G247">
        <v>-23.719180000000001</v>
      </c>
      <c r="H247">
        <v>-46.038640000000001</v>
      </c>
    </row>
    <row r="248" spans="1:10">
      <c r="A248">
        <v>247</v>
      </c>
      <c r="B248">
        <v>54</v>
      </c>
      <c r="C248" t="s">
        <v>14</v>
      </c>
      <c r="D248">
        <v>15</v>
      </c>
      <c r="E248" t="s">
        <v>478</v>
      </c>
      <c r="F248" t="s">
        <v>479</v>
      </c>
      <c r="G248">
        <v>-23.71942</v>
      </c>
      <c r="H248">
        <v>-46.038440000000001</v>
      </c>
    </row>
    <row r="249" spans="1:10">
      <c r="A249">
        <v>248</v>
      </c>
      <c r="B249">
        <v>55</v>
      </c>
      <c r="C249" t="s">
        <v>20</v>
      </c>
      <c r="D249">
        <v>10</v>
      </c>
      <c r="E249" t="s">
        <v>478</v>
      </c>
      <c r="F249" t="s">
        <v>479</v>
      </c>
      <c r="G249">
        <v>-23.71942</v>
      </c>
      <c r="H249">
        <v>-46.038440000000001</v>
      </c>
    </row>
    <row r="250" spans="1:10">
      <c r="A250">
        <v>249</v>
      </c>
      <c r="B250">
        <v>56</v>
      </c>
      <c r="C250" t="s">
        <v>20</v>
      </c>
      <c r="D250">
        <v>60</v>
      </c>
      <c r="E250" t="s">
        <v>478</v>
      </c>
      <c r="F250" t="s">
        <v>479</v>
      </c>
      <c r="G250">
        <v>-23.719660000000001</v>
      </c>
      <c r="H250">
        <v>-46.038170000000001</v>
      </c>
      <c r="I250" t="s">
        <v>480</v>
      </c>
      <c r="J250" t="s">
        <v>481</v>
      </c>
    </row>
    <row r="251" spans="1:10">
      <c r="A251">
        <v>250</v>
      </c>
      <c r="B251">
        <v>57</v>
      </c>
      <c r="C251" t="s">
        <v>52</v>
      </c>
      <c r="D251">
        <v>15</v>
      </c>
      <c r="E251" t="s">
        <v>478</v>
      </c>
      <c r="F251" t="s">
        <v>479</v>
      </c>
      <c r="G251">
        <v>-23.720369999999999</v>
      </c>
      <c r="H251">
        <v>-46.0379</v>
      </c>
    </row>
    <row r="252" spans="1:10">
      <c r="A252">
        <v>251</v>
      </c>
      <c r="B252">
        <v>58</v>
      </c>
      <c r="C252" t="s">
        <v>76</v>
      </c>
      <c r="D252">
        <v>1</v>
      </c>
      <c r="E252" t="s">
        <v>478</v>
      </c>
      <c r="F252" t="s">
        <v>479</v>
      </c>
      <c r="G252">
        <v>-23.720079999999999</v>
      </c>
      <c r="H252">
        <v>-46.037880000000001</v>
      </c>
    </row>
    <row r="253" spans="1:10">
      <c r="A253">
        <v>252</v>
      </c>
      <c r="B253">
        <v>59</v>
      </c>
      <c r="C253" t="s">
        <v>74</v>
      </c>
      <c r="D253">
        <v>1</v>
      </c>
      <c r="E253" t="s">
        <v>478</v>
      </c>
      <c r="F253" t="s">
        <v>479</v>
      </c>
      <c r="G253">
        <v>-23.720079999999999</v>
      </c>
      <c r="H253">
        <v>-46.037880000000001</v>
      </c>
    </row>
    <row r="254" spans="1:10">
      <c r="A254">
        <v>253</v>
      </c>
      <c r="B254">
        <v>60</v>
      </c>
      <c r="C254" t="s">
        <v>70</v>
      </c>
      <c r="D254">
        <v>1</v>
      </c>
      <c r="E254" t="s">
        <v>478</v>
      </c>
      <c r="F254" t="s">
        <v>479</v>
      </c>
      <c r="G254">
        <v>-23.720079999999999</v>
      </c>
      <c r="H254">
        <v>-46.037880000000001</v>
      </c>
    </row>
    <row r="255" spans="1:10">
      <c r="A255">
        <v>254</v>
      </c>
      <c r="B255">
        <v>61</v>
      </c>
      <c r="C255" t="s">
        <v>52</v>
      </c>
      <c r="D255">
        <v>15</v>
      </c>
      <c r="E255" t="s">
        <v>478</v>
      </c>
      <c r="F255" t="s">
        <v>479</v>
      </c>
      <c r="G255">
        <v>-23.720372000000001</v>
      </c>
      <c r="H255">
        <v>-46.0379</v>
      </c>
    </row>
    <row r="256" spans="1:10">
      <c r="A256">
        <v>255</v>
      </c>
      <c r="B256">
        <v>62</v>
      </c>
      <c r="C256" t="s">
        <v>70</v>
      </c>
      <c r="D256">
        <v>1</v>
      </c>
      <c r="E256" t="s">
        <v>478</v>
      </c>
      <c r="F256" t="s">
        <v>479</v>
      </c>
      <c r="G256">
        <v>-23.720372000000001</v>
      </c>
      <c r="H256">
        <v>-46.0379</v>
      </c>
    </row>
    <row r="257" spans="1:10">
      <c r="A257">
        <v>256</v>
      </c>
      <c r="B257">
        <v>63</v>
      </c>
      <c r="C257" t="s">
        <v>74</v>
      </c>
      <c r="D257">
        <v>1</v>
      </c>
      <c r="E257" t="s">
        <v>478</v>
      </c>
      <c r="F257" t="s">
        <v>479</v>
      </c>
      <c r="G257">
        <v>-23.757380999999999</v>
      </c>
      <c r="H257">
        <v>-46.039178999999997</v>
      </c>
    </row>
    <row r="258" spans="1:10">
      <c r="A258">
        <v>257</v>
      </c>
      <c r="B258">
        <v>64</v>
      </c>
      <c r="C258" t="s">
        <v>70</v>
      </c>
      <c r="D258">
        <v>1</v>
      </c>
      <c r="E258" t="s">
        <v>478</v>
      </c>
      <c r="F258" t="s">
        <v>479</v>
      </c>
      <c r="G258">
        <v>-23.761344000000001</v>
      </c>
      <c r="H258">
        <v>-46.044736</v>
      </c>
    </row>
    <row r="259" spans="1:10">
      <c r="A259">
        <v>258</v>
      </c>
      <c r="B259">
        <v>65</v>
      </c>
      <c r="C259" t="s">
        <v>68</v>
      </c>
      <c r="D259">
        <v>1</v>
      </c>
      <c r="E259" t="s">
        <v>478</v>
      </c>
      <c r="F259" t="s">
        <v>479</v>
      </c>
      <c r="G259">
        <v>-23.751975000000002</v>
      </c>
      <c r="H259">
        <v>-46.053714999999997</v>
      </c>
    </row>
    <row r="260" spans="1:10">
      <c r="A260">
        <v>259</v>
      </c>
      <c r="B260">
        <v>66</v>
      </c>
      <c r="C260" t="s">
        <v>68</v>
      </c>
      <c r="D260">
        <v>1</v>
      </c>
      <c r="E260" t="s">
        <v>478</v>
      </c>
      <c r="F260" t="s">
        <v>479</v>
      </c>
      <c r="G260">
        <v>-23.751950999999998</v>
      </c>
      <c r="H260">
        <v>-46.054011000000003</v>
      </c>
    </row>
    <row r="261" spans="1:10">
      <c r="A261">
        <v>260</v>
      </c>
      <c r="B261">
        <v>67</v>
      </c>
      <c r="C261" t="s">
        <v>70</v>
      </c>
      <c r="D261">
        <v>1</v>
      </c>
      <c r="E261" t="s">
        <v>478</v>
      </c>
      <c r="F261" t="s">
        <v>479</v>
      </c>
      <c r="G261">
        <v>-23.750387</v>
      </c>
      <c r="H261">
        <v>-46.054918999999998</v>
      </c>
    </row>
    <row r="262" spans="1:10">
      <c r="A262">
        <v>261</v>
      </c>
      <c r="B262">
        <v>68</v>
      </c>
      <c r="C262" t="s">
        <v>74</v>
      </c>
      <c r="D262">
        <v>1</v>
      </c>
      <c r="E262" t="s">
        <v>478</v>
      </c>
      <c r="F262" t="s">
        <v>479</v>
      </c>
      <c r="G262">
        <v>-23.750201000000001</v>
      </c>
      <c r="H262">
        <v>-46.054920000000003</v>
      </c>
      <c r="I262" t="s">
        <v>480</v>
      </c>
      <c r="J262" t="s">
        <v>481</v>
      </c>
    </row>
    <row r="263" spans="1:10">
      <c r="A263">
        <v>262</v>
      </c>
      <c r="B263">
        <v>69</v>
      </c>
      <c r="C263" t="s">
        <v>76</v>
      </c>
      <c r="D263">
        <v>1</v>
      </c>
      <c r="E263" t="s">
        <v>478</v>
      </c>
      <c r="F263" t="s">
        <v>479</v>
      </c>
      <c r="G263">
        <v>-23.750156</v>
      </c>
      <c r="H263">
        <v>-46.054875000000003</v>
      </c>
      <c r="I263" t="s">
        <v>480</v>
      </c>
      <c r="J263" t="s">
        <v>481</v>
      </c>
    </row>
    <row r="264" spans="1:10">
      <c r="A264">
        <v>263</v>
      </c>
      <c r="B264">
        <v>70</v>
      </c>
      <c r="C264" t="s">
        <v>30</v>
      </c>
      <c r="D264">
        <v>4</v>
      </c>
      <c r="E264" t="s">
        <v>478</v>
      </c>
      <c r="F264" t="s">
        <v>479</v>
      </c>
      <c r="G264">
        <v>-23.747042</v>
      </c>
      <c r="H264">
        <v>-46.054540000000003</v>
      </c>
      <c r="I264" t="s">
        <v>480</v>
      </c>
      <c r="J264" t="s">
        <v>481</v>
      </c>
    </row>
    <row r="265" spans="1:10">
      <c r="A265">
        <v>264</v>
      </c>
      <c r="B265">
        <v>71</v>
      </c>
      <c r="C265" t="s">
        <v>66</v>
      </c>
      <c r="D265">
        <v>1</v>
      </c>
      <c r="E265" t="s">
        <v>478</v>
      </c>
      <c r="F265" t="s">
        <v>479</v>
      </c>
      <c r="G265">
        <v>-23.742279</v>
      </c>
      <c r="H265">
        <v>-46.049272999999999</v>
      </c>
      <c r="I265" t="s">
        <v>480</v>
      </c>
      <c r="J265" t="s">
        <v>481</v>
      </c>
    </row>
    <row r="266" spans="1:10">
      <c r="A266">
        <v>265</v>
      </c>
      <c r="B266">
        <v>72</v>
      </c>
      <c r="C266" t="s">
        <v>66</v>
      </c>
      <c r="D266">
        <v>1</v>
      </c>
      <c r="E266" t="s">
        <v>478</v>
      </c>
      <c r="F266" t="s">
        <v>479</v>
      </c>
      <c r="G266">
        <v>-23.728013000000001</v>
      </c>
      <c r="H266">
        <v>-46.042847999999999</v>
      </c>
      <c r="I266" t="s">
        <v>480</v>
      </c>
      <c r="J266" t="s">
        <v>481</v>
      </c>
    </row>
    <row r="267" spans="1:10">
      <c r="A267">
        <v>266</v>
      </c>
      <c r="B267">
        <v>73</v>
      </c>
      <c r="C267" t="s">
        <v>78</v>
      </c>
      <c r="D267">
        <v>1</v>
      </c>
      <c r="E267" t="s">
        <v>478</v>
      </c>
      <c r="F267" t="s">
        <v>479</v>
      </c>
      <c r="G267">
        <v>-23.728014000000002</v>
      </c>
      <c r="H267">
        <v>-46.042848999999997</v>
      </c>
    </row>
    <row r="268" spans="1:10">
      <c r="A268">
        <v>267</v>
      </c>
      <c r="B268">
        <v>1</v>
      </c>
      <c r="C268" t="s">
        <v>36</v>
      </c>
      <c r="D268">
        <v>7</v>
      </c>
      <c r="E268" t="s">
        <v>482</v>
      </c>
      <c r="F268" t="s">
        <v>483</v>
      </c>
      <c r="G268">
        <v>-23.769617</v>
      </c>
      <c r="H268">
        <v>-45.607439999999997</v>
      </c>
    </row>
    <row r="269" spans="1:10">
      <c r="A269">
        <v>268</v>
      </c>
      <c r="B269">
        <v>2</v>
      </c>
      <c r="C269" t="s">
        <v>22</v>
      </c>
      <c r="D269">
        <v>6</v>
      </c>
      <c r="E269" t="s">
        <v>482</v>
      </c>
      <c r="F269" t="s">
        <v>483</v>
      </c>
      <c r="G269">
        <v>-23.766850000000002</v>
      </c>
      <c r="H269">
        <v>-45.606490999999998</v>
      </c>
    </row>
    <row r="270" spans="1:10">
      <c r="A270">
        <v>269</v>
      </c>
      <c r="B270">
        <v>3</v>
      </c>
      <c r="C270" t="s">
        <v>32</v>
      </c>
      <c r="D270">
        <v>11</v>
      </c>
      <c r="E270" t="s">
        <v>482</v>
      </c>
      <c r="F270" t="s">
        <v>483</v>
      </c>
      <c r="G270">
        <v>-23.766764999999999</v>
      </c>
      <c r="H270">
        <v>-45.606437999999997</v>
      </c>
    </row>
    <row r="271" spans="1:10">
      <c r="A271">
        <v>270</v>
      </c>
      <c r="B271">
        <v>4</v>
      </c>
      <c r="C271" t="s">
        <v>30</v>
      </c>
      <c r="D271">
        <v>9</v>
      </c>
      <c r="E271" t="s">
        <v>482</v>
      </c>
      <c r="F271" t="s">
        <v>483</v>
      </c>
      <c r="G271">
        <v>-23.766593</v>
      </c>
      <c r="H271">
        <v>-45.606490000000001</v>
      </c>
    </row>
    <row r="272" spans="1:10">
      <c r="A272">
        <v>271</v>
      </c>
      <c r="B272">
        <v>5</v>
      </c>
      <c r="C272" t="s">
        <v>20</v>
      </c>
      <c r="D272">
        <v>9</v>
      </c>
      <c r="E272" t="s">
        <v>482</v>
      </c>
      <c r="F272" t="s">
        <v>483</v>
      </c>
      <c r="G272">
        <v>-23.766463000000002</v>
      </c>
      <c r="H272">
        <v>-45.60651</v>
      </c>
    </row>
    <row r="273" spans="1:8">
      <c r="A273">
        <v>272</v>
      </c>
      <c r="B273">
        <v>6</v>
      </c>
      <c r="C273" t="s">
        <v>28</v>
      </c>
      <c r="D273">
        <v>3</v>
      </c>
      <c r="E273" t="s">
        <v>482</v>
      </c>
      <c r="F273" t="s">
        <v>483</v>
      </c>
      <c r="G273">
        <v>-23.766259999999999</v>
      </c>
      <c r="H273">
        <v>-45.606507999999998</v>
      </c>
    </row>
    <row r="274" spans="1:8">
      <c r="A274">
        <v>273</v>
      </c>
      <c r="B274">
        <v>7</v>
      </c>
      <c r="C274" t="s">
        <v>14</v>
      </c>
      <c r="D274">
        <v>25</v>
      </c>
      <c r="E274" t="s">
        <v>482</v>
      </c>
      <c r="F274" t="s">
        <v>483</v>
      </c>
      <c r="G274">
        <v>-23.765941000000002</v>
      </c>
      <c r="H274">
        <v>-45.606394000000002</v>
      </c>
    </row>
    <row r="275" spans="1:8">
      <c r="A275">
        <v>274</v>
      </c>
      <c r="B275">
        <v>8</v>
      </c>
      <c r="C275" t="s">
        <v>28</v>
      </c>
      <c r="D275">
        <v>6</v>
      </c>
      <c r="E275" t="s">
        <v>482</v>
      </c>
      <c r="F275" t="s">
        <v>483</v>
      </c>
      <c r="G275">
        <v>-23.765701</v>
      </c>
      <c r="H275">
        <v>-45.606431000000001</v>
      </c>
    </row>
    <row r="276" spans="1:8">
      <c r="A276">
        <v>275</v>
      </c>
      <c r="B276">
        <v>9</v>
      </c>
      <c r="C276" t="s">
        <v>24</v>
      </c>
      <c r="D276">
        <v>8</v>
      </c>
      <c r="E276" t="s">
        <v>482</v>
      </c>
      <c r="F276" t="s">
        <v>483</v>
      </c>
      <c r="G276">
        <v>-23.765571000000001</v>
      </c>
      <c r="H276">
        <v>-45.606509000000003</v>
      </c>
    </row>
    <row r="277" spans="1:8">
      <c r="A277">
        <v>276</v>
      </c>
      <c r="B277">
        <v>10</v>
      </c>
      <c r="C277" t="s">
        <v>30</v>
      </c>
      <c r="D277">
        <v>7</v>
      </c>
      <c r="E277" t="s">
        <v>482</v>
      </c>
      <c r="F277" t="s">
        <v>483</v>
      </c>
      <c r="G277">
        <v>-23.765422999999998</v>
      </c>
      <c r="H277">
        <v>-45.606631</v>
      </c>
    </row>
    <row r="278" spans="1:8">
      <c r="A278">
        <v>277</v>
      </c>
      <c r="B278">
        <v>11</v>
      </c>
      <c r="C278" t="s">
        <v>22</v>
      </c>
      <c r="D278">
        <v>2</v>
      </c>
      <c r="E278" t="s">
        <v>482</v>
      </c>
      <c r="F278" t="s">
        <v>483</v>
      </c>
      <c r="G278">
        <v>-23.765384000000001</v>
      </c>
      <c r="H278">
        <v>-45.606645</v>
      </c>
    </row>
    <row r="279" spans="1:8">
      <c r="A279">
        <v>278</v>
      </c>
      <c r="B279">
        <v>12</v>
      </c>
      <c r="C279" t="s">
        <v>36</v>
      </c>
      <c r="D279">
        <v>5</v>
      </c>
      <c r="E279" t="s">
        <v>482</v>
      </c>
      <c r="F279" t="s">
        <v>483</v>
      </c>
      <c r="G279">
        <v>-23.765425</v>
      </c>
      <c r="H279">
        <v>-45.606651999999997</v>
      </c>
    </row>
    <row r="280" spans="1:8">
      <c r="A280">
        <v>279</v>
      </c>
      <c r="B280">
        <v>13</v>
      </c>
      <c r="C280" t="s">
        <v>20</v>
      </c>
      <c r="D280">
        <v>2</v>
      </c>
      <c r="E280" t="s">
        <v>482</v>
      </c>
      <c r="F280" t="s">
        <v>483</v>
      </c>
      <c r="G280">
        <v>-23.765450999999999</v>
      </c>
      <c r="H280">
        <v>-45.606672000000003</v>
      </c>
    </row>
    <row r="281" spans="1:8">
      <c r="A281">
        <v>280</v>
      </c>
      <c r="B281">
        <v>14</v>
      </c>
      <c r="C281" t="s">
        <v>36</v>
      </c>
      <c r="D281">
        <v>8</v>
      </c>
      <c r="E281" t="s">
        <v>482</v>
      </c>
      <c r="F281" t="s">
        <v>483</v>
      </c>
      <c r="G281">
        <v>-23.765474999999999</v>
      </c>
      <c r="H281">
        <v>-45.606713999999997</v>
      </c>
    </row>
    <row r="282" spans="1:8">
      <c r="A282">
        <v>281</v>
      </c>
      <c r="B282">
        <v>15</v>
      </c>
      <c r="C282" t="s">
        <v>20</v>
      </c>
      <c r="D282">
        <v>8</v>
      </c>
      <c r="E282" t="s">
        <v>482</v>
      </c>
      <c r="F282" t="s">
        <v>483</v>
      </c>
      <c r="G282">
        <v>-23.765435</v>
      </c>
      <c r="H282">
        <v>-45.606754000000002</v>
      </c>
    </row>
    <row r="283" spans="1:8">
      <c r="A283">
        <v>282</v>
      </c>
      <c r="B283">
        <v>16</v>
      </c>
      <c r="C283" t="s">
        <v>30</v>
      </c>
      <c r="D283">
        <v>2</v>
      </c>
      <c r="E283" t="s">
        <v>482</v>
      </c>
      <c r="F283" t="s">
        <v>483</v>
      </c>
      <c r="G283">
        <v>-23.765128000000001</v>
      </c>
      <c r="H283">
        <v>-45.606898999999999</v>
      </c>
    </row>
    <row r="284" spans="1:8">
      <c r="A284">
        <v>283</v>
      </c>
      <c r="B284">
        <v>17</v>
      </c>
      <c r="C284" t="s">
        <v>28</v>
      </c>
      <c r="D284">
        <v>2</v>
      </c>
      <c r="E284" t="s">
        <v>482</v>
      </c>
      <c r="F284" t="s">
        <v>483</v>
      </c>
      <c r="G284">
        <v>-23.764917000000001</v>
      </c>
      <c r="H284">
        <v>-45.607053999999998</v>
      </c>
    </row>
    <row r="285" spans="1:8">
      <c r="A285">
        <v>284</v>
      </c>
      <c r="B285">
        <v>18</v>
      </c>
      <c r="C285" t="s">
        <v>24</v>
      </c>
      <c r="D285">
        <v>6</v>
      </c>
      <c r="E285" t="s">
        <v>482</v>
      </c>
      <c r="F285" t="s">
        <v>483</v>
      </c>
      <c r="G285">
        <v>-23.764925000000002</v>
      </c>
      <c r="H285">
        <v>-45.607073999999997</v>
      </c>
    </row>
    <row r="286" spans="1:8">
      <c r="A286">
        <v>285</v>
      </c>
      <c r="B286">
        <v>19</v>
      </c>
      <c r="C286" t="s">
        <v>24</v>
      </c>
      <c r="D286">
        <v>12</v>
      </c>
      <c r="E286" t="s">
        <v>482</v>
      </c>
      <c r="F286" t="s">
        <v>483</v>
      </c>
      <c r="G286">
        <v>-23.764852999999999</v>
      </c>
      <c r="H286">
        <v>-45.607097000000003</v>
      </c>
    </row>
    <row r="287" spans="1:8">
      <c r="A287">
        <v>286</v>
      </c>
      <c r="B287">
        <v>20</v>
      </c>
      <c r="C287" t="s">
        <v>24</v>
      </c>
      <c r="D287">
        <v>22</v>
      </c>
      <c r="E287" t="s">
        <v>482</v>
      </c>
      <c r="F287" t="s">
        <v>483</v>
      </c>
      <c r="G287">
        <v>-23.764530000000001</v>
      </c>
      <c r="H287">
        <v>-45.607185999999999</v>
      </c>
    </row>
    <row r="288" spans="1:8">
      <c r="A288">
        <v>287</v>
      </c>
      <c r="B288">
        <v>21</v>
      </c>
      <c r="C288" t="s">
        <v>28</v>
      </c>
      <c r="D288">
        <v>2</v>
      </c>
      <c r="E288" t="s">
        <v>482</v>
      </c>
      <c r="F288" t="s">
        <v>483</v>
      </c>
      <c r="G288">
        <v>-23.764385999999998</v>
      </c>
      <c r="H288">
        <v>-45.607264000000001</v>
      </c>
    </row>
    <row r="289" spans="1:8">
      <c r="A289">
        <v>288</v>
      </c>
      <c r="B289">
        <v>22</v>
      </c>
      <c r="C289" t="s">
        <v>54</v>
      </c>
      <c r="D289">
        <v>11</v>
      </c>
      <c r="E289" t="s">
        <v>482</v>
      </c>
      <c r="F289" t="s">
        <v>483</v>
      </c>
      <c r="G289">
        <v>-23.764199999999999</v>
      </c>
      <c r="H289">
        <v>-45.607275000000001</v>
      </c>
    </row>
    <row r="290" spans="1:8">
      <c r="A290">
        <v>289</v>
      </c>
      <c r="B290">
        <v>23</v>
      </c>
      <c r="C290" t="s">
        <v>12</v>
      </c>
      <c r="D290">
        <v>3</v>
      </c>
      <c r="E290" t="s">
        <v>482</v>
      </c>
      <c r="F290" t="s">
        <v>483</v>
      </c>
      <c r="G290">
        <v>-23.763985999999999</v>
      </c>
      <c r="H290">
        <v>-45.607354999999998</v>
      </c>
    </row>
    <row r="291" spans="1:8">
      <c r="A291">
        <v>290</v>
      </c>
      <c r="B291">
        <v>24</v>
      </c>
      <c r="C291" t="s">
        <v>20</v>
      </c>
      <c r="D291">
        <v>6</v>
      </c>
      <c r="E291" t="s">
        <v>482</v>
      </c>
      <c r="F291" t="s">
        <v>483</v>
      </c>
      <c r="G291">
        <v>-23.763833999999999</v>
      </c>
      <c r="H291">
        <v>-45.607239</v>
      </c>
    </row>
    <row r="292" spans="1:8">
      <c r="A292">
        <v>291</v>
      </c>
      <c r="B292">
        <v>25</v>
      </c>
      <c r="C292" t="s">
        <v>66</v>
      </c>
      <c r="D292">
        <v>1</v>
      </c>
      <c r="E292" t="s">
        <v>482</v>
      </c>
      <c r="F292" t="s">
        <v>483</v>
      </c>
      <c r="G292">
        <v>-23.763763000000001</v>
      </c>
      <c r="H292">
        <v>-45.607216999999999</v>
      </c>
    </row>
    <row r="293" spans="1:8">
      <c r="A293">
        <v>292</v>
      </c>
      <c r="B293">
        <v>26</v>
      </c>
      <c r="C293" t="s">
        <v>36</v>
      </c>
      <c r="D293">
        <v>4</v>
      </c>
      <c r="E293" t="s">
        <v>482</v>
      </c>
      <c r="F293" t="s">
        <v>483</v>
      </c>
      <c r="G293">
        <v>-23.763714</v>
      </c>
      <c r="H293">
        <v>-45.607270999999997</v>
      </c>
    </row>
    <row r="294" spans="1:8">
      <c r="A294">
        <v>293</v>
      </c>
      <c r="B294">
        <v>27</v>
      </c>
      <c r="C294" t="s">
        <v>20</v>
      </c>
      <c r="D294">
        <v>4</v>
      </c>
      <c r="E294" t="s">
        <v>482</v>
      </c>
      <c r="F294" t="s">
        <v>483</v>
      </c>
      <c r="G294">
        <v>-23.763705999999999</v>
      </c>
      <c r="H294">
        <v>-45.607255000000002</v>
      </c>
    </row>
    <row r="295" spans="1:8">
      <c r="A295">
        <v>294</v>
      </c>
      <c r="B295">
        <v>28</v>
      </c>
      <c r="C295" t="s">
        <v>20</v>
      </c>
      <c r="D295">
        <v>1.5</v>
      </c>
      <c r="E295" t="s">
        <v>482</v>
      </c>
      <c r="F295" t="s">
        <v>483</v>
      </c>
      <c r="G295">
        <v>-23.763625999999999</v>
      </c>
      <c r="H295">
        <v>-45.607230999999999</v>
      </c>
    </row>
    <row r="296" spans="1:8">
      <c r="A296">
        <v>295</v>
      </c>
      <c r="B296">
        <v>29</v>
      </c>
      <c r="C296" t="s">
        <v>52</v>
      </c>
      <c r="D296">
        <v>10</v>
      </c>
      <c r="E296" t="s">
        <v>482</v>
      </c>
      <c r="F296" t="s">
        <v>483</v>
      </c>
      <c r="G296">
        <v>-23.763496</v>
      </c>
      <c r="H296">
        <v>-45.607177</v>
      </c>
    </row>
    <row r="297" spans="1:8">
      <c r="A297">
        <v>296</v>
      </c>
      <c r="B297">
        <v>30</v>
      </c>
      <c r="C297" t="s">
        <v>68</v>
      </c>
      <c r="D297">
        <v>1</v>
      </c>
      <c r="E297" t="s">
        <v>482</v>
      </c>
      <c r="F297" t="s">
        <v>483</v>
      </c>
      <c r="G297">
        <v>-23.763531</v>
      </c>
      <c r="H297">
        <v>-45.607115</v>
      </c>
    </row>
    <row r="298" spans="1:8">
      <c r="A298">
        <v>297</v>
      </c>
      <c r="B298">
        <v>31</v>
      </c>
      <c r="C298" t="s">
        <v>26</v>
      </c>
      <c r="D298">
        <v>4</v>
      </c>
      <c r="E298" t="s">
        <v>482</v>
      </c>
      <c r="F298" t="s">
        <v>483</v>
      </c>
      <c r="G298">
        <v>-23.763608999999999</v>
      </c>
      <c r="H298">
        <v>-45.607174999999998</v>
      </c>
    </row>
    <row r="299" spans="1:8">
      <c r="A299">
        <v>298</v>
      </c>
      <c r="B299">
        <v>32</v>
      </c>
      <c r="C299" t="s">
        <v>36</v>
      </c>
      <c r="D299">
        <v>13</v>
      </c>
      <c r="E299" t="s">
        <v>482</v>
      </c>
      <c r="F299" t="s">
        <v>483</v>
      </c>
      <c r="G299">
        <v>-23.763708999999999</v>
      </c>
      <c r="H299">
        <v>-45.607165000000002</v>
      </c>
    </row>
    <row r="300" spans="1:8">
      <c r="A300">
        <v>299</v>
      </c>
      <c r="B300">
        <v>33</v>
      </c>
      <c r="C300" t="s">
        <v>20</v>
      </c>
      <c r="D300">
        <v>18</v>
      </c>
      <c r="E300" t="s">
        <v>482</v>
      </c>
      <c r="F300" t="s">
        <v>483</v>
      </c>
      <c r="G300">
        <v>-23.763625000000001</v>
      </c>
      <c r="H300">
        <v>-45.607193000000002</v>
      </c>
    </row>
    <row r="301" spans="1:8">
      <c r="A301">
        <v>300</v>
      </c>
      <c r="B301">
        <v>34</v>
      </c>
      <c r="C301" t="s">
        <v>36</v>
      </c>
      <c r="D301">
        <v>18</v>
      </c>
      <c r="E301" t="s">
        <v>482</v>
      </c>
      <c r="F301" t="s">
        <v>483</v>
      </c>
      <c r="G301">
        <v>-23.76361</v>
      </c>
      <c r="H301">
        <v>-45.607196999999999</v>
      </c>
    </row>
    <row r="302" spans="1:8">
      <c r="A302">
        <v>301</v>
      </c>
      <c r="B302">
        <v>35</v>
      </c>
      <c r="C302" t="s">
        <v>20</v>
      </c>
      <c r="D302">
        <v>2</v>
      </c>
      <c r="E302" t="s">
        <v>482</v>
      </c>
      <c r="F302" t="s">
        <v>483</v>
      </c>
      <c r="G302">
        <v>-23.763558</v>
      </c>
      <c r="H302">
        <v>-45.607039</v>
      </c>
    </row>
    <row r="303" spans="1:8">
      <c r="A303">
        <v>302</v>
      </c>
      <c r="B303">
        <v>36</v>
      </c>
      <c r="C303" t="s">
        <v>20</v>
      </c>
      <c r="D303">
        <v>2</v>
      </c>
      <c r="E303" t="s">
        <v>482</v>
      </c>
      <c r="F303" t="s">
        <v>483</v>
      </c>
      <c r="G303">
        <v>-23.763496</v>
      </c>
      <c r="H303">
        <v>-45.607045999999997</v>
      </c>
    </row>
    <row r="304" spans="1:8">
      <c r="A304">
        <v>303</v>
      </c>
      <c r="B304">
        <v>37</v>
      </c>
      <c r="C304" t="s">
        <v>20</v>
      </c>
      <c r="D304">
        <v>2</v>
      </c>
      <c r="E304" t="s">
        <v>482</v>
      </c>
      <c r="F304" t="s">
        <v>483</v>
      </c>
      <c r="G304">
        <v>-23.763536999999999</v>
      </c>
      <c r="H304">
        <v>-45.606861000000002</v>
      </c>
    </row>
    <row r="305" spans="1:8">
      <c r="A305">
        <v>304</v>
      </c>
      <c r="B305">
        <v>38</v>
      </c>
      <c r="C305" t="s">
        <v>28</v>
      </c>
      <c r="D305">
        <v>3</v>
      </c>
      <c r="E305" t="s">
        <v>482</v>
      </c>
      <c r="F305" t="s">
        <v>483</v>
      </c>
      <c r="G305">
        <v>-23.763539999999999</v>
      </c>
      <c r="H305">
        <v>-45.606876</v>
      </c>
    </row>
    <row r="306" spans="1:8">
      <c r="A306">
        <v>305</v>
      </c>
      <c r="B306">
        <v>39</v>
      </c>
      <c r="C306" t="s">
        <v>78</v>
      </c>
      <c r="D306">
        <v>1</v>
      </c>
      <c r="E306" t="s">
        <v>482</v>
      </c>
      <c r="F306" t="s">
        <v>483</v>
      </c>
      <c r="G306">
        <v>-23.763553000000002</v>
      </c>
      <c r="H306">
        <v>-45.606909999999999</v>
      </c>
    </row>
    <row r="307" spans="1:8">
      <c r="A307">
        <v>306</v>
      </c>
      <c r="B307">
        <v>40</v>
      </c>
      <c r="C307" t="s">
        <v>20</v>
      </c>
      <c r="D307">
        <v>13</v>
      </c>
      <c r="E307" t="s">
        <v>482</v>
      </c>
      <c r="F307" t="s">
        <v>483</v>
      </c>
      <c r="G307">
        <v>-23.763556000000001</v>
      </c>
      <c r="H307">
        <v>-45.606786999999997</v>
      </c>
    </row>
    <row r="308" spans="1:8">
      <c r="A308">
        <v>307</v>
      </c>
      <c r="B308">
        <v>41</v>
      </c>
      <c r="C308" t="s">
        <v>14</v>
      </c>
      <c r="D308">
        <v>18</v>
      </c>
      <c r="E308" t="s">
        <v>482</v>
      </c>
      <c r="F308" t="s">
        <v>483</v>
      </c>
      <c r="G308">
        <v>-23.763397999999999</v>
      </c>
      <c r="H308">
        <v>-45.606819999999999</v>
      </c>
    </row>
    <row r="309" spans="1:8">
      <c r="A309">
        <v>308</v>
      </c>
      <c r="B309">
        <v>42</v>
      </c>
      <c r="C309" t="s">
        <v>20</v>
      </c>
      <c r="D309">
        <v>3</v>
      </c>
      <c r="E309" t="s">
        <v>482</v>
      </c>
      <c r="F309" t="s">
        <v>483</v>
      </c>
      <c r="G309">
        <v>-23.763231000000001</v>
      </c>
      <c r="H309">
        <v>-45.606532000000001</v>
      </c>
    </row>
    <row r="310" spans="1:8">
      <c r="A310">
        <v>309</v>
      </c>
      <c r="B310">
        <v>43</v>
      </c>
      <c r="C310" t="s">
        <v>26</v>
      </c>
      <c r="D310">
        <v>5</v>
      </c>
      <c r="E310" t="s">
        <v>482</v>
      </c>
      <c r="F310" t="s">
        <v>483</v>
      </c>
      <c r="G310">
        <v>-23.763155000000001</v>
      </c>
      <c r="H310">
        <v>-45.606471999999997</v>
      </c>
    </row>
    <row r="311" spans="1:8">
      <c r="A311">
        <v>310</v>
      </c>
      <c r="B311">
        <v>44</v>
      </c>
      <c r="C311" t="s">
        <v>30</v>
      </c>
      <c r="D311">
        <v>7</v>
      </c>
      <c r="E311" t="s">
        <v>482</v>
      </c>
      <c r="F311" t="s">
        <v>483</v>
      </c>
      <c r="G311">
        <v>-23.762981</v>
      </c>
      <c r="H311">
        <v>-45.606413000000003</v>
      </c>
    </row>
    <row r="312" spans="1:8">
      <c r="A312">
        <v>311</v>
      </c>
      <c r="B312">
        <v>45</v>
      </c>
      <c r="C312" t="s">
        <v>20</v>
      </c>
      <c r="D312">
        <v>9</v>
      </c>
      <c r="E312" t="s">
        <v>482</v>
      </c>
      <c r="F312" t="s">
        <v>483</v>
      </c>
      <c r="G312">
        <v>-23.762884</v>
      </c>
      <c r="H312">
        <v>-45.606462000000001</v>
      </c>
    </row>
    <row r="313" spans="1:8">
      <c r="A313">
        <v>312</v>
      </c>
      <c r="B313">
        <v>46</v>
      </c>
      <c r="C313" t="s">
        <v>36</v>
      </c>
      <c r="D313">
        <v>9</v>
      </c>
      <c r="E313" t="s">
        <v>482</v>
      </c>
      <c r="F313" t="s">
        <v>483</v>
      </c>
      <c r="G313">
        <v>-23.762893999999999</v>
      </c>
      <c r="H313">
        <v>-45.606383000000001</v>
      </c>
    </row>
    <row r="314" spans="1:8">
      <c r="A314">
        <v>313</v>
      </c>
      <c r="B314">
        <v>47</v>
      </c>
      <c r="C314" t="s">
        <v>66</v>
      </c>
      <c r="D314">
        <v>1</v>
      </c>
      <c r="E314" t="s">
        <v>482</v>
      </c>
      <c r="F314" t="s">
        <v>483</v>
      </c>
      <c r="G314">
        <v>-23.765385999999999</v>
      </c>
      <c r="H314">
        <v>-45.606681000000002</v>
      </c>
    </row>
    <row r="315" spans="1:8">
      <c r="A315">
        <v>314</v>
      </c>
      <c r="B315">
        <v>48</v>
      </c>
      <c r="C315" t="s">
        <v>80</v>
      </c>
      <c r="D315">
        <v>1</v>
      </c>
      <c r="E315" t="s">
        <v>482</v>
      </c>
      <c r="F315" t="s">
        <v>483</v>
      </c>
      <c r="G315">
        <v>-23.765385999999999</v>
      </c>
      <c r="H315">
        <v>-45.606681000000002</v>
      </c>
    </row>
    <row r="316" spans="1:8">
      <c r="A316">
        <v>315</v>
      </c>
      <c r="B316">
        <v>49</v>
      </c>
      <c r="C316" t="s">
        <v>20</v>
      </c>
      <c r="D316">
        <v>11</v>
      </c>
      <c r="E316" t="s">
        <v>482</v>
      </c>
      <c r="F316" t="s">
        <v>483</v>
      </c>
      <c r="G316">
        <v>-23.765377999999998</v>
      </c>
      <c r="H316">
        <v>-45.606597999999998</v>
      </c>
    </row>
    <row r="317" spans="1:8">
      <c r="A317">
        <v>316</v>
      </c>
      <c r="B317">
        <v>50</v>
      </c>
      <c r="C317" t="s">
        <v>78</v>
      </c>
      <c r="D317">
        <v>1</v>
      </c>
      <c r="E317" t="s">
        <v>482</v>
      </c>
      <c r="F317" t="s">
        <v>483</v>
      </c>
      <c r="G317">
        <v>-23.765177000000001</v>
      </c>
      <c r="H317">
        <v>-45.606619999999999</v>
      </c>
    </row>
    <row r="318" spans="1:8">
      <c r="A318">
        <v>317</v>
      </c>
      <c r="B318">
        <v>51</v>
      </c>
      <c r="C318" t="s">
        <v>14</v>
      </c>
      <c r="D318">
        <v>8</v>
      </c>
      <c r="E318" t="s">
        <v>482</v>
      </c>
      <c r="F318" t="s">
        <v>483</v>
      </c>
      <c r="G318">
        <v>-23.7651</v>
      </c>
      <c r="H318">
        <v>-45.606631999999998</v>
      </c>
    </row>
    <row r="319" spans="1:8">
      <c r="A319">
        <v>318</v>
      </c>
      <c r="B319">
        <v>52</v>
      </c>
      <c r="C319" t="s">
        <v>20</v>
      </c>
      <c r="D319">
        <v>19</v>
      </c>
      <c r="E319" t="s">
        <v>482</v>
      </c>
      <c r="F319" t="s">
        <v>483</v>
      </c>
      <c r="G319">
        <v>-23.765094999999999</v>
      </c>
      <c r="H319">
        <v>-45.606579000000004</v>
      </c>
    </row>
    <row r="320" spans="1:8">
      <c r="A320">
        <v>319</v>
      </c>
      <c r="B320">
        <v>53</v>
      </c>
      <c r="C320" t="s">
        <v>36</v>
      </c>
      <c r="D320">
        <v>19</v>
      </c>
      <c r="E320" t="s">
        <v>482</v>
      </c>
      <c r="F320" t="s">
        <v>483</v>
      </c>
      <c r="G320">
        <v>-23.765093</v>
      </c>
      <c r="H320">
        <v>-45.606554000000003</v>
      </c>
    </row>
    <row r="321" spans="1:8">
      <c r="A321">
        <v>320</v>
      </c>
      <c r="B321">
        <v>54</v>
      </c>
      <c r="C321" t="s">
        <v>20</v>
      </c>
      <c r="D321">
        <v>5</v>
      </c>
      <c r="E321" t="s">
        <v>482</v>
      </c>
      <c r="F321" t="s">
        <v>483</v>
      </c>
      <c r="G321">
        <v>-23.764847</v>
      </c>
      <c r="H321">
        <v>-45.606628000000001</v>
      </c>
    </row>
    <row r="322" spans="1:8">
      <c r="A322">
        <v>321</v>
      </c>
      <c r="B322">
        <v>55</v>
      </c>
      <c r="C322" t="s">
        <v>36</v>
      </c>
      <c r="D322">
        <v>7</v>
      </c>
      <c r="E322" t="s">
        <v>482</v>
      </c>
      <c r="F322" t="s">
        <v>483</v>
      </c>
      <c r="G322">
        <v>-23.764809</v>
      </c>
      <c r="H322">
        <v>-45.606667999999999</v>
      </c>
    </row>
    <row r="323" spans="1:8">
      <c r="A323">
        <v>322</v>
      </c>
      <c r="B323">
        <v>56</v>
      </c>
      <c r="C323" t="s">
        <v>26</v>
      </c>
      <c r="D323">
        <v>4</v>
      </c>
      <c r="E323" t="s">
        <v>482</v>
      </c>
      <c r="F323" t="s">
        <v>483</v>
      </c>
      <c r="G323">
        <v>-23.764796</v>
      </c>
      <c r="H323">
        <v>-45.606665999999997</v>
      </c>
    </row>
    <row r="324" spans="1:8">
      <c r="A324">
        <v>323</v>
      </c>
      <c r="B324">
        <v>57</v>
      </c>
      <c r="C324" t="s">
        <v>12</v>
      </c>
      <c r="D324">
        <v>15</v>
      </c>
      <c r="E324" t="s">
        <v>482</v>
      </c>
      <c r="F324" t="s">
        <v>483</v>
      </c>
      <c r="G324">
        <v>-23.764620000000001</v>
      </c>
      <c r="H324">
        <v>-45.606723000000002</v>
      </c>
    </row>
    <row r="325" spans="1:8">
      <c r="A325">
        <v>324</v>
      </c>
      <c r="B325">
        <v>58</v>
      </c>
      <c r="C325" t="s">
        <v>20</v>
      </c>
      <c r="D325">
        <v>3</v>
      </c>
      <c r="E325" t="s">
        <v>482</v>
      </c>
      <c r="F325" t="s">
        <v>483</v>
      </c>
      <c r="G325">
        <v>-23.764543</v>
      </c>
      <c r="H325">
        <v>-45.606701999999999</v>
      </c>
    </row>
    <row r="326" spans="1:8">
      <c r="A326">
        <v>325</v>
      </c>
      <c r="B326">
        <v>59</v>
      </c>
      <c r="C326" t="s">
        <v>36</v>
      </c>
      <c r="D326">
        <v>3</v>
      </c>
      <c r="E326" t="s">
        <v>482</v>
      </c>
      <c r="F326" t="s">
        <v>483</v>
      </c>
      <c r="G326">
        <v>-23.764531999999999</v>
      </c>
      <c r="H326">
        <v>-45.606713999999997</v>
      </c>
    </row>
    <row r="327" spans="1:8">
      <c r="A327">
        <v>326</v>
      </c>
      <c r="B327">
        <v>60</v>
      </c>
      <c r="C327" t="s">
        <v>20</v>
      </c>
      <c r="D327">
        <v>4</v>
      </c>
      <c r="E327" t="s">
        <v>482</v>
      </c>
      <c r="F327" t="s">
        <v>483</v>
      </c>
      <c r="G327">
        <v>-23.764481</v>
      </c>
      <c r="H327">
        <v>-45.606665999999997</v>
      </c>
    </row>
    <row r="328" spans="1:8">
      <c r="A328">
        <v>327</v>
      </c>
      <c r="B328">
        <v>61</v>
      </c>
      <c r="C328" t="s">
        <v>12</v>
      </c>
      <c r="D328">
        <v>9</v>
      </c>
      <c r="E328" t="s">
        <v>482</v>
      </c>
      <c r="F328" t="s">
        <v>483</v>
      </c>
      <c r="G328">
        <v>-23.764416000000001</v>
      </c>
      <c r="H328">
        <v>-45.606681999999999</v>
      </c>
    </row>
    <row r="329" spans="1:8">
      <c r="A329">
        <v>328</v>
      </c>
      <c r="B329">
        <v>62</v>
      </c>
      <c r="C329" t="s">
        <v>36</v>
      </c>
      <c r="D329">
        <v>9</v>
      </c>
      <c r="E329" t="s">
        <v>482</v>
      </c>
      <c r="F329" t="s">
        <v>483</v>
      </c>
      <c r="G329">
        <v>-23.764430999999998</v>
      </c>
      <c r="H329">
        <v>-45.606698000000002</v>
      </c>
    </row>
    <row r="330" spans="1:8">
      <c r="A330">
        <v>329</v>
      </c>
      <c r="B330">
        <v>63</v>
      </c>
      <c r="C330" t="s">
        <v>20</v>
      </c>
      <c r="D330">
        <v>4</v>
      </c>
      <c r="E330" t="s">
        <v>482</v>
      </c>
      <c r="F330" t="s">
        <v>483</v>
      </c>
      <c r="G330">
        <v>-23.764358000000001</v>
      </c>
      <c r="H330">
        <v>-45.606720000000003</v>
      </c>
    </row>
    <row r="331" spans="1:8">
      <c r="A331">
        <v>330</v>
      </c>
      <c r="B331">
        <v>64</v>
      </c>
      <c r="C331" t="s">
        <v>14</v>
      </c>
      <c r="D331">
        <v>5</v>
      </c>
      <c r="E331" t="s">
        <v>482</v>
      </c>
      <c r="F331" t="s">
        <v>483</v>
      </c>
      <c r="G331">
        <v>-23.764379999999999</v>
      </c>
      <c r="H331">
        <v>-45.60669</v>
      </c>
    </row>
    <row r="332" spans="1:8">
      <c r="A332">
        <v>331</v>
      </c>
      <c r="B332">
        <v>65</v>
      </c>
      <c r="C332" t="s">
        <v>12</v>
      </c>
      <c r="D332">
        <v>30</v>
      </c>
      <c r="E332" t="s">
        <v>482</v>
      </c>
      <c r="F332" t="s">
        <v>483</v>
      </c>
      <c r="G332">
        <v>-23.764330999999999</v>
      </c>
      <c r="H332">
        <v>-45.606684999999999</v>
      </c>
    </row>
    <row r="333" spans="1:8">
      <c r="A333">
        <v>332</v>
      </c>
      <c r="B333">
        <v>66</v>
      </c>
      <c r="C333" t="s">
        <v>36</v>
      </c>
      <c r="D333">
        <v>30</v>
      </c>
      <c r="E333" t="s">
        <v>482</v>
      </c>
      <c r="F333" t="s">
        <v>483</v>
      </c>
      <c r="G333">
        <v>-23.764329</v>
      </c>
      <c r="H333">
        <v>-45.606703000000003</v>
      </c>
    </row>
    <row r="334" spans="1:8">
      <c r="A334">
        <v>333</v>
      </c>
      <c r="B334">
        <v>67</v>
      </c>
      <c r="C334" t="s">
        <v>12</v>
      </c>
      <c r="D334">
        <v>2</v>
      </c>
      <c r="E334" t="s">
        <v>482</v>
      </c>
      <c r="F334" t="s">
        <v>483</v>
      </c>
      <c r="G334">
        <v>-23.764078000000001</v>
      </c>
      <c r="H334">
        <v>-45.606592999999997</v>
      </c>
    </row>
    <row r="335" spans="1:8">
      <c r="A335">
        <v>334</v>
      </c>
      <c r="B335">
        <v>68</v>
      </c>
      <c r="C335" t="s">
        <v>14</v>
      </c>
      <c r="D335">
        <v>24</v>
      </c>
      <c r="E335" t="s">
        <v>482</v>
      </c>
      <c r="F335" t="s">
        <v>483</v>
      </c>
      <c r="G335">
        <v>-23.764023999999999</v>
      </c>
      <c r="H335">
        <v>-45.606560999999999</v>
      </c>
    </row>
    <row r="336" spans="1:8">
      <c r="A336">
        <v>335</v>
      </c>
      <c r="B336">
        <v>69</v>
      </c>
      <c r="C336" t="s">
        <v>36</v>
      </c>
      <c r="D336">
        <v>13</v>
      </c>
      <c r="E336" t="s">
        <v>482</v>
      </c>
      <c r="F336" t="s">
        <v>483</v>
      </c>
      <c r="G336">
        <v>-23.763605999999999</v>
      </c>
      <c r="H336">
        <v>-45.606183000000001</v>
      </c>
    </row>
    <row r="337" spans="1:8">
      <c r="A337">
        <v>336</v>
      </c>
      <c r="B337">
        <v>70</v>
      </c>
      <c r="C337" t="s">
        <v>26</v>
      </c>
      <c r="D337">
        <v>12</v>
      </c>
      <c r="E337" t="s">
        <v>482</v>
      </c>
      <c r="F337" t="s">
        <v>483</v>
      </c>
      <c r="G337">
        <v>-23.763556000000001</v>
      </c>
      <c r="H337">
        <v>-45.606107000000002</v>
      </c>
    </row>
    <row r="338" spans="1:8">
      <c r="A338">
        <v>337</v>
      </c>
      <c r="B338">
        <v>71</v>
      </c>
      <c r="C338" t="s">
        <v>14</v>
      </c>
      <c r="D338">
        <v>12</v>
      </c>
      <c r="E338" t="s">
        <v>482</v>
      </c>
      <c r="F338" t="s">
        <v>483</v>
      </c>
      <c r="G338">
        <v>-23.763535000000001</v>
      </c>
      <c r="H338">
        <v>-45.606071999999998</v>
      </c>
    </row>
    <row r="339" spans="1:8">
      <c r="A339">
        <v>338</v>
      </c>
      <c r="B339">
        <v>72</v>
      </c>
      <c r="C339" t="s">
        <v>22</v>
      </c>
      <c r="D339">
        <v>8</v>
      </c>
      <c r="E339" t="s">
        <v>482</v>
      </c>
      <c r="F339" t="s">
        <v>483</v>
      </c>
      <c r="G339">
        <v>-23.763490000000001</v>
      </c>
      <c r="H339">
        <v>-45.606022000000003</v>
      </c>
    </row>
    <row r="340" spans="1:8">
      <c r="A340">
        <v>339</v>
      </c>
      <c r="B340">
        <v>73</v>
      </c>
      <c r="C340" t="s">
        <v>14</v>
      </c>
      <c r="D340">
        <v>14</v>
      </c>
      <c r="E340" t="s">
        <v>482</v>
      </c>
      <c r="F340" t="s">
        <v>483</v>
      </c>
      <c r="G340">
        <v>-23.763418999999999</v>
      </c>
      <c r="H340">
        <v>-45.606048999999999</v>
      </c>
    </row>
    <row r="341" spans="1:8">
      <c r="A341">
        <v>340</v>
      </c>
      <c r="B341">
        <v>74</v>
      </c>
      <c r="C341" t="s">
        <v>28</v>
      </c>
      <c r="D341">
        <v>8</v>
      </c>
      <c r="E341" t="s">
        <v>482</v>
      </c>
      <c r="F341" t="s">
        <v>483</v>
      </c>
      <c r="G341">
        <v>-23.763432000000002</v>
      </c>
      <c r="H341">
        <v>-45.606045999999999</v>
      </c>
    </row>
    <row r="342" spans="1:8">
      <c r="A342">
        <v>341</v>
      </c>
      <c r="B342">
        <v>75</v>
      </c>
      <c r="C342" t="s">
        <v>36</v>
      </c>
      <c r="D342">
        <v>6</v>
      </c>
      <c r="E342" t="s">
        <v>482</v>
      </c>
      <c r="F342" t="s">
        <v>483</v>
      </c>
      <c r="G342">
        <v>-23.763278</v>
      </c>
      <c r="H342">
        <v>-45.605944999999998</v>
      </c>
    </row>
    <row r="343" spans="1:8">
      <c r="A343">
        <v>342</v>
      </c>
      <c r="B343">
        <v>76</v>
      </c>
      <c r="C343" t="s">
        <v>14</v>
      </c>
      <c r="D343">
        <v>10</v>
      </c>
      <c r="E343" t="s">
        <v>482</v>
      </c>
      <c r="F343" t="s">
        <v>483</v>
      </c>
      <c r="G343">
        <v>-23.763266999999999</v>
      </c>
      <c r="H343">
        <v>-45.605888999999998</v>
      </c>
    </row>
    <row r="344" spans="1:8">
      <c r="A344">
        <v>343</v>
      </c>
      <c r="B344">
        <v>77</v>
      </c>
      <c r="C344" t="s">
        <v>16</v>
      </c>
      <c r="D344">
        <v>15</v>
      </c>
      <c r="E344" t="s">
        <v>482</v>
      </c>
      <c r="F344" t="s">
        <v>483</v>
      </c>
      <c r="G344">
        <v>-23.763228999999999</v>
      </c>
      <c r="H344">
        <v>-45.605812</v>
      </c>
    </row>
    <row r="345" spans="1:8">
      <c r="A345">
        <v>344</v>
      </c>
      <c r="B345">
        <v>78</v>
      </c>
      <c r="C345" t="s">
        <v>36</v>
      </c>
      <c r="D345">
        <v>25</v>
      </c>
      <c r="E345" t="s">
        <v>482</v>
      </c>
      <c r="F345" t="s">
        <v>483</v>
      </c>
      <c r="G345">
        <v>-23.763131999999999</v>
      </c>
      <c r="H345">
        <v>-45.605803000000002</v>
      </c>
    </row>
    <row r="346" spans="1:8">
      <c r="A346">
        <v>345</v>
      </c>
      <c r="B346">
        <v>79</v>
      </c>
      <c r="C346" t="s">
        <v>14</v>
      </c>
      <c r="D346">
        <v>25</v>
      </c>
      <c r="E346" t="s">
        <v>482</v>
      </c>
      <c r="F346" t="s">
        <v>483</v>
      </c>
      <c r="G346">
        <v>-23.763121000000002</v>
      </c>
      <c r="H346">
        <v>-45.605798</v>
      </c>
    </row>
    <row r="347" spans="1:8">
      <c r="A347">
        <v>346</v>
      </c>
      <c r="B347">
        <v>80</v>
      </c>
      <c r="C347" t="s">
        <v>22</v>
      </c>
      <c r="D347">
        <v>15</v>
      </c>
      <c r="E347" t="s">
        <v>482</v>
      </c>
      <c r="F347" t="s">
        <v>483</v>
      </c>
      <c r="G347">
        <v>-23.762906999999998</v>
      </c>
      <c r="H347">
        <v>-45.605598000000001</v>
      </c>
    </row>
    <row r="348" spans="1:8">
      <c r="A348">
        <v>347</v>
      </c>
      <c r="B348">
        <v>81</v>
      </c>
      <c r="C348" t="s">
        <v>36</v>
      </c>
      <c r="D348">
        <v>12</v>
      </c>
      <c r="E348" t="s">
        <v>482</v>
      </c>
      <c r="F348" t="s">
        <v>483</v>
      </c>
      <c r="G348">
        <v>-23.762775999999999</v>
      </c>
      <c r="H348">
        <v>-45.605536999999998</v>
      </c>
    </row>
    <row r="349" spans="1:8">
      <c r="A349">
        <v>348</v>
      </c>
      <c r="B349">
        <v>82</v>
      </c>
      <c r="C349" t="s">
        <v>26</v>
      </c>
      <c r="D349">
        <v>4</v>
      </c>
      <c r="E349" t="s">
        <v>482</v>
      </c>
      <c r="F349" t="s">
        <v>483</v>
      </c>
      <c r="G349">
        <v>-23.762691</v>
      </c>
      <c r="H349">
        <v>-45.605519999999999</v>
      </c>
    </row>
    <row r="350" spans="1:8">
      <c r="A350">
        <v>349</v>
      </c>
      <c r="B350">
        <v>83</v>
      </c>
      <c r="C350" t="s">
        <v>12</v>
      </c>
      <c r="D350">
        <v>22</v>
      </c>
      <c r="E350" t="s">
        <v>482</v>
      </c>
      <c r="F350" t="s">
        <v>483</v>
      </c>
      <c r="G350">
        <v>-23.762516999999999</v>
      </c>
      <c r="H350">
        <v>-45.605558000000002</v>
      </c>
    </row>
    <row r="351" spans="1:8">
      <c r="A351">
        <v>350</v>
      </c>
      <c r="B351">
        <v>84</v>
      </c>
      <c r="C351" t="s">
        <v>36</v>
      </c>
      <c r="D351">
        <v>22</v>
      </c>
      <c r="E351" t="s">
        <v>482</v>
      </c>
      <c r="F351" t="s">
        <v>483</v>
      </c>
      <c r="G351">
        <v>-23.762522000000001</v>
      </c>
      <c r="H351">
        <v>-45.605559</v>
      </c>
    </row>
    <row r="352" spans="1:8">
      <c r="A352">
        <v>351</v>
      </c>
      <c r="B352">
        <v>85</v>
      </c>
      <c r="C352" t="s">
        <v>14</v>
      </c>
      <c r="D352">
        <v>24</v>
      </c>
      <c r="E352" t="s">
        <v>482</v>
      </c>
      <c r="F352" t="s">
        <v>483</v>
      </c>
      <c r="G352">
        <v>-23.762533000000001</v>
      </c>
      <c r="H352">
        <v>-45.605536000000001</v>
      </c>
    </row>
    <row r="353" spans="1:8">
      <c r="A353">
        <v>352</v>
      </c>
      <c r="B353">
        <v>86</v>
      </c>
      <c r="C353" t="s">
        <v>16</v>
      </c>
      <c r="D353">
        <v>20</v>
      </c>
      <c r="E353" t="s">
        <v>482</v>
      </c>
      <c r="F353" t="s">
        <v>483</v>
      </c>
      <c r="G353">
        <v>-23.762352</v>
      </c>
      <c r="H353">
        <v>-45.605243000000002</v>
      </c>
    </row>
    <row r="354" spans="1:8">
      <c r="A354">
        <v>353</v>
      </c>
      <c r="B354">
        <v>87</v>
      </c>
      <c r="C354" t="s">
        <v>34</v>
      </c>
      <c r="D354">
        <v>13</v>
      </c>
      <c r="E354" t="s">
        <v>482</v>
      </c>
      <c r="F354" t="s">
        <v>483</v>
      </c>
      <c r="G354">
        <v>-23.762335</v>
      </c>
      <c r="H354">
        <v>-45.605061999999997</v>
      </c>
    </row>
    <row r="355" spans="1:8">
      <c r="A355">
        <v>354</v>
      </c>
      <c r="B355">
        <v>88</v>
      </c>
      <c r="C355" t="s">
        <v>22</v>
      </c>
      <c r="D355">
        <v>5</v>
      </c>
      <c r="E355" t="s">
        <v>482</v>
      </c>
      <c r="F355" t="s">
        <v>483</v>
      </c>
      <c r="G355">
        <v>-23.762163999999999</v>
      </c>
      <c r="H355">
        <v>-45.604968</v>
      </c>
    </row>
    <row r="356" spans="1:8">
      <c r="A356">
        <v>355</v>
      </c>
      <c r="B356">
        <v>89</v>
      </c>
      <c r="C356" t="s">
        <v>20</v>
      </c>
      <c r="D356">
        <v>6</v>
      </c>
      <c r="E356" t="s">
        <v>482</v>
      </c>
      <c r="F356" t="s">
        <v>483</v>
      </c>
      <c r="G356">
        <v>-23.762035999999998</v>
      </c>
      <c r="H356">
        <v>-45.604787000000002</v>
      </c>
    </row>
    <row r="357" spans="1:8">
      <c r="A357">
        <v>356</v>
      </c>
      <c r="B357">
        <v>90</v>
      </c>
      <c r="C357" t="s">
        <v>12</v>
      </c>
      <c r="D357">
        <v>10</v>
      </c>
      <c r="E357" t="s">
        <v>482</v>
      </c>
      <c r="F357" t="s">
        <v>483</v>
      </c>
      <c r="G357">
        <v>-23.761970000000002</v>
      </c>
      <c r="H357">
        <v>-45.604624999999999</v>
      </c>
    </row>
    <row r="358" spans="1:8">
      <c r="A358">
        <v>357</v>
      </c>
      <c r="B358">
        <v>91</v>
      </c>
      <c r="C358" t="s">
        <v>20</v>
      </c>
      <c r="D358">
        <v>10</v>
      </c>
      <c r="E358" t="s">
        <v>482</v>
      </c>
      <c r="F358" t="s">
        <v>483</v>
      </c>
      <c r="G358">
        <v>-23.761956999999999</v>
      </c>
      <c r="H358">
        <v>-45.604613000000001</v>
      </c>
    </row>
    <row r="359" spans="1:8">
      <c r="A359">
        <v>358</v>
      </c>
      <c r="B359">
        <v>92</v>
      </c>
      <c r="C359" t="s">
        <v>28</v>
      </c>
      <c r="D359">
        <v>6</v>
      </c>
      <c r="E359" t="s">
        <v>482</v>
      </c>
      <c r="F359" t="s">
        <v>483</v>
      </c>
      <c r="G359">
        <v>-23.761845000000001</v>
      </c>
      <c r="H359">
        <v>-45.604531999999999</v>
      </c>
    </row>
    <row r="360" spans="1:8">
      <c r="A360">
        <v>359</v>
      </c>
      <c r="B360">
        <v>93</v>
      </c>
      <c r="C360" t="s">
        <v>14</v>
      </c>
      <c r="D360">
        <v>6</v>
      </c>
      <c r="E360" t="s">
        <v>482</v>
      </c>
      <c r="F360" t="s">
        <v>483</v>
      </c>
      <c r="G360">
        <v>-23.761794999999999</v>
      </c>
      <c r="H360">
        <v>-45.604576999999999</v>
      </c>
    </row>
    <row r="361" spans="1:8">
      <c r="A361">
        <v>360</v>
      </c>
      <c r="B361">
        <v>94</v>
      </c>
      <c r="C361" t="s">
        <v>12</v>
      </c>
      <c r="D361">
        <v>5</v>
      </c>
      <c r="E361" t="s">
        <v>482</v>
      </c>
      <c r="F361" t="s">
        <v>483</v>
      </c>
      <c r="G361">
        <v>-23.761783999999999</v>
      </c>
      <c r="H361">
        <v>-45.604587000000002</v>
      </c>
    </row>
    <row r="362" spans="1:8">
      <c r="A362">
        <v>361</v>
      </c>
      <c r="B362">
        <v>95</v>
      </c>
      <c r="C362" t="s">
        <v>20</v>
      </c>
      <c r="D362">
        <v>5</v>
      </c>
      <c r="E362" t="s">
        <v>482</v>
      </c>
      <c r="F362" t="s">
        <v>483</v>
      </c>
      <c r="G362">
        <v>-23.761776999999999</v>
      </c>
      <c r="H362">
        <v>-45.604613999999998</v>
      </c>
    </row>
    <row r="363" spans="1:8">
      <c r="A363">
        <v>362</v>
      </c>
      <c r="B363">
        <v>1</v>
      </c>
      <c r="C363" t="s">
        <v>76</v>
      </c>
      <c r="D363">
        <v>1</v>
      </c>
      <c r="E363" t="s">
        <v>484</v>
      </c>
      <c r="F363" t="s">
        <v>483</v>
      </c>
      <c r="G363">
        <v>-23.741544000000001</v>
      </c>
      <c r="H363">
        <v>-45.621870999999999</v>
      </c>
    </row>
    <row r="364" spans="1:8">
      <c r="A364">
        <v>363</v>
      </c>
      <c r="B364">
        <v>2</v>
      </c>
      <c r="C364" t="s">
        <v>36</v>
      </c>
      <c r="D364">
        <v>30</v>
      </c>
      <c r="E364" t="s">
        <v>484</v>
      </c>
      <c r="F364" t="s">
        <v>483</v>
      </c>
      <c r="G364">
        <v>-23.741209999999999</v>
      </c>
      <c r="H364">
        <v>-45.621383000000002</v>
      </c>
    </row>
    <row r="365" spans="1:8">
      <c r="A365">
        <v>364</v>
      </c>
      <c r="B365">
        <v>3</v>
      </c>
      <c r="C365" t="s">
        <v>20</v>
      </c>
      <c r="D365">
        <v>30</v>
      </c>
      <c r="E365" t="s">
        <v>484</v>
      </c>
      <c r="F365" t="s">
        <v>483</v>
      </c>
      <c r="G365">
        <v>-23.741142</v>
      </c>
      <c r="H365">
        <v>-45.621346000000003</v>
      </c>
    </row>
    <row r="366" spans="1:8">
      <c r="A366">
        <v>365</v>
      </c>
      <c r="B366">
        <v>4</v>
      </c>
      <c r="C366" t="s">
        <v>36</v>
      </c>
      <c r="D366">
        <v>12</v>
      </c>
      <c r="E366" t="s">
        <v>484</v>
      </c>
      <c r="F366" t="s">
        <v>483</v>
      </c>
      <c r="G366">
        <v>-23.740960000000001</v>
      </c>
      <c r="H366">
        <v>-45.621194000000003</v>
      </c>
    </row>
    <row r="367" spans="1:8">
      <c r="A367">
        <v>366</v>
      </c>
      <c r="B367">
        <v>5</v>
      </c>
      <c r="C367" t="s">
        <v>20</v>
      </c>
      <c r="D367">
        <v>12</v>
      </c>
      <c r="E367" t="s">
        <v>484</v>
      </c>
      <c r="F367" t="s">
        <v>483</v>
      </c>
      <c r="G367">
        <v>-23.740938</v>
      </c>
      <c r="H367">
        <v>-45.621068999999999</v>
      </c>
    </row>
    <row r="368" spans="1:8">
      <c r="A368">
        <v>367</v>
      </c>
      <c r="B368">
        <v>6</v>
      </c>
      <c r="C368" t="s">
        <v>24</v>
      </c>
      <c r="D368">
        <v>27</v>
      </c>
      <c r="E368" t="s">
        <v>484</v>
      </c>
      <c r="F368" t="s">
        <v>483</v>
      </c>
      <c r="G368">
        <v>-23.740838</v>
      </c>
      <c r="H368">
        <v>-45.620893000000002</v>
      </c>
    </row>
    <row r="369" spans="1:10">
      <c r="A369">
        <v>368</v>
      </c>
      <c r="B369">
        <v>7</v>
      </c>
      <c r="C369" t="s">
        <v>50</v>
      </c>
      <c r="D369">
        <v>27</v>
      </c>
      <c r="E369" t="s">
        <v>484</v>
      </c>
      <c r="F369" t="s">
        <v>483</v>
      </c>
      <c r="G369">
        <v>-23.740773000000001</v>
      </c>
      <c r="H369">
        <v>-45.620891</v>
      </c>
    </row>
    <row r="370" spans="1:10">
      <c r="A370">
        <v>369</v>
      </c>
      <c r="B370">
        <v>8</v>
      </c>
      <c r="C370" t="s">
        <v>28</v>
      </c>
      <c r="D370">
        <v>2</v>
      </c>
      <c r="E370" t="s">
        <v>484</v>
      </c>
      <c r="F370" t="s">
        <v>483</v>
      </c>
      <c r="G370">
        <v>-23.740676000000001</v>
      </c>
      <c r="H370">
        <v>-45.620780000000003</v>
      </c>
    </row>
    <row r="371" spans="1:10">
      <c r="A371">
        <v>370</v>
      </c>
      <c r="B371">
        <v>9</v>
      </c>
      <c r="C371" t="s">
        <v>28</v>
      </c>
      <c r="D371">
        <v>5</v>
      </c>
      <c r="E371" t="s">
        <v>484</v>
      </c>
      <c r="F371" t="s">
        <v>483</v>
      </c>
      <c r="G371">
        <v>-23.740624</v>
      </c>
      <c r="H371">
        <v>-45.620652999999997</v>
      </c>
    </row>
    <row r="372" spans="1:10">
      <c r="A372">
        <v>371</v>
      </c>
      <c r="B372">
        <v>10</v>
      </c>
      <c r="C372" t="s">
        <v>36</v>
      </c>
      <c r="D372">
        <v>20</v>
      </c>
      <c r="E372" t="s">
        <v>484</v>
      </c>
      <c r="F372" t="s">
        <v>483</v>
      </c>
      <c r="G372">
        <v>-23.740458</v>
      </c>
      <c r="H372">
        <v>-45.620564000000002</v>
      </c>
    </row>
    <row r="373" spans="1:10">
      <c r="A373">
        <v>372</v>
      </c>
      <c r="B373">
        <v>11</v>
      </c>
      <c r="C373" t="s">
        <v>20</v>
      </c>
      <c r="D373">
        <v>17</v>
      </c>
      <c r="E373" t="s">
        <v>484</v>
      </c>
      <c r="F373" t="s">
        <v>483</v>
      </c>
      <c r="G373">
        <v>-23.740479000000001</v>
      </c>
      <c r="H373">
        <v>-45.620528999999998</v>
      </c>
    </row>
    <row r="374" spans="1:10">
      <c r="A374">
        <v>373</v>
      </c>
      <c r="B374">
        <v>12</v>
      </c>
      <c r="C374" t="s">
        <v>20</v>
      </c>
      <c r="D374">
        <v>17</v>
      </c>
      <c r="E374" t="s">
        <v>484</v>
      </c>
      <c r="F374" t="s">
        <v>483</v>
      </c>
      <c r="G374">
        <v>-23.740341000000001</v>
      </c>
      <c r="H374">
        <v>-45.620429000000001</v>
      </c>
    </row>
    <row r="375" spans="1:10">
      <c r="A375">
        <v>374</v>
      </c>
      <c r="B375">
        <v>13</v>
      </c>
      <c r="C375" t="s">
        <v>78</v>
      </c>
      <c r="D375">
        <v>1</v>
      </c>
      <c r="E375" t="s">
        <v>484</v>
      </c>
      <c r="F375" t="s">
        <v>483</v>
      </c>
      <c r="G375">
        <v>-23.740154</v>
      </c>
      <c r="H375">
        <v>-45.620345</v>
      </c>
    </row>
    <row r="376" spans="1:10">
      <c r="A376">
        <v>375</v>
      </c>
      <c r="B376">
        <v>14</v>
      </c>
      <c r="C376" t="s">
        <v>50</v>
      </c>
      <c r="D376">
        <v>5</v>
      </c>
      <c r="E376" t="s">
        <v>484</v>
      </c>
      <c r="F376" t="s">
        <v>483</v>
      </c>
      <c r="G376">
        <v>-23.740013999999999</v>
      </c>
      <c r="H376">
        <v>-45.619810000000001</v>
      </c>
    </row>
    <row r="377" spans="1:10">
      <c r="A377">
        <v>376</v>
      </c>
      <c r="B377">
        <v>15</v>
      </c>
      <c r="C377" t="s">
        <v>50</v>
      </c>
      <c r="D377">
        <v>3</v>
      </c>
      <c r="E377" t="s">
        <v>484</v>
      </c>
      <c r="F377" t="s">
        <v>483</v>
      </c>
      <c r="G377">
        <v>-23.739996000000001</v>
      </c>
      <c r="H377">
        <v>-45.619737999999998</v>
      </c>
    </row>
    <row r="378" spans="1:10">
      <c r="A378">
        <v>377</v>
      </c>
      <c r="B378">
        <v>16</v>
      </c>
      <c r="C378" t="s">
        <v>22</v>
      </c>
      <c r="D378">
        <v>12</v>
      </c>
      <c r="E378" t="s">
        <v>484</v>
      </c>
      <c r="F378" t="s">
        <v>483</v>
      </c>
      <c r="G378">
        <v>-23.739905</v>
      </c>
      <c r="H378">
        <v>-45.619714999999999</v>
      </c>
    </row>
    <row r="379" spans="1:10">
      <c r="A379">
        <v>378</v>
      </c>
      <c r="B379">
        <v>17</v>
      </c>
      <c r="C379" t="s">
        <v>50</v>
      </c>
      <c r="D379">
        <v>4</v>
      </c>
      <c r="E379" t="s">
        <v>484</v>
      </c>
      <c r="F379" t="s">
        <v>483</v>
      </c>
      <c r="G379">
        <v>-23.739730999999999</v>
      </c>
      <c r="H379">
        <v>-45.619658999999999</v>
      </c>
    </row>
    <row r="380" spans="1:10">
      <c r="A380">
        <v>379</v>
      </c>
      <c r="B380">
        <v>18</v>
      </c>
      <c r="C380" t="s">
        <v>30</v>
      </c>
      <c r="D380">
        <v>5</v>
      </c>
      <c r="E380" t="s">
        <v>484</v>
      </c>
      <c r="F380" t="s">
        <v>483</v>
      </c>
      <c r="G380">
        <v>-23.739601</v>
      </c>
      <c r="H380">
        <v>-45.619672000000001</v>
      </c>
    </row>
    <row r="381" spans="1:10">
      <c r="A381">
        <v>380</v>
      </c>
      <c r="B381">
        <v>19</v>
      </c>
      <c r="C381" t="s">
        <v>30</v>
      </c>
      <c r="D381">
        <v>10</v>
      </c>
      <c r="E381" t="s">
        <v>484</v>
      </c>
      <c r="F381" t="s">
        <v>483</v>
      </c>
      <c r="G381">
        <v>-23.739391999999999</v>
      </c>
      <c r="H381">
        <v>-45.619405</v>
      </c>
      <c r="I381" t="s">
        <v>468</v>
      </c>
      <c r="J381" t="s">
        <v>469</v>
      </c>
    </row>
    <row r="382" spans="1:10">
      <c r="A382">
        <v>381</v>
      </c>
      <c r="B382">
        <v>20</v>
      </c>
      <c r="C382" t="s">
        <v>28</v>
      </c>
      <c r="D382">
        <v>5</v>
      </c>
      <c r="E382" t="s">
        <v>484</v>
      </c>
      <c r="F382" t="s">
        <v>483</v>
      </c>
      <c r="G382">
        <v>-23.739374999999999</v>
      </c>
      <c r="H382">
        <v>-45.619129000000001</v>
      </c>
    </row>
    <row r="383" spans="1:10">
      <c r="A383">
        <v>382</v>
      </c>
      <c r="B383">
        <v>21</v>
      </c>
      <c r="C383" t="s">
        <v>14</v>
      </c>
      <c r="D383">
        <v>7</v>
      </c>
      <c r="E383" t="s">
        <v>484</v>
      </c>
      <c r="F383" t="s">
        <v>483</v>
      </c>
      <c r="G383">
        <v>-23.739453999999999</v>
      </c>
      <c r="H383">
        <v>-45.619056</v>
      </c>
    </row>
    <row r="384" spans="1:10">
      <c r="A384">
        <v>383</v>
      </c>
      <c r="B384">
        <v>22</v>
      </c>
      <c r="C384" t="s">
        <v>24</v>
      </c>
      <c r="D384">
        <v>8</v>
      </c>
      <c r="E384" t="s">
        <v>484</v>
      </c>
      <c r="F384" t="s">
        <v>483</v>
      </c>
      <c r="G384">
        <v>-23.739428</v>
      </c>
      <c r="H384">
        <v>-45.618856999999998</v>
      </c>
    </row>
    <row r="385" spans="1:8">
      <c r="A385">
        <v>384</v>
      </c>
      <c r="B385">
        <v>23</v>
      </c>
      <c r="C385" t="s">
        <v>22</v>
      </c>
      <c r="D385">
        <v>10</v>
      </c>
      <c r="E385" t="s">
        <v>484</v>
      </c>
      <c r="F385" t="s">
        <v>483</v>
      </c>
      <c r="G385">
        <v>-23.739432000000001</v>
      </c>
      <c r="H385">
        <v>-45.618799000000003</v>
      </c>
    </row>
    <row r="386" spans="1:8">
      <c r="A386">
        <v>385</v>
      </c>
      <c r="B386">
        <v>24</v>
      </c>
      <c r="C386" t="s">
        <v>12</v>
      </c>
      <c r="D386">
        <v>20</v>
      </c>
      <c r="E386" t="s">
        <v>484</v>
      </c>
      <c r="F386" t="s">
        <v>483</v>
      </c>
      <c r="G386">
        <v>-23.739381999999999</v>
      </c>
      <c r="H386">
        <v>-45.618597000000001</v>
      </c>
    </row>
    <row r="387" spans="1:8">
      <c r="A387">
        <v>386</v>
      </c>
      <c r="B387">
        <v>25</v>
      </c>
      <c r="C387" t="s">
        <v>50</v>
      </c>
      <c r="D387">
        <v>12</v>
      </c>
      <c r="E387" t="s">
        <v>484</v>
      </c>
      <c r="F387" t="s">
        <v>483</v>
      </c>
      <c r="G387">
        <v>-23.739394999999998</v>
      </c>
      <c r="H387">
        <v>-45.618394000000002</v>
      </c>
    </row>
    <row r="388" spans="1:8">
      <c r="A388">
        <v>387</v>
      </c>
      <c r="B388">
        <v>26</v>
      </c>
      <c r="C388" t="s">
        <v>50</v>
      </c>
      <c r="D388">
        <v>12</v>
      </c>
      <c r="E388" t="s">
        <v>484</v>
      </c>
      <c r="F388" t="s">
        <v>483</v>
      </c>
      <c r="G388">
        <v>-23.739329999999999</v>
      </c>
      <c r="H388">
        <v>-45.618212999999997</v>
      </c>
    </row>
    <row r="389" spans="1:8">
      <c r="A389">
        <v>388</v>
      </c>
      <c r="B389">
        <v>27</v>
      </c>
      <c r="C389" t="s">
        <v>12</v>
      </c>
      <c r="D389">
        <v>20</v>
      </c>
      <c r="E389" t="s">
        <v>484</v>
      </c>
      <c r="F389" t="s">
        <v>483</v>
      </c>
      <c r="G389">
        <v>-23.739298999999999</v>
      </c>
      <c r="H389">
        <v>-45.617986999999999</v>
      </c>
    </row>
    <row r="390" spans="1:8">
      <c r="A390">
        <v>389</v>
      </c>
      <c r="B390">
        <v>28</v>
      </c>
      <c r="C390" t="s">
        <v>20</v>
      </c>
      <c r="D390">
        <v>25</v>
      </c>
      <c r="E390" t="s">
        <v>484</v>
      </c>
      <c r="F390" t="s">
        <v>483</v>
      </c>
      <c r="G390">
        <v>-23.739221000000001</v>
      </c>
      <c r="H390">
        <v>-45.617863999999997</v>
      </c>
    </row>
    <row r="391" spans="1:8">
      <c r="A391">
        <v>390</v>
      </c>
      <c r="B391">
        <v>29</v>
      </c>
      <c r="C391" t="s">
        <v>36</v>
      </c>
      <c r="D391">
        <v>16</v>
      </c>
      <c r="E391" t="s">
        <v>484</v>
      </c>
      <c r="F391" t="s">
        <v>483</v>
      </c>
      <c r="G391">
        <v>-23.739128000000001</v>
      </c>
      <c r="H391">
        <v>-45.617784</v>
      </c>
    </row>
    <row r="392" spans="1:8">
      <c r="A392">
        <v>391</v>
      </c>
      <c r="B392">
        <v>30</v>
      </c>
      <c r="C392" t="s">
        <v>20</v>
      </c>
      <c r="D392">
        <v>2</v>
      </c>
      <c r="E392" t="s">
        <v>484</v>
      </c>
      <c r="F392" t="s">
        <v>483</v>
      </c>
      <c r="G392">
        <v>-23.739111000000001</v>
      </c>
      <c r="H392">
        <v>-45.617702000000001</v>
      </c>
    </row>
    <row r="393" spans="1:8">
      <c r="A393">
        <v>392</v>
      </c>
      <c r="B393">
        <v>31</v>
      </c>
      <c r="C393" t="s">
        <v>36</v>
      </c>
      <c r="D393">
        <v>12</v>
      </c>
      <c r="E393" t="s">
        <v>484</v>
      </c>
      <c r="F393" t="s">
        <v>483</v>
      </c>
      <c r="G393">
        <v>-23.739149999999999</v>
      </c>
      <c r="H393">
        <v>-45.617516000000002</v>
      </c>
    </row>
    <row r="394" spans="1:8">
      <c r="A394">
        <v>393</v>
      </c>
      <c r="B394">
        <v>32</v>
      </c>
      <c r="C394" t="s">
        <v>20</v>
      </c>
      <c r="D394">
        <v>5</v>
      </c>
      <c r="E394" t="s">
        <v>484</v>
      </c>
      <c r="F394" t="s">
        <v>483</v>
      </c>
      <c r="G394">
        <v>-23.739032999999999</v>
      </c>
      <c r="H394">
        <v>-45.617458999999997</v>
      </c>
    </row>
    <row r="395" spans="1:8">
      <c r="A395">
        <v>394</v>
      </c>
      <c r="B395">
        <v>33</v>
      </c>
      <c r="C395" t="s">
        <v>36</v>
      </c>
      <c r="D395">
        <v>20</v>
      </c>
      <c r="E395" t="s">
        <v>484</v>
      </c>
      <c r="F395" t="s">
        <v>483</v>
      </c>
      <c r="G395">
        <v>-23.739025999999999</v>
      </c>
      <c r="H395">
        <v>-45.617406000000003</v>
      </c>
    </row>
    <row r="396" spans="1:8">
      <c r="A396">
        <v>395</v>
      </c>
      <c r="B396">
        <v>34</v>
      </c>
      <c r="C396" t="s">
        <v>12</v>
      </c>
      <c r="D396">
        <v>5</v>
      </c>
      <c r="E396" t="s">
        <v>484</v>
      </c>
      <c r="F396" t="s">
        <v>483</v>
      </c>
      <c r="G396">
        <v>-23.739006</v>
      </c>
      <c r="H396">
        <v>-45.617359</v>
      </c>
    </row>
    <row r="397" spans="1:8">
      <c r="A397">
        <v>396</v>
      </c>
      <c r="B397">
        <v>35</v>
      </c>
      <c r="C397" t="s">
        <v>36</v>
      </c>
      <c r="D397">
        <v>21</v>
      </c>
      <c r="E397" t="s">
        <v>484</v>
      </c>
      <c r="F397" t="s">
        <v>483</v>
      </c>
      <c r="G397">
        <v>-23.738990000000001</v>
      </c>
      <c r="H397">
        <v>-45.617269999999998</v>
      </c>
    </row>
    <row r="398" spans="1:8">
      <c r="A398">
        <v>397</v>
      </c>
      <c r="B398">
        <v>36</v>
      </c>
      <c r="C398" t="s">
        <v>14</v>
      </c>
      <c r="D398">
        <v>10</v>
      </c>
      <c r="E398" t="s">
        <v>484</v>
      </c>
      <c r="F398" t="s">
        <v>483</v>
      </c>
      <c r="G398">
        <v>-23.738942000000002</v>
      </c>
      <c r="H398">
        <v>-45.617258</v>
      </c>
    </row>
    <row r="399" spans="1:8">
      <c r="A399">
        <v>398</v>
      </c>
      <c r="B399">
        <v>37</v>
      </c>
      <c r="C399" t="s">
        <v>34</v>
      </c>
      <c r="D399">
        <v>8</v>
      </c>
      <c r="E399" t="s">
        <v>484</v>
      </c>
      <c r="F399" t="s">
        <v>483</v>
      </c>
      <c r="G399">
        <v>-23.738835000000002</v>
      </c>
      <c r="H399">
        <v>-45.616914999999999</v>
      </c>
    </row>
    <row r="400" spans="1:8">
      <c r="A400">
        <v>399</v>
      </c>
      <c r="B400">
        <v>38</v>
      </c>
      <c r="C400" t="s">
        <v>36</v>
      </c>
      <c r="D400">
        <v>9</v>
      </c>
      <c r="E400" t="s">
        <v>484</v>
      </c>
      <c r="F400" t="s">
        <v>483</v>
      </c>
      <c r="G400">
        <v>-23.738759999999999</v>
      </c>
      <c r="H400">
        <v>-45.616843000000003</v>
      </c>
    </row>
    <row r="401" spans="1:10">
      <c r="A401">
        <v>400</v>
      </c>
      <c r="B401">
        <v>39</v>
      </c>
      <c r="C401" t="s">
        <v>32</v>
      </c>
      <c r="D401">
        <v>11</v>
      </c>
      <c r="E401" t="s">
        <v>484</v>
      </c>
      <c r="F401" t="s">
        <v>483</v>
      </c>
      <c r="G401">
        <v>-23.738758000000001</v>
      </c>
      <c r="H401">
        <v>-45.616746999999997</v>
      </c>
    </row>
    <row r="402" spans="1:10">
      <c r="A402">
        <v>401</v>
      </c>
      <c r="B402">
        <v>40</v>
      </c>
      <c r="C402" t="s">
        <v>34</v>
      </c>
      <c r="D402">
        <v>8</v>
      </c>
      <c r="E402" t="s">
        <v>484</v>
      </c>
      <c r="F402" t="s">
        <v>483</v>
      </c>
      <c r="G402">
        <v>-23.738765000000001</v>
      </c>
      <c r="H402">
        <v>-45.616661000000001</v>
      </c>
    </row>
    <row r="403" spans="1:10">
      <c r="A403">
        <v>402</v>
      </c>
      <c r="B403">
        <v>41</v>
      </c>
      <c r="C403" t="s">
        <v>28</v>
      </c>
      <c r="D403">
        <v>4</v>
      </c>
      <c r="E403" t="s">
        <v>484</v>
      </c>
      <c r="F403" t="s">
        <v>483</v>
      </c>
      <c r="G403">
        <v>-23.738719</v>
      </c>
      <c r="H403">
        <v>-45.616562999999999</v>
      </c>
    </row>
    <row r="404" spans="1:10">
      <c r="A404">
        <v>403</v>
      </c>
      <c r="B404">
        <v>42</v>
      </c>
      <c r="C404" t="s">
        <v>34</v>
      </c>
      <c r="D404">
        <v>22</v>
      </c>
      <c r="E404" t="s">
        <v>484</v>
      </c>
      <c r="F404" t="s">
        <v>483</v>
      </c>
      <c r="G404">
        <v>-23.738616</v>
      </c>
      <c r="H404">
        <v>-45.616489000000001</v>
      </c>
    </row>
    <row r="405" spans="1:10">
      <c r="A405">
        <v>404</v>
      </c>
      <c r="B405">
        <v>43</v>
      </c>
      <c r="C405" t="s">
        <v>12</v>
      </c>
      <c r="D405">
        <v>22</v>
      </c>
      <c r="E405" t="s">
        <v>484</v>
      </c>
      <c r="F405" t="s">
        <v>483</v>
      </c>
      <c r="G405">
        <v>-23.738537999999998</v>
      </c>
      <c r="H405">
        <v>-45.616266000000003</v>
      </c>
    </row>
    <row r="406" spans="1:10">
      <c r="A406">
        <v>405</v>
      </c>
      <c r="B406">
        <v>44</v>
      </c>
      <c r="C406" t="s">
        <v>36</v>
      </c>
      <c r="D406">
        <v>5</v>
      </c>
      <c r="E406" t="s">
        <v>484</v>
      </c>
      <c r="F406" t="s">
        <v>483</v>
      </c>
      <c r="G406">
        <v>-23.738534999999999</v>
      </c>
      <c r="H406">
        <v>-45.616258000000002</v>
      </c>
    </row>
    <row r="407" spans="1:10">
      <c r="A407">
        <v>406</v>
      </c>
      <c r="B407">
        <v>45</v>
      </c>
      <c r="C407" t="s">
        <v>34</v>
      </c>
      <c r="D407">
        <v>7</v>
      </c>
      <c r="E407" t="s">
        <v>484</v>
      </c>
      <c r="F407" t="s">
        <v>483</v>
      </c>
      <c r="G407">
        <v>-23.738485000000001</v>
      </c>
      <c r="H407">
        <v>-45.616307999999997</v>
      </c>
    </row>
    <row r="408" spans="1:10">
      <c r="A408">
        <v>407</v>
      </c>
      <c r="B408">
        <v>46</v>
      </c>
      <c r="C408" t="s">
        <v>36</v>
      </c>
      <c r="D408">
        <v>5</v>
      </c>
      <c r="E408" t="s">
        <v>484</v>
      </c>
      <c r="F408" t="s">
        <v>483</v>
      </c>
      <c r="G408">
        <v>-23.738437000000001</v>
      </c>
      <c r="H408">
        <v>-45.616218000000003</v>
      </c>
    </row>
    <row r="409" spans="1:10">
      <c r="A409">
        <v>408</v>
      </c>
      <c r="B409">
        <v>47</v>
      </c>
      <c r="C409" t="s">
        <v>30</v>
      </c>
      <c r="D409">
        <v>6</v>
      </c>
      <c r="E409" t="s">
        <v>484</v>
      </c>
      <c r="F409" t="s">
        <v>483</v>
      </c>
      <c r="G409">
        <v>-23.738436</v>
      </c>
      <c r="H409">
        <v>-45.616174999999998</v>
      </c>
    </row>
    <row r="410" spans="1:10">
      <c r="A410">
        <v>409</v>
      </c>
      <c r="B410">
        <v>48</v>
      </c>
      <c r="C410" t="s">
        <v>12</v>
      </c>
      <c r="D410">
        <v>20</v>
      </c>
      <c r="E410" t="s">
        <v>484</v>
      </c>
      <c r="F410" t="s">
        <v>483</v>
      </c>
      <c r="G410">
        <v>-23.738420000000001</v>
      </c>
      <c r="H410">
        <v>-45.616087</v>
      </c>
    </row>
    <row r="411" spans="1:10">
      <c r="A411">
        <v>410</v>
      </c>
      <c r="B411">
        <v>49</v>
      </c>
      <c r="C411" t="s">
        <v>14</v>
      </c>
      <c r="D411">
        <v>25</v>
      </c>
      <c r="E411" t="s">
        <v>484</v>
      </c>
      <c r="F411" t="s">
        <v>483</v>
      </c>
      <c r="G411">
        <v>-23.738354000000001</v>
      </c>
      <c r="H411">
        <v>-45.616067999999999</v>
      </c>
    </row>
    <row r="412" spans="1:10">
      <c r="A412">
        <v>411</v>
      </c>
      <c r="B412">
        <v>50</v>
      </c>
      <c r="C412" t="s">
        <v>30</v>
      </c>
      <c r="D412">
        <v>10</v>
      </c>
      <c r="E412" t="s">
        <v>484</v>
      </c>
      <c r="F412" t="s">
        <v>483</v>
      </c>
      <c r="G412">
        <v>-23.738223000000001</v>
      </c>
      <c r="H412">
        <v>-45.615988999999999</v>
      </c>
      <c r="I412" t="s">
        <v>468</v>
      </c>
      <c r="J412" t="s">
        <v>469</v>
      </c>
    </row>
    <row r="413" spans="1:10">
      <c r="A413">
        <v>412</v>
      </c>
      <c r="B413">
        <v>51</v>
      </c>
      <c r="C413" t="s">
        <v>34</v>
      </c>
      <c r="D413">
        <v>11</v>
      </c>
      <c r="E413" t="s">
        <v>484</v>
      </c>
      <c r="F413" t="s">
        <v>483</v>
      </c>
      <c r="G413">
        <v>-23.738225</v>
      </c>
      <c r="H413">
        <v>-45.615808000000001</v>
      </c>
    </row>
    <row r="414" spans="1:10">
      <c r="A414">
        <v>413</v>
      </c>
      <c r="B414">
        <v>52</v>
      </c>
      <c r="C414" t="s">
        <v>66</v>
      </c>
      <c r="D414">
        <v>1</v>
      </c>
      <c r="E414" t="s">
        <v>484</v>
      </c>
      <c r="F414" t="s">
        <v>483</v>
      </c>
      <c r="G414">
        <v>-23.738375999999999</v>
      </c>
      <c r="H414">
        <v>-45.615651</v>
      </c>
    </row>
    <row r="415" spans="1:10">
      <c r="A415">
        <v>414</v>
      </c>
      <c r="B415">
        <v>1</v>
      </c>
      <c r="C415" t="s">
        <v>76</v>
      </c>
      <c r="D415">
        <v>1</v>
      </c>
      <c r="E415" t="s">
        <v>485</v>
      </c>
      <c r="F415" t="s">
        <v>483</v>
      </c>
      <c r="G415">
        <v>-23.781459999999999</v>
      </c>
      <c r="H415">
        <v>-45.639659000000002</v>
      </c>
    </row>
    <row r="416" spans="1:10">
      <c r="A416">
        <v>415</v>
      </c>
      <c r="B416">
        <v>2</v>
      </c>
      <c r="C416" t="s">
        <v>20</v>
      </c>
      <c r="D416">
        <v>25</v>
      </c>
      <c r="E416" t="s">
        <v>485</v>
      </c>
      <c r="F416" t="s">
        <v>483</v>
      </c>
      <c r="G416">
        <v>-23.781298</v>
      </c>
      <c r="H416">
        <v>-45.639646999999997</v>
      </c>
    </row>
    <row r="417" spans="1:8">
      <c r="A417">
        <v>416</v>
      </c>
      <c r="B417">
        <v>3</v>
      </c>
      <c r="C417" t="s">
        <v>36</v>
      </c>
      <c r="D417">
        <v>25</v>
      </c>
      <c r="E417" t="s">
        <v>485</v>
      </c>
      <c r="F417" t="s">
        <v>483</v>
      </c>
      <c r="G417">
        <v>-23.781285</v>
      </c>
      <c r="H417">
        <v>-45.639636000000003</v>
      </c>
    </row>
    <row r="418" spans="1:8">
      <c r="A418">
        <v>417</v>
      </c>
      <c r="B418">
        <v>4</v>
      </c>
      <c r="C418" t="s">
        <v>20</v>
      </c>
      <c r="D418">
        <v>20</v>
      </c>
      <c r="E418" t="s">
        <v>485</v>
      </c>
      <c r="F418" t="s">
        <v>483</v>
      </c>
      <c r="G418">
        <v>-23.781244999999998</v>
      </c>
      <c r="H418">
        <v>-45.639487000000003</v>
      </c>
    </row>
    <row r="419" spans="1:8">
      <c r="A419">
        <v>418</v>
      </c>
      <c r="B419">
        <v>5</v>
      </c>
      <c r="C419" t="s">
        <v>14</v>
      </c>
      <c r="D419">
        <v>25</v>
      </c>
      <c r="E419" t="s">
        <v>485</v>
      </c>
      <c r="F419" t="s">
        <v>483</v>
      </c>
      <c r="G419">
        <v>-23.781321999999999</v>
      </c>
      <c r="H419">
        <v>-45.639308</v>
      </c>
    </row>
    <row r="420" spans="1:8">
      <c r="A420">
        <v>419</v>
      </c>
      <c r="B420">
        <v>6</v>
      </c>
      <c r="C420" t="s">
        <v>50</v>
      </c>
      <c r="D420">
        <v>4</v>
      </c>
      <c r="E420" t="s">
        <v>485</v>
      </c>
      <c r="F420" t="s">
        <v>483</v>
      </c>
      <c r="G420">
        <v>-23.781448999999999</v>
      </c>
      <c r="H420">
        <v>-45.639169000000003</v>
      </c>
    </row>
    <row r="421" spans="1:8">
      <c r="A421">
        <v>420</v>
      </c>
      <c r="B421">
        <v>7</v>
      </c>
      <c r="C421" t="s">
        <v>20</v>
      </c>
      <c r="D421">
        <v>4</v>
      </c>
      <c r="E421" t="s">
        <v>485</v>
      </c>
      <c r="F421" t="s">
        <v>483</v>
      </c>
      <c r="G421">
        <v>-23.781676999999998</v>
      </c>
      <c r="H421">
        <v>-45.638806000000002</v>
      </c>
    </row>
    <row r="422" spans="1:8">
      <c r="A422">
        <v>421</v>
      </c>
      <c r="B422">
        <v>8</v>
      </c>
      <c r="C422" t="s">
        <v>50</v>
      </c>
      <c r="D422">
        <v>5</v>
      </c>
      <c r="E422" t="s">
        <v>485</v>
      </c>
      <c r="F422" t="s">
        <v>483</v>
      </c>
      <c r="G422">
        <v>-23.781849999999999</v>
      </c>
      <c r="H422">
        <v>-45.638750000000002</v>
      </c>
    </row>
    <row r="423" spans="1:8">
      <c r="A423">
        <v>422</v>
      </c>
      <c r="B423">
        <v>9</v>
      </c>
      <c r="C423" t="s">
        <v>20</v>
      </c>
      <c r="D423">
        <v>20</v>
      </c>
      <c r="E423" t="s">
        <v>485</v>
      </c>
      <c r="F423" t="s">
        <v>483</v>
      </c>
      <c r="G423">
        <v>-23.781877999999999</v>
      </c>
      <c r="H423">
        <v>-45.638733000000002</v>
      </c>
    </row>
    <row r="424" spans="1:8">
      <c r="A424">
        <v>423</v>
      </c>
      <c r="B424">
        <v>10</v>
      </c>
      <c r="C424" t="s">
        <v>36</v>
      </c>
      <c r="D424">
        <v>20</v>
      </c>
      <c r="E424" t="s">
        <v>485</v>
      </c>
      <c r="F424" t="s">
        <v>483</v>
      </c>
      <c r="G424">
        <v>-23.781903</v>
      </c>
      <c r="H424">
        <v>-45.638731999999997</v>
      </c>
    </row>
    <row r="425" spans="1:8">
      <c r="A425">
        <v>424</v>
      </c>
      <c r="B425">
        <v>11</v>
      </c>
      <c r="C425" t="s">
        <v>20</v>
      </c>
      <c r="D425">
        <v>5</v>
      </c>
      <c r="E425" t="s">
        <v>485</v>
      </c>
      <c r="F425" t="s">
        <v>483</v>
      </c>
      <c r="G425">
        <v>-23.782091999999999</v>
      </c>
      <c r="H425">
        <v>-45.638668000000003</v>
      </c>
    </row>
    <row r="426" spans="1:8">
      <c r="A426">
        <v>425</v>
      </c>
      <c r="B426">
        <v>1</v>
      </c>
      <c r="C426" t="s">
        <v>76</v>
      </c>
      <c r="D426">
        <v>1</v>
      </c>
      <c r="E426" t="s">
        <v>486</v>
      </c>
      <c r="F426" t="s">
        <v>483</v>
      </c>
      <c r="G426">
        <v>-23.718800000000002</v>
      </c>
      <c r="H426">
        <v>-45.729750000000003</v>
      </c>
    </row>
    <row r="427" spans="1:8">
      <c r="A427">
        <v>426</v>
      </c>
      <c r="B427">
        <v>2</v>
      </c>
      <c r="C427" t="s">
        <v>66</v>
      </c>
      <c r="D427">
        <v>1</v>
      </c>
      <c r="E427" t="s">
        <v>486</v>
      </c>
      <c r="F427" t="s">
        <v>483</v>
      </c>
      <c r="G427">
        <v>-23.718489999999999</v>
      </c>
      <c r="H427">
        <v>-45.72936</v>
      </c>
    </row>
    <row r="428" spans="1:8">
      <c r="A428">
        <v>427</v>
      </c>
      <c r="B428">
        <v>3</v>
      </c>
      <c r="C428" t="s">
        <v>50</v>
      </c>
      <c r="D428">
        <v>4</v>
      </c>
      <c r="E428" t="s">
        <v>486</v>
      </c>
      <c r="F428" t="s">
        <v>483</v>
      </c>
      <c r="G428">
        <v>-23.718520000000002</v>
      </c>
      <c r="H428">
        <v>-45.729239999999997</v>
      </c>
    </row>
    <row r="429" spans="1:8">
      <c r="A429">
        <v>428</v>
      </c>
      <c r="B429">
        <v>4</v>
      </c>
      <c r="C429" t="s">
        <v>36</v>
      </c>
      <c r="D429">
        <v>10</v>
      </c>
      <c r="E429" t="s">
        <v>486</v>
      </c>
      <c r="F429" t="s">
        <v>483</v>
      </c>
      <c r="G429">
        <v>-23.71857</v>
      </c>
      <c r="H429">
        <v>-45.729120000000002</v>
      </c>
    </row>
    <row r="430" spans="1:8">
      <c r="A430">
        <v>429</v>
      </c>
      <c r="B430">
        <v>5</v>
      </c>
      <c r="C430" t="s">
        <v>66</v>
      </c>
      <c r="D430">
        <v>1</v>
      </c>
      <c r="E430" t="s">
        <v>486</v>
      </c>
      <c r="F430" t="s">
        <v>483</v>
      </c>
      <c r="G430">
        <v>-23.718399999999999</v>
      </c>
      <c r="H430">
        <v>-45.72898</v>
      </c>
    </row>
    <row r="431" spans="1:8">
      <c r="A431">
        <v>430</v>
      </c>
      <c r="B431">
        <v>6</v>
      </c>
      <c r="C431" t="s">
        <v>66</v>
      </c>
      <c r="D431">
        <v>1</v>
      </c>
      <c r="E431" t="s">
        <v>486</v>
      </c>
      <c r="F431" t="s">
        <v>483</v>
      </c>
      <c r="G431">
        <v>-23.71829</v>
      </c>
      <c r="H431">
        <v>-45.728870000000001</v>
      </c>
    </row>
    <row r="432" spans="1:8">
      <c r="A432">
        <v>431</v>
      </c>
      <c r="B432">
        <v>7</v>
      </c>
      <c r="C432" t="s">
        <v>50</v>
      </c>
      <c r="D432">
        <v>12</v>
      </c>
      <c r="E432" t="s">
        <v>486</v>
      </c>
      <c r="F432" t="s">
        <v>483</v>
      </c>
      <c r="G432">
        <v>-23.718250000000001</v>
      </c>
      <c r="H432">
        <v>-45.728580000000001</v>
      </c>
    </row>
    <row r="433" spans="1:8">
      <c r="A433">
        <v>432</v>
      </c>
      <c r="B433">
        <v>8</v>
      </c>
      <c r="C433" t="s">
        <v>50</v>
      </c>
      <c r="D433">
        <v>3</v>
      </c>
      <c r="E433" t="s">
        <v>486</v>
      </c>
      <c r="F433" t="s">
        <v>483</v>
      </c>
      <c r="G433">
        <v>-23.718340000000001</v>
      </c>
      <c r="H433">
        <v>-45.728619999999999</v>
      </c>
    </row>
    <row r="434" spans="1:8">
      <c r="A434">
        <v>433</v>
      </c>
      <c r="B434">
        <v>9</v>
      </c>
      <c r="C434" t="s">
        <v>32</v>
      </c>
      <c r="D434">
        <v>11</v>
      </c>
      <c r="E434" t="s">
        <v>486</v>
      </c>
      <c r="F434" t="s">
        <v>483</v>
      </c>
      <c r="G434">
        <v>-23.718319999999999</v>
      </c>
      <c r="H434">
        <v>-45.72878</v>
      </c>
    </row>
    <row r="435" spans="1:8">
      <c r="A435">
        <v>434</v>
      </c>
      <c r="B435">
        <v>10</v>
      </c>
      <c r="C435" t="s">
        <v>26</v>
      </c>
      <c r="D435">
        <v>10</v>
      </c>
      <c r="E435" t="s">
        <v>486</v>
      </c>
      <c r="F435" t="s">
        <v>483</v>
      </c>
      <c r="G435">
        <v>-23.71827</v>
      </c>
      <c r="H435">
        <v>-45.728839999999998</v>
      </c>
    </row>
    <row r="436" spans="1:8">
      <c r="A436">
        <v>435</v>
      </c>
      <c r="B436">
        <v>11</v>
      </c>
      <c r="C436" t="s">
        <v>36</v>
      </c>
      <c r="D436">
        <v>5</v>
      </c>
      <c r="E436" t="s">
        <v>486</v>
      </c>
      <c r="F436" t="s">
        <v>483</v>
      </c>
      <c r="G436">
        <v>-23.718229999999998</v>
      </c>
      <c r="H436">
        <v>-45.72889</v>
      </c>
    </row>
    <row r="437" spans="1:8">
      <c r="A437">
        <v>436</v>
      </c>
      <c r="B437">
        <v>12</v>
      </c>
      <c r="C437" t="s">
        <v>36</v>
      </c>
      <c r="D437">
        <v>5</v>
      </c>
      <c r="E437" t="s">
        <v>486</v>
      </c>
      <c r="F437" t="s">
        <v>483</v>
      </c>
      <c r="G437">
        <v>-23.718219999999999</v>
      </c>
      <c r="H437">
        <v>-45.728879999999997</v>
      </c>
    </row>
    <row r="438" spans="1:8">
      <c r="A438">
        <v>437</v>
      </c>
      <c r="B438">
        <v>13</v>
      </c>
      <c r="C438" t="s">
        <v>68</v>
      </c>
      <c r="D438">
        <v>1</v>
      </c>
      <c r="E438" t="s">
        <v>486</v>
      </c>
      <c r="F438" t="s">
        <v>483</v>
      </c>
      <c r="G438">
        <v>-23.71827</v>
      </c>
      <c r="H438">
        <v>-45.728929999999998</v>
      </c>
    </row>
    <row r="439" spans="1:8">
      <c r="A439">
        <v>438</v>
      </c>
      <c r="B439">
        <v>14</v>
      </c>
      <c r="C439" t="s">
        <v>14</v>
      </c>
      <c r="D439">
        <v>30</v>
      </c>
      <c r="E439" t="s">
        <v>486</v>
      </c>
      <c r="F439" t="s">
        <v>483</v>
      </c>
      <c r="G439">
        <v>-23.718129999999999</v>
      </c>
      <c r="H439">
        <v>-45.728870000000001</v>
      </c>
    </row>
    <row r="440" spans="1:8">
      <c r="A440">
        <v>439</v>
      </c>
      <c r="B440">
        <v>15</v>
      </c>
      <c r="C440" t="s">
        <v>20</v>
      </c>
      <c r="D440">
        <v>20</v>
      </c>
      <c r="E440" t="s">
        <v>486</v>
      </c>
      <c r="F440" t="s">
        <v>483</v>
      </c>
      <c r="G440">
        <v>-23.718039999999998</v>
      </c>
      <c r="H440">
        <v>-45.728909999999999</v>
      </c>
    </row>
    <row r="441" spans="1:8">
      <c r="A441">
        <v>440</v>
      </c>
      <c r="B441">
        <v>16</v>
      </c>
      <c r="C441" t="s">
        <v>66</v>
      </c>
      <c r="D441">
        <v>1</v>
      </c>
      <c r="E441" t="s">
        <v>486</v>
      </c>
      <c r="F441" t="s">
        <v>483</v>
      </c>
      <c r="G441">
        <v>-23.717970000000001</v>
      </c>
      <c r="H441">
        <v>-45.728909999999999</v>
      </c>
    </row>
    <row r="442" spans="1:8">
      <c r="A442">
        <v>441</v>
      </c>
      <c r="B442">
        <v>17</v>
      </c>
      <c r="C442" t="s">
        <v>12</v>
      </c>
      <c r="D442">
        <v>25</v>
      </c>
      <c r="E442" t="s">
        <v>486</v>
      </c>
      <c r="F442" t="s">
        <v>483</v>
      </c>
      <c r="G442">
        <v>-23.717929999999999</v>
      </c>
      <c r="H442">
        <v>-45.728879999999997</v>
      </c>
    </row>
    <row r="443" spans="1:8">
      <c r="A443">
        <v>442</v>
      </c>
      <c r="B443">
        <v>18</v>
      </c>
      <c r="C443" t="s">
        <v>36</v>
      </c>
      <c r="D443">
        <v>25</v>
      </c>
      <c r="E443" t="s">
        <v>486</v>
      </c>
      <c r="F443" t="s">
        <v>483</v>
      </c>
      <c r="G443">
        <v>-23.717960000000001</v>
      </c>
      <c r="H443">
        <v>-45.728839999999998</v>
      </c>
    </row>
    <row r="444" spans="1:8">
      <c r="A444">
        <v>443</v>
      </c>
      <c r="B444">
        <v>19</v>
      </c>
      <c r="C444" t="s">
        <v>66</v>
      </c>
      <c r="D444">
        <v>1</v>
      </c>
      <c r="E444" t="s">
        <v>486</v>
      </c>
      <c r="F444" t="s">
        <v>483</v>
      </c>
      <c r="G444">
        <v>-23.717790000000001</v>
      </c>
      <c r="H444">
        <v>-45.728819999999999</v>
      </c>
    </row>
    <row r="445" spans="1:8">
      <c r="A445">
        <v>444</v>
      </c>
      <c r="B445">
        <v>20</v>
      </c>
      <c r="C445" t="s">
        <v>12</v>
      </c>
      <c r="D445">
        <v>30</v>
      </c>
      <c r="E445" t="s">
        <v>486</v>
      </c>
      <c r="F445" t="s">
        <v>483</v>
      </c>
      <c r="G445">
        <v>-23.717749999999999</v>
      </c>
      <c r="H445">
        <v>-45.728839999999998</v>
      </c>
    </row>
    <row r="446" spans="1:8">
      <c r="A446">
        <v>445</v>
      </c>
      <c r="B446">
        <v>21</v>
      </c>
      <c r="C446" t="s">
        <v>14</v>
      </c>
      <c r="D446">
        <v>30</v>
      </c>
      <c r="E446" t="s">
        <v>486</v>
      </c>
      <c r="F446" t="s">
        <v>483</v>
      </c>
      <c r="G446">
        <v>-23.71772</v>
      </c>
      <c r="H446">
        <v>-45.728830000000002</v>
      </c>
    </row>
    <row r="447" spans="1:8">
      <c r="A447">
        <v>446</v>
      </c>
      <c r="B447">
        <v>22</v>
      </c>
      <c r="C447" t="s">
        <v>24</v>
      </c>
      <c r="D447">
        <v>4</v>
      </c>
      <c r="E447" t="s">
        <v>486</v>
      </c>
      <c r="F447" t="s">
        <v>483</v>
      </c>
      <c r="G447">
        <v>-23.71763</v>
      </c>
      <c r="H447">
        <v>-45.728879999999997</v>
      </c>
    </row>
    <row r="448" spans="1:8">
      <c r="A448">
        <v>447</v>
      </c>
      <c r="B448">
        <v>23</v>
      </c>
      <c r="C448" t="s">
        <v>22</v>
      </c>
      <c r="D448">
        <v>8</v>
      </c>
      <c r="E448" t="s">
        <v>486</v>
      </c>
      <c r="F448" t="s">
        <v>483</v>
      </c>
      <c r="G448">
        <v>-23.717569999999998</v>
      </c>
      <c r="H448">
        <v>-45.728909999999999</v>
      </c>
    </row>
    <row r="449" spans="1:10">
      <c r="A449">
        <v>448</v>
      </c>
      <c r="B449">
        <v>24</v>
      </c>
      <c r="C449" t="s">
        <v>20</v>
      </c>
      <c r="D449">
        <v>20</v>
      </c>
      <c r="E449" t="s">
        <v>486</v>
      </c>
      <c r="F449" t="s">
        <v>483</v>
      </c>
      <c r="G449">
        <v>-23.717919999999999</v>
      </c>
      <c r="H449">
        <v>-45.728920000000002</v>
      </c>
    </row>
    <row r="450" spans="1:10">
      <c r="A450">
        <v>449</v>
      </c>
      <c r="B450">
        <v>25</v>
      </c>
      <c r="C450" t="s">
        <v>12</v>
      </c>
      <c r="D450">
        <v>30</v>
      </c>
      <c r="E450" t="s">
        <v>486</v>
      </c>
      <c r="F450" t="s">
        <v>483</v>
      </c>
      <c r="G450">
        <v>-23.71771</v>
      </c>
      <c r="H450">
        <v>-45.729050000000001</v>
      </c>
    </row>
    <row r="451" spans="1:10">
      <c r="A451">
        <v>450</v>
      </c>
      <c r="B451">
        <v>26</v>
      </c>
      <c r="C451" t="s">
        <v>36</v>
      </c>
      <c r="D451">
        <v>20</v>
      </c>
      <c r="E451" t="s">
        <v>486</v>
      </c>
      <c r="F451" t="s">
        <v>483</v>
      </c>
      <c r="G451">
        <v>-23.71771</v>
      </c>
      <c r="H451">
        <v>-45.729010000000002</v>
      </c>
    </row>
    <row r="452" spans="1:10">
      <c r="A452">
        <v>451</v>
      </c>
      <c r="B452">
        <v>27</v>
      </c>
      <c r="C452" t="s">
        <v>20</v>
      </c>
      <c r="D452">
        <v>5</v>
      </c>
      <c r="E452" t="s">
        <v>486</v>
      </c>
      <c r="F452" t="s">
        <v>483</v>
      </c>
      <c r="G452">
        <v>-23.717669999999998</v>
      </c>
      <c r="H452">
        <v>-45.729010000000002</v>
      </c>
    </row>
    <row r="453" spans="1:10">
      <c r="A453">
        <v>452</v>
      </c>
      <c r="B453">
        <v>28</v>
      </c>
      <c r="C453" t="s">
        <v>30</v>
      </c>
      <c r="D453">
        <v>10</v>
      </c>
      <c r="E453" t="s">
        <v>486</v>
      </c>
      <c r="F453" t="s">
        <v>483</v>
      </c>
      <c r="G453">
        <v>-23.717610000000001</v>
      </c>
      <c r="H453">
        <v>-45.728969999999997</v>
      </c>
      <c r="I453" t="s">
        <v>468</v>
      </c>
      <c r="J453" t="s">
        <v>469</v>
      </c>
    </row>
    <row r="454" spans="1:10">
      <c r="A454">
        <v>453</v>
      </c>
      <c r="B454">
        <v>29</v>
      </c>
      <c r="C454" t="s">
        <v>20</v>
      </c>
      <c r="D454">
        <v>4</v>
      </c>
      <c r="E454" t="s">
        <v>486</v>
      </c>
      <c r="F454" t="s">
        <v>483</v>
      </c>
      <c r="G454">
        <v>-23.717289999999998</v>
      </c>
      <c r="H454">
        <v>-45.729019999999998</v>
      </c>
    </row>
    <row r="455" spans="1:10">
      <c r="A455">
        <v>454</v>
      </c>
      <c r="B455">
        <v>30</v>
      </c>
      <c r="C455" t="s">
        <v>24</v>
      </c>
      <c r="D455">
        <v>22</v>
      </c>
      <c r="E455" t="s">
        <v>486</v>
      </c>
      <c r="F455" t="s">
        <v>483</v>
      </c>
      <c r="G455">
        <v>-23.717279999999999</v>
      </c>
      <c r="H455">
        <v>-45.729030000000002</v>
      </c>
    </row>
    <row r="456" spans="1:10">
      <c r="A456">
        <v>455</v>
      </c>
      <c r="B456">
        <v>31</v>
      </c>
      <c r="C456" t="s">
        <v>28</v>
      </c>
      <c r="D456">
        <v>5</v>
      </c>
      <c r="E456" t="s">
        <v>486</v>
      </c>
      <c r="F456" t="s">
        <v>483</v>
      </c>
      <c r="G456">
        <v>-23.717099999999999</v>
      </c>
      <c r="H456">
        <v>-45.728940000000001</v>
      </c>
    </row>
    <row r="457" spans="1:10">
      <c r="A457">
        <v>456</v>
      </c>
      <c r="B457">
        <v>32</v>
      </c>
      <c r="C457" t="s">
        <v>24</v>
      </c>
      <c r="D457">
        <v>18</v>
      </c>
      <c r="E457" t="s">
        <v>486</v>
      </c>
      <c r="F457" t="s">
        <v>483</v>
      </c>
      <c r="G457">
        <v>-23.717089999999999</v>
      </c>
      <c r="H457">
        <v>-45.728940000000001</v>
      </c>
    </row>
    <row r="458" spans="1:10">
      <c r="A458">
        <v>457</v>
      </c>
      <c r="B458">
        <v>33</v>
      </c>
      <c r="C458" t="s">
        <v>20</v>
      </c>
      <c r="D458">
        <v>6</v>
      </c>
      <c r="E458" t="s">
        <v>486</v>
      </c>
      <c r="F458" t="s">
        <v>483</v>
      </c>
      <c r="G458">
        <v>-23.71697</v>
      </c>
      <c r="H458">
        <v>-45.72898</v>
      </c>
    </row>
    <row r="459" spans="1:10">
      <c r="A459">
        <v>458</v>
      </c>
      <c r="B459">
        <v>34</v>
      </c>
      <c r="C459" t="s">
        <v>22</v>
      </c>
      <c r="D459">
        <v>7</v>
      </c>
      <c r="E459" t="s">
        <v>486</v>
      </c>
      <c r="F459" t="s">
        <v>483</v>
      </c>
      <c r="G459">
        <v>-23.71679</v>
      </c>
      <c r="H459">
        <v>-45.729059999999997</v>
      </c>
    </row>
    <row r="460" spans="1:10">
      <c r="A460">
        <v>459</v>
      </c>
      <c r="B460">
        <v>35</v>
      </c>
      <c r="C460" t="s">
        <v>20</v>
      </c>
      <c r="D460">
        <v>8</v>
      </c>
      <c r="E460" t="s">
        <v>486</v>
      </c>
      <c r="F460" t="s">
        <v>483</v>
      </c>
      <c r="G460">
        <v>-23.716699999999999</v>
      </c>
      <c r="H460">
        <v>-45.729019999999998</v>
      </c>
    </row>
    <row r="461" spans="1:10">
      <c r="A461">
        <v>460</v>
      </c>
      <c r="B461">
        <v>36</v>
      </c>
      <c r="C461" t="s">
        <v>30</v>
      </c>
      <c r="D461">
        <v>6</v>
      </c>
      <c r="E461" t="s">
        <v>486</v>
      </c>
      <c r="F461" t="s">
        <v>483</v>
      </c>
      <c r="G461">
        <v>-23.716650000000001</v>
      </c>
      <c r="H461">
        <v>-45.728990000000003</v>
      </c>
    </row>
    <row r="462" spans="1:10">
      <c r="A462">
        <v>461</v>
      </c>
      <c r="B462">
        <v>37</v>
      </c>
      <c r="C462" t="s">
        <v>22</v>
      </c>
      <c r="D462">
        <v>18</v>
      </c>
      <c r="E462" t="s">
        <v>486</v>
      </c>
      <c r="F462" t="s">
        <v>483</v>
      </c>
      <c r="G462">
        <v>-23.716650000000001</v>
      </c>
      <c r="H462">
        <v>-45.728999999999999</v>
      </c>
    </row>
    <row r="463" spans="1:10">
      <c r="A463">
        <v>462</v>
      </c>
      <c r="B463">
        <v>38</v>
      </c>
      <c r="C463" t="s">
        <v>66</v>
      </c>
      <c r="D463">
        <v>1</v>
      </c>
      <c r="E463" t="s">
        <v>486</v>
      </c>
      <c r="F463" t="s">
        <v>483</v>
      </c>
      <c r="G463">
        <v>-23.7165</v>
      </c>
      <c r="H463">
        <v>-45.728969999999997</v>
      </c>
    </row>
    <row r="464" spans="1:10">
      <c r="A464">
        <v>463</v>
      </c>
      <c r="B464">
        <v>39</v>
      </c>
      <c r="C464" t="s">
        <v>22</v>
      </c>
      <c r="D464">
        <v>7</v>
      </c>
      <c r="E464" t="s">
        <v>486</v>
      </c>
      <c r="F464" t="s">
        <v>483</v>
      </c>
      <c r="G464">
        <v>-23.71651</v>
      </c>
      <c r="H464">
        <v>-45.728990000000003</v>
      </c>
    </row>
    <row r="465" spans="1:8">
      <c r="A465">
        <v>464</v>
      </c>
      <c r="B465">
        <v>40</v>
      </c>
      <c r="C465" t="s">
        <v>12</v>
      </c>
      <c r="D465">
        <v>40</v>
      </c>
      <c r="E465" t="s">
        <v>486</v>
      </c>
      <c r="F465" t="s">
        <v>483</v>
      </c>
      <c r="G465">
        <v>-23.7165</v>
      </c>
      <c r="H465">
        <v>-45.728949999999998</v>
      </c>
    </row>
    <row r="466" spans="1:8">
      <c r="A466">
        <v>465</v>
      </c>
      <c r="B466">
        <v>41</v>
      </c>
      <c r="C466" t="s">
        <v>22</v>
      </c>
      <c r="D466">
        <v>16</v>
      </c>
      <c r="E466" t="s">
        <v>486</v>
      </c>
      <c r="F466" t="s">
        <v>483</v>
      </c>
      <c r="G466">
        <v>-23.716439999999999</v>
      </c>
      <c r="H466">
        <v>-45.728879999999997</v>
      </c>
    </row>
    <row r="467" spans="1:8">
      <c r="A467">
        <v>466</v>
      </c>
      <c r="B467">
        <v>42</v>
      </c>
      <c r="C467" t="s">
        <v>22</v>
      </c>
      <c r="D467">
        <v>8</v>
      </c>
      <c r="E467" t="s">
        <v>486</v>
      </c>
      <c r="F467" t="s">
        <v>483</v>
      </c>
      <c r="G467">
        <v>-23.716439999999999</v>
      </c>
      <c r="H467">
        <v>-45.72907</v>
      </c>
    </row>
    <row r="468" spans="1:8">
      <c r="A468">
        <v>467</v>
      </c>
      <c r="B468">
        <v>43</v>
      </c>
      <c r="C468" t="s">
        <v>12</v>
      </c>
      <c r="D468">
        <v>8</v>
      </c>
      <c r="E468" t="s">
        <v>486</v>
      </c>
      <c r="F468" t="s">
        <v>483</v>
      </c>
      <c r="G468">
        <v>-23.716460000000001</v>
      </c>
      <c r="H468">
        <v>-45.729100000000003</v>
      </c>
    </row>
    <row r="469" spans="1:8">
      <c r="A469">
        <v>468</v>
      </c>
      <c r="B469">
        <v>44</v>
      </c>
      <c r="C469" t="s">
        <v>12</v>
      </c>
      <c r="D469">
        <v>12</v>
      </c>
      <c r="E469" t="s">
        <v>486</v>
      </c>
      <c r="F469" t="s">
        <v>483</v>
      </c>
      <c r="G469">
        <v>-23.71602</v>
      </c>
      <c r="H469">
        <v>-45.728789999999996</v>
      </c>
    </row>
    <row r="470" spans="1:8">
      <c r="A470">
        <v>469</v>
      </c>
      <c r="B470">
        <v>45</v>
      </c>
      <c r="C470" t="s">
        <v>36</v>
      </c>
      <c r="D470">
        <v>12</v>
      </c>
      <c r="E470" t="s">
        <v>486</v>
      </c>
      <c r="F470" t="s">
        <v>483</v>
      </c>
      <c r="G470">
        <v>-23.716049999999999</v>
      </c>
      <c r="H470">
        <v>-45.72878</v>
      </c>
    </row>
    <row r="471" spans="1:8">
      <c r="A471">
        <v>470</v>
      </c>
      <c r="B471">
        <v>46</v>
      </c>
      <c r="C471" t="s">
        <v>50</v>
      </c>
      <c r="D471">
        <v>6</v>
      </c>
      <c r="E471" t="s">
        <v>486</v>
      </c>
      <c r="F471" t="s">
        <v>483</v>
      </c>
      <c r="G471">
        <v>-23.715990000000001</v>
      </c>
      <c r="H471">
        <v>-45.728700000000003</v>
      </c>
    </row>
    <row r="472" spans="1:8">
      <c r="A472">
        <v>471</v>
      </c>
      <c r="B472">
        <v>47</v>
      </c>
      <c r="C472" t="s">
        <v>66</v>
      </c>
      <c r="D472">
        <v>1</v>
      </c>
      <c r="E472" t="s">
        <v>486</v>
      </c>
      <c r="F472" t="s">
        <v>483</v>
      </c>
      <c r="G472">
        <v>-23.715920000000001</v>
      </c>
      <c r="H472">
        <v>-45.728700000000003</v>
      </c>
    </row>
    <row r="473" spans="1:8">
      <c r="A473">
        <v>472</v>
      </c>
      <c r="B473">
        <v>48</v>
      </c>
      <c r="C473" t="s">
        <v>20</v>
      </c>
      <c r="D473">
        <v>22</v>
      </c>
      <c r="E473" t="s">
        <v>486</v>
      </c>
      <c r="F473" t="s">
        <v>483</v>
      </c>
      <c r="G473">
        <v>-23.71593</v>
      </c>
      <c r="H473">
        <v>-45.72871</v>
      </c>
    </row>
    <row r="474" spans="1:8">
      <c r="A474">
        <v>473</v>
      </c>
      <c r="B474">
        <v>49</v>
      </c>
      <c r="C474" t="s">
        <v>50</v>
      </c>
      <c r="D474">
        <v>5</v>
      </c>
      <c r="E474" t="s">
        <v>486</v>
      </c>
      <c r="F474" t="s">
        <v>483</v>
      </c>
      <c r="G474">
        <v>-23.715990000000001</v>
      </c>
      <c r="H474">
        <v>-45.728700000000003</v>
      </c>
    </row>
    <row r="475" spans="1:8">
      <c r="A475">
        <v>474</v>
      </c>
      <c r="B475">
        <v>50</v>
      </c>
      <c r="C475" t="s">
        <v>12</v>
      </c>
      <c r="D475">
        <v>20</v>
      </c>
      <c r="E475" t="s">
        <v>486</v>
      </c>
      <c r="F475" t="s">
        <v>483</v>
      </c>
      <c r="G475">
        <v>-23.715990000000001</v>
      </c>
      <c r="H475">
        <v>-45.72869</v>
      </c>
    </row>
    <row r="476" spans="1:8">
      <c r="A476">
        <v>475</v>
      </c>
      <c r="B476">
        <v>51</v>
      </c>
      <c r="C476" t="s">
        <v>24</v>
      </c>
      <c r="D476">
        <v>10</v>
      </c>
      <c r="E476" t="s">
        <v>486</v>
      </c>
      <c r="F476" t="s">
        <v>483</v>
      </c>
      <c r="G476">
        <v>-23.71594</v>
      </c>
      <c r="H476">
        <v>-45.728499999999997</v>
      </c>
    </row>
    <row r="477" spans="1:8">
      <c r="A477">
        <v>476</v>
      </c>
      <c r="B477">
        <v>52</v>
      </c>
      <c r="C477" t="s">
        <v>68</v>
      </c>
      <c r="D477">
        <v>1</v>
      </c>
      <c r="E477" t="s">
        <v>486</v>
      </c>
      <c r="F477" t="s">
        <v>483</v>
      </c>
      <c r="G477">
        <v>-23.715890000000002</v>
      </c>
      <c r="H477">
        <v>-45.728670000000001</v>
      </c>
    </row>
    <row r="478" spans="1:8">
      <c r="A478">
        <v>477</v>
      </c>
      <c r="B478">
        <v>53</v>
      </c>
      <c r="C478" t="s">
        <v>36</v>
      </c>
      <c r="D478">
        <v>40</v>
      </c>
      <c r="E478" t="s">
        <v>486</v>
      </c>
      <c r="F478" t="s">
        <v>483</v>
      </c>
      <c r="G478">
        <v>-23.71564</v>
      </c>
      <c r="H478">
        <v>-45.72851</v>
      </c>
    </row>
    <row r="479" spans="1:8">
      <c r="A479">
        <v>478</v>
      </c>
      <c r="B479">
        <v>54</v>
      </c>
      <c r="C479" t="s">
        <v>28</v>
      </c>
      <c r="D479">
        <v>4</v>
      </c>
      <c r="E479" t="s">
        <v>486</v>
      </c>
      <c r="F479" t="s">
        <v>483</v>
      </c>
      <c r="G479">
        <v>-23.715199999999999</v>
      </c>
      <c r="H479">
        <v>-45.728270000000002</v>
      </c>
    </row>
    <row r="480" spans="1:8">
      <c r="A480">
        <v>479</v>
      </c>
      <c r="B480">
        <v>55</v>
      </c>
      <c r="C480" t="s">
        <v>34</v>
      </c>
      <c r="D480">
        <v>14</v>
      </c>
      <c r="E480" t="s">
        <v>486</v>
      </c>
      <c r="F480" t="s">
        <v>483</v>
      </c>
      <c r="G480">
        <v>-23.715170000000001</v>
      </c>
      <c r="H480">
        <v>-45.728250000000003</v>
      </c>
    </row>
    <row r="481" spans="1:8">
      <c r="A481">
        <v>480</v>
      </c>
      <c r="B481">
        <v>56</v>
      </c>
      <c r="C481" t="s">
        <v>36</v>
      </c>
      <c r="D481">
        <v>30</v>
      </c>
      <c r="E481" t="s">
        <v>486</v>
      </c>
      <c r="F481" t="s">
        <v>483</v>
      </c>
      <c r="G481">
        <v>-23.715160000000001</v>
      </c>
      <c r="H481">
        <v>-45.72822</v>
      </c>
    </row>
    <row r="482" spans="1:8">
      <c r="A482">
        <v>481</v>
      </c>
      <c r="B482">
        <v>57</v>
      </c>
      <c r="C482" t="s">
        <v>12</v>
      </c>
      <c r="D482">
        <v>25</v>
      </c>
      <c r="E482" t="s">
        <v>486</v>
      </c>
      <c r="F482" t="s">
        <v>483</v>
      </c>
      <c r="G482">
        <v>-23.715060000000001</v>
      </c>
      <c r="H482">
        <v>-45.72822</v>
      </c>
    </row>
    <row r="483" spans="1:8">
      <c r="A483">
        <v>482</v>
      </c>
      <c r="B483">
        <v>58</v>
      </c>
      <c r="C483" t="s">
        <v>36</v>
      </c>
      <c r="D483">
        <v>20</v>
      </c>
      <c r="E483" t="s">
        <v>486</v>
      </c>
      <c r="F483" t="s">
        <v>483</v>
      </c>
      <c r="G483">
        <v>-23.714980000000001</v>
      </c>
      <c r="H483">
        <v>-45.72804</v>
      </c>
    </row>
    <row r="484" spans="1:8">
      <c r="A484">
        <v>483</v>
      </c>
      <c r="B484">
        <v>59</v>
      </c>
      <c r="C484" t="s">
        <v>12</v>
      </c>
      <c r="D484">
        <v>20</v>
      </c>
      <c r="E484" t="s">
        <v>486</v>
      </c>
      <c r="F484" t="s">
        <v>483</v>
      </c>
      <c r="G484">
        <v>-23.714950000000002</v>
      </c>
      <c r="H484">
        <v>-45.72804</v>
      </c>
    </row>
    <row r="485" spans="1:8">
      <c r="A485">
        <v>484</v>
      </c>
      <c r="B485">
        <v>60</v>
      </c>
      <c r="C485" t="s">
        <v>66</v>
      </c>
      <c r="D485">
        <v>1</v>
      </c>
      <c r="E485" t="s">
        <v>486</v>
      </c>
      <c r="F485" t="s">
        <v>483</v>
      </c>
      <c r="G485">
        <v>-23.714829999999999</v>
      </c>
      <c r="H485">
        <v>-45.728020000000001</v>
      </c>
    </row>
    <row r="486" spans="1:8">
      <c r="A486">
        <v>485</v>
      </c>
      <c r="B486">
        <v>61</v>
      </c>
      <c r="C486" t="s">
        <v>12</v>
      </c>
      <c r="D486">
        <v>11</v>
      </c>
      <c r="E486" t="s">
        <v>486</v>
      </c>
      <c r="F486" t="s">
        <v>483</v>
      </c>
      <c r="G486">
        <v>-23.714759999999998</v>
      </c>
      <c r="H486">
        <v>-45.72804</v>
      </c>
    </row>
    <row r="487" spans="1:8">
      <c r="A487">
        <v>486</v>
      </c>
      <c r="B487">
        <v>62</v>
      </c>
      <c r="C487" t="s">
        <v>34</v>
      </c>
      <c r="D487">
        <v>5</v>
      </c>
      <c r="E487" t="s">
        <v>486</v>
      </c>
      <c r="F487" t="s">
        <v>483</v>
      </c>
      <c r="G487">
        <v>-23.714700000000001</v>
      </c>
      <c r="H487">
        <v>-45.727910000000001</v>
      </c>
    </row>
    <row r="488" spans="1:8">
      <c r="A488">
        <v>487</v>
      </c>
      <c r="B488">
        <v>63</v>
      </c>
      <c r="C488" t="s">
        <v>20</v>
      </c>
      <c r="D488">
        <v>10</v>
      </c>
      <c r="E488" t="s">
        <v>486</v>
      </c>
      <c r="F488" t="s">
        <v>483</v>
      </c>
      <c r="G488">
        <v>-23.714829999999999</v>
      </c>
      <c r="H488">
        <v>-45.728050000000003</v>
      </c>
    </row>
    <row r="489" spans="1:8">
      <c r="A489">
        <v>488</v>
      </c>
      <c r="B489">
        <v>64</v>
      </c>
      <c r="C489" t="s">
        <v>12</v>
      </c>
      <c r="D489">
        <v>32</v>
      </c>
      <c r="E489" t="s">
        <v>486</v>
      </c>
      <c r="F489" t="s">
        <v>483</v>
      </c>
      <c r="G489">
        <v>-23.71472</v>
      </c>
      <c r="H489">
        <v>-45.728119999999997</v>
      </c>
    </row>
    <row r="490" spans="1:8">
      <c r="A490">
        <v>489</v>
      </c>
      <c r="B490">
        <v>65</v>
      </c>
      <c r="C490" t="s">
        <v>34</v>
      </c>
      <c r="D490">
        <v>10</v>
      </c>
      <c r="E490" t="s">
        <v>486</v>
      </c>
      <c r="F490" t="s">
        <v>483</v>
      </c>
      <c r="G490">
        <v>-23.714700000000001</v>
      </c>
      <c r="H490">
        <v>-45.72813</v>
      </c>
    </row>
    <row r="491" spans="1:8">
      <c r="A491">
        <v>490</v>
      </c>
      <c r="B491">
        <v>66</v>
      </c>
      <c r="C491" t="s">
        <v>36</v>
      </c>
      <c r="D491">
        <v>22</v>
      </c>
      <c r="E491" t="s">
        <v>486</v>
      </c>
      <c r="F491" t="s">
        <v>483</v>
      </c>
      <c r="G491">
        <v>-23.714670000000002</v>
      </c>
      <c r="H491">
        <v>-45.728099999999998</v>
      </c>
    </row>
    <row r="492" spans="1:8">
      <c r="A492">
        <v>491</v>
      </c>
      <c r="B492">
        <v>67</v>
      </c>
      <c r="C492" t="s">
        <v>36</v>
      </c>
      <c r="D492">
        <v>45</v>
      </c>
      <c r="E492" t="s">
        <v>486</v>
      </c>
      <c r="F492" t="s">
        <v>483</v>
      </c>
      <c r="G492">
        <v>-23.71454</v>
      </c>
      <c r="H492">
        <v>-45.728149999999999</v>
      </c>
    </row>
    <row r="493" spans="1:8">
      <c r="A493">
        <v>492</v>
      </c>
      <c r="B493">
        <v>68</v>
      </c>
      <c r="C493" t="s">
        <v>12</v>
      </c>
      <c r="D493">
        <v>45</v>
      </c>
      <c r="E493" t="s">
        <v>486</v>
      </c>
      <c r="F493" t="s">
        <v>483</v>
      </c>
      <c r="G493">
        <v>-23.71454</v>
      </c>
      <c r="H493">
        <v>-45.728149999999999</v>
      </c>
    </row>
    <row r="494" spans="1:8">
      <c r="A494">
        <v>493</v>
      </c>
      <c r="B494">
        <v>69</v>
      </c>
      <c r="C494" t="s">
        <v>26</v>
      </c>
      <c r="D494">
        <v>5</v>
      </c>
      <c r="E494" t="s">
        <v>486</v>
      </c>
      <c r="F494" t="s">
        <v>483</v>
      </c>
      <c r="G494">
        <v>-23.714230000000001</v>
      </c>
      <c r="H494">
        <v>-45.728110000000001</v>
      </c>
    </row>
    <row r="495" spans="1:8">
      <c r="A495">
        <v>494</v>
      </c>
      <c r="B495">
        <v>70</v>
      </c>
      <c r="C495" t="s">
        <v>32</v>
      </c>
      <c r="D495">
        <v>13</v>
      </c>
      <c r="E495" t="s">
        <v>486</v>
      </c>
      <c r="F495" t="s">
        <v>483</v>
      </c>
      <c r="G495">
        <v>-23.71415</v>
      </c>
      <c r="H495">
        <v>-45.728140000000003</v>
      </c>
    </row>
    <row r="496" spans="1:8">
      <c r="A496">
        <v>495</v>
      </c>
      <c r="B496">
        <v>71</v>
      </c>
      <c r="C496" t="s">
        <v>36</v>
      </c>
      <c r="D496">
        <v>9</v>
      </c>
      <c r="E496" t="s">
        <v>486</v>
      </c>
      <c r="F496" t="s">
        <v>483</v>
      </c>
      <c r="G496">
        <v>-23.714089999999999</v>
      </c>
      <c r="H496">
        <v>-45.728149999999999</v>
      </c>
    </row>
    <row r="497" spans="1:8">
      <c r="A497">
        <v>496</v>
      </c>
      <c r="B497">
        <v>72</v>
      </c>
      <c r="C497" t="s">
        <v>34</v>
      </c>
      <c r="D497">
        <v>9</v>
      </c>
      <c r="E497" t="s">
        <v>486</v>
      </c>
      <c r="F497" t="s">
        <v>483</v>
      </c>
      <c r="G497">
        <v>-23.714089999999999</v>
      </c>
      <c r="H497">
        <v>-45.728160000000003</v>
      </c>
    </row>
    <row r="498" spans="1:8">
      <c r="A498">
        <v>497</v>
      </c>
      <c r="B498">
        <v>73</v>
      </c>
      <c r="C498" t="s">
        <v>36</v>
      </c>
      <c r="D498">
        <v>12</v>
      </c>
      <c r="E498" t="s">
        <v>486</v>
      </c>
      <c r="F498" t="s">
        <v>483</v>
      </c>
      <c r="G498">
        <v>-23.713950000000001</v>
      </c>
      <c r="H498">
        <v>-45.728180000000002</v>
      </c>
    </row>
    <row r="499" spans="1:8">
      <c r="A499">
        <v>498</v>
      </c>
      <c r="B499">
        <v>74</v>
      </c>
      <c r="C499" t="s">
        <v>12</v>
      </c>
      <c r="D499">
        <v>12</v>
      </c>
      <c r="E499" t="s">
        <v>486</v>
      </c>
      <c r="F499" t="s">
        <v>483</v>
      </c>
      <c r="G499">
        <v>-23.713940000000001</v>
      </c>
      <c r="H499">
        <v>-45.728200000000001</v>
      </c>
    </row>
    <row r="500" spans="1:8">
      <c r="A500">
        <v>499</v>
      </c>
      <c r="B500">
        <v>75</v>
      </c>
      <c r="C500" t="s">
        <v>66</v>
      </c>
      <c r="D500">
        <v>1</v>
      </c>
      <c r="E500" t="s">
        <v>486</v>
      </c>
      <c r="F500" t="s">
        <v>483</v>
      </c>
      <c r="G500">
        <v>-23.71377</v>
      </c>
      <c r="H500">
        <v>-45.728119999999997</v>
      </c>
    </row>
    <row r="501" spans="1:8">
      <c r="A501">
        <v>500</v>
      </c>
      <c r="B501">
        <v>76</v>
      </c>
      <c r="C501" t="s">
        <v>66</v>
      </c>
      <c r="D501">
        <v>1</v>
      </c>
      <c r="E501" t="s">
        <v>486</v>
      </c>
      <c r="F501" t="s">
        <v>483</v>
      </c>
      <c r="G501">
        <v>-23.71415</v>
      </c>
      <c r="H501">
        <v>-45.72784</v>
      </c>
    </row>
    <row r="502" spans="1:8">
      <c r="A502">
        <v>501</v>
      </c>
      <c r="B502">
        <v>1</v>
      </c>
      <c r="C502" t="s">
        <v>76</v>
      </c>
      <c r="D502">
        <v>1</v>
      </c>
      <c r="E502" t="s">
        <v>487</v>
      </c>
      <c r="F502" t="s">
        <v>483</v>
      </c>
      <c r="G502">
        <v>-23.725919999999999</v>
      </c>
      <c r="H502">
        <v>-45.753729999999997</v>
      </c>
    </row>
    <row r="503" spans="1:8">
      <c r="A503">
        <v>502</v>
      </c>
      <c r="B503">
        <v>2</v>
      </c>
      <c r="C503" t="s">
        <v>12</v>
      </c>
      <c r="D503">
        <v>10</v>
      </c>
      <c r="E503" t="s">
        <v>487</v>
      </c>
      <c r="F503" t="s">
        <v>483</v>
      </c>
      <c r="G503">
        <v>-23.724730000000001</v>
      </c>
      <c r="H503">
        <v>-45.753810000000001</v>
      </c>
    </row>
    <row r="504" spans="1:8">
      <c r="A504">
        <v>503</v>
      </c>
      <c r="B504">
        <v>3</v>
      </c>
      <c r="C504" t="s">
        <v>66</v>
      </c>
      <c r="D504">
        <v>1</v>
      </c>
      <c r="E504" t="s">
        <v>487</v>
      </c>
      <c r="F504" t="s">
        <v>483</v>
      </c>
      <c r="G504">
        <v>-23.72457</v>
      </c>
      <c r="H504">
        <v>-45.753599999999999</v>
      </c>
    </row>
    <row r="505" spans="1:8">
      <c r="A505">
        <v>504</v>
      </c>
      <c r="B505">
        <v>4</v>
      </c>
      <c r="C505" t="s">
        <v>50</v>
      </c>
      <c r="D505">
        <v>10</v>
      </c>
      <c r="E505" t="s">
        <v>487</v>
      </c>
      <c r="F505" t="s">
        <v>483</v>
      </c>
      <c r="G505">
        <v>-23.724599999999999</v>
      </c>
      <c r="H505">
        <v>-45.753489999999999</v>
      </c>
    </row>
    <row r="506" spans="1:8">
      <c r="A506">
        <v>505</v>
      </c>
      <c r="B506">
        <v>5</v>
      </c>
      <c r="C506" t="s">
        <v>20</v>
      </c>
      <c r="D506">
        <v>15</v>
      </c>
      <c r="E506" t="s">
        <v>487</v>
      </c>
      <c r="F506" t="s">
        <v>483</v>
      </c>
      <c r="G506">
        <v>-23.72457</v>
      </c>
      <c r="H506">
        <v>-45.753459999999997</v>
      </c>
    </row>
    <row r="507" spans="1:8">
      <c r="A507">
        <v>506</v>
      </c>
      <c r="B507">
        <v>6</v>
      </c>
      <c r="C507" t="s">
        <v>50</v>
      </c>
      <c r="D507">
        <v>4</v>
      </c>
      <c r="E507" t="s">
        <v>487</v>
      </c>
      <c r="F507" t="s">
        <v>483</v>
      </c>
      <c r="G507">
        <v>-23.724550000000001</v>
      </c>
      <c r="H507">
        <v>-45.753390000000003</v>
      </c>
    </row>
    <row r="508" spans="1:8">
      <c r="A508">
        <v>507</v>
      </c>
      <c r="B508">
        <v>7</v>
      </c>
      <c r="C508" t="s">
        <v>24</v>
      </c>
      <c r="D508">
        <v>15</v>
      </c>
      <c r="E508" t="s">
        <v>487</v>
      </c>
      <c r="F508" t="s">
        <v>483</v>
      </c>
      <c r="G508">
        <v>-23.723939999999999</v>
      </c>
      <c r="H508">
        <v>-45.753369999999997</v>
      </c>
    </row>
    <row r="509" spans="1:8">
      <c r="A509">
        <v>508</v>
      </c>
      <c r="B509">
        <v>8</v>
      </c>
      <c r="C509" t="s">
        <v>50</v>
      </c>
      <c r="D509">
        <v>6</v>
      </c>
      <c r="E509" t="s">
        <v>487</v>
      </c>
      <c r="F509" t="s">
        <v>483</v>
      </c>
      <c r="G509">
        <v>-23.72343</v>
      </c>
      <c r="H509">
        <v>-45.753070000000001</v>
      </c>
    </row>
    <row r="510" spans="1:8">
      <c r="A510">
        <v>509</v>
      </c>
      <c r="B510">
        <v>9</v>
      </c>
      <c r="C510" t="s">
        <v>66</v>
      </c>
      <c r="D510">
        <v>1</v>
      </c>
      <c r="E510" t="s">
        <v>487</v>
      </c>
      <c r="F510" t="s">
        <v>483</v>
      </c>
      <c r="G510">
        <v>-23.723369999999999</v>
      </c>
      <c r="H510">
        <v>-45.752789999999997</v>
      </c>
    </row>
    <row r="511" spans="1:8">
      <c r="A511">
        <v>510</v>
      </c>
      <c r="B511">
        <v>10</v>
      </c>
      <c r="C511" t="s">
        <v>12</v>
      </c>
      <c r="D511">
        <v>10</v>
      </c>
      <c r="E511" t="s">
        <v>487</v>
      </c>
      <c r="F511" t="s">
        <v>483</v>
      </c>
      <c r="G511">
        <v>-23.722909999999999</v>
      </c>
      <c r="H511">
        <v>-45.752650000000003</v>
      </c>
    </row>
    <row r="512" spans="1:8">
      <c r="A512">
        <v>511</v>
      </c>
      <c r="B512">
        <v>11</v>
      </c>
      <c r="C512" t="s">
        <v>50</v>
      </c>
      <c r="D512">
        <v>4</v>
      </c>
      <c r="E512" t="s">
        <v>487</v>
      </c>
      <c r="F512" t="s">
        <v>483</v>
      </c>
      <c r="G512">
        <v>-23.722629999999999</v>
      </c>
      <c r="H512">
        <v>-45.752719999999997</v>
      </c>
    </row>
    <row r="513" spans="1:8">
      <c r="A513">
        <v>512</v>
      </c>
      <c r="B513">
        <v>12</v>
      </c>
      <c r="C513" t="s">
        <v>50</v>
      </c>
      <c r="D513">
        <v>3</v>
      </c>
      <c r="E513" t="s">
        <v>487</v>
      </c>
      <c r="F513" t="s">
        <v>483</v>
      </c>
      <c r="G513">
        <v>-23.722429999999999</v>
      </c>
      <c r="H513">
        <v>-45.752760000000002</v>
      </c>
    </row>
    <row r="514" spans="1:8">
      <c r="A514">
        <v>513</v>
      </c>
      <c r="B514">
        <v>13</v>
      </c>
      <c r="C514" t="s">
        <v>78</v>
      </c>
      <c r="D514">
        <v>1</v>
      </c>
      <c r="E514" t="s">
        <v>487</v>
      </c>
      <c r="F514" t="s">
        <v>483</v>
      </c>
      <c r="G514">
        <v>-23.72185</v>
      </c>
      <c r="H514">
        <v>-45.753129999999999</v>
      </c>
    </row>
    <row r="515" spans="1:8">
      <c r="A515">
        <v>514</v>
      </c>
      <c r="B515">
        <v>14</v>
      </c>
      <c r="C515" t="s">
        <v>12</v>
      </c>
      <c r="D515">
        <v>25</v>
      </c>
      <c r="E515" t="s">
        <v>487</v>
      </c>
      <c r="F515" t="s">
        <v>483</v>
      </c>
      <c r="G515">
        <v>-23.721609999999998</v>
      </c>
      <c r="H515">
        <v>-45.753210000000003</v>
      </c>
    </row>
    <row r="516" spans="1:8">
      <c r="A516">
        <v>515</v>
      </c>
      <c r="B516">
        <v>15</v>
      </c>
      <c r="C516" t="s">
        <v>12</v>
      </c>
      <c r="D516">
        <v>22</v>
      </c>
      <c r="E516" t="s">
        <v>487</v>
      </c>
      <c r="F516" t="s">
        <v>483</v>
      </c>
      <c r="G516">
        <v>-23.721240000000002</v>
      </c>
      <c r="H516">
        <v>-45.753570000000003</v>
      </c>
    </row>
    <row r="517" spans="1:8">
      <c r="A517">
        <v>516</v>
      </c>
      <c r="B517">
        <v>16</v>
      </c>
      <c r="C517" t="s">
        <v>36</v>
      </c>
      <c r="D517">
        <v>22</v>
      </c>
      <c r="E517" t="s">
        <v>487</v>
      </c>
      <c r="F517" t="s">
        <v>483</v>
      </c>
      <c r="G517">
        <v>-23.721260000000001</v>
      </c>
      <c r="H517">
        <v>-45.753590000000003</v>
      </c>
    </row>
    <row r="518" spans="1:8">
      <c r="A518">
        <v>517</v>
      </c>
      <c r="B518">
        <v>17</v>
      </c>
      <c r="C518" t="s">
        <v>12</v>
      </c>
      <c r="D518">
        <v>15</v>
      </c>
      <c r="E518" t="s">
        <v>487</v>
      </c>
      <c r="F518" t="s">
        <v>483</v>
      </c>
      <c r="G518">
        <v>-23.721139999999998</v>
      </c>
      <c r="H518">
        <v>-45.753749999999997</v>
      </c>
    </row>
    <row r="519" spans="1:8">
      <c r="A519">
        <v>518</v>
      </c>
      <c r="B519">
        <v>18</v>
      </c>
      <c r="C519" t="s">
        <v>66</v>
      </c>
      <c r="D519">
        <v>1</v>
      </c>
      <c r="E519" t="s">
        <v>487</v>
      </c>
      <c r="F519" t="s">
        <v>483</v>
      </c>
      <c r="G519">
        <v>-23.72064</v>
      </c>
      <c r="H519">
        <v>-45.753799999999998</v>
      </c>
    </row>
    <row r="520" spans="1:8">
      <c r="A520">
        <v>519</v>
      </c>
      <c r="B520">
        <v>19</v>
      </c>
      <c r="C520" t="s">
        <v>66</v>
      </c>
      <c r="D520">
        <v>1</v>
      </c>
      <c r="E520" t="s">
        <v>487</v>
      </c>
      <c r="F520" t="s">
        <v>483</v>
      </c>
      <c r="G520">
        <v>-23.72062</v>
      </c>
      <c r="H520">
        <v>-45.753819999999997</v>
      </c>
    </row>
    <row r="521" spans="1:8">
      <c r="A521">
        <v>520</v>
      </c>
      <c r="B521">
        <v>20</v>
      </c>
      <c r="C521" t="s">
        <v>22</v>
      </c>
      <c r="D521">
        <v>4</v>
      </c>
      <c r="E521" t="s">
        <v>487</v>
      </c>
      <c r="F521" t="s">
        <v>483</v>
      </c>
      <c r="G521">
        <v>-23.720649999999999</v>
      </c>
      <c r="H521">
        <v>-45.753819999999997</v>
      </c>
    </row>
    <row r="522" spans="1:8">
      <c r="A522">
        <v>521</v>
      </c>
      <c r="B522">
        <v>21</v>
      </c>
      <c r="C522" t="s">
        <v>12</v>
      </c>
      <c r="D522">
        <v>18</v>
      </c>
      <c r="E522" t="s">
        <v>487</v>
      </c>
      <c r="F522" t="s">
        <v>483</v>
      </c>
      <c r="G522">
        <v>-23.72062</v>
      </c>
      <c r="H522">
        <v>-45.75385</v>
      </c>
    </row>
    <row r="523" spans="1:8">
      <c r="A523">
        <v>522</v>
      </c>
      <c r="B523">
        <v>22</v>
      </c>
      <c r="C523" t="s">
        <v>12</v>
      </c>
      <c r="D523">
        <v>15</v>
      </c>
      <c r="E523" t="s">
        <v>487</v>
      </c>
      <c r="F523" t="s">
        <v>483</v>
      </c>
      <c r="G523">
        <v>-23.72045</v>
      </c>
      <c r="H523">
        <v>-45.754080000000002</v>
      </c>
    </row>
    <row r="524" spans="1:8">
      <c r="A524">
        <v>523</v>
      </c>
      <c r="B524">
        <v>23</v>
      </c>
      <c r="C524" t="s">
        <v>20</v>
      </c>
      <c r="D524">
        <v>8</v>
      </c>
      <c r="E524" t="s">
        <v>487</v>
      </c>
      <c r="F524" t="s">
        <v>483</v>
      </c>
      <c r="G524">
        <v>-23.720300000000002</v>
      </c>
      <c r="H524">
        <v>-45.754130000000004</v>
      </c>
    </row>
    <row r="525" spans="1:8">
      <c r="A525">
        <v>524</v>
      </c>
      <c r="B525">
        <v>24</v>
      </c>
      <c r="C525" t="s">
        <v>12</v>
      </c>
      <c r="D525">
        <v>30</v>
      </c>
      <c r="E525" t="s">
        <v>487</v>
      </c>
      <c r="F525" t="s">
        <v>483</v>
      </c>
      <c r="G525">
        <v>-23.720330000000001</v>
      </c>
      <c r="H525">
        <v>-45.75421</v>
      </c>
    </row>
    <row r="526" spans="1:8">
      <c r="A526">
        <v>525</v>
      </c>
      <c r="B526">
        <v>25</v>
      </c>
      <c r="C526" t="s">
        <v>50</v>
      </c>
      <c r="D526">
        <v>4</v>
      </c>
      <c r="E526" t="s">
        <v>487</v>
      </c>
      <c r="F526" t="s">
        <v>483</v>
      </c>
      <c r="G526">
        <v>-23.72034</v>
      </c>
      <c r="H526">
        <v>-45.754330000000003</v>
      </c>
    </row>
    <row r="527" spans="1:8">
      <c r="A527">
        <v>526</v>
      </c>
      <c r="B527">
        <v>26</v>
      </c>
      <c r="C527" t="s">
        <v>12</v>
      </c>
      <c r="D527">
        <v>42</v>
      </c>
      <c r="E527" t="s">
        <v>487</v>
      </c>
      <c r="F527" t="s">
        <v>483</v>
      </c>
      <c r="G527">
        <v>-23.72024</v>
      </c>
      <c r="H527">
        <v>-45.754460000000002</v>
      </c>
    </row>
    <row r="528" spans="1:8">
      <c r="A528">
        <v>527</v>
      </c>
      <c r="B528">
        <v>27</v>
      </c>
      <c r="C528" t="s">
        <v>20</v>
      </c>
      <c r="D528">
        <v>8</v>
      </c>
      <c r="E528" t="s">
        <v>487</v>
      </c>
      <c r="F528" t="s">
        <v>483</v>
      </c>
      <c r="G528">
        <v>-23.719909999999999</v>
      </c>
      <c r="H528">
        <v>-45.754390000000001</v>
      </c>
    </row>
    <row r="529" spans="1:8">
      <c r="A529">
        <v>528</v>
      </c>
      <c r="B529">
        <v>28</v>
      </c>
      <c r="C529" t="s">
        <v>12</v>
      </c>
      <c r="D529">
        <v>90</v>
      </c>
      <c r="E529" t="s">
        <v>487</v>
      </c>
      <c r="F529" t="s">
        <v>483</v>
      </c>
      <c r="G529">
        <v>-23.719840000000001</v>
      </c>
      <c r="H529">
        <v>-45.754359999999998</v>
      </c>
    </row>
    <row r="530" spans="1:8">
      <c r="A530">
        <v>529</v>
      </c>
      <c r="B530">
        <v>29</v>
      </c>
      <c r="C530" t="s">
        <v>12</v>
      </c>
      <c r="D530">
        <v>90</v>
      </c>
      <c r="E530" t="s">
        <v>487</v>
      </c>
      <c r="F530" t="s">
        <v>483</v>
      </c>
      <c r="G530">
        <v>-23.718789999999998</v>
      </c>
      <c r="H530">
        <v>-45.754379999999998</v>
      </c>
    </row>
    <row r="531" spans="1:8">
      <c r="A531">
        <v>530</v>
      </c>
      <c r="B531">
        <v>30</v>
      </c>
      <c r="C531" t="s">
        <v>12</v>
      </c>
      <c r="D531">
        <v>22</v>
      </c>
      <c r="E531" t="s">
        <v>487</v>
      </c>
      <c r="F531" t="s">
        <v>483</v>
      </c>
      <c r="G531">
        <v>-23.718060000000001</v>
      </c>
      <c r="H531">
        <v>-45.754330000000003</v>
      </c>
    </row>
    <row r="532" spans="1:8">
      <c r="A532">
        <v>531</v>
      </c>
      <c r="B532">
        <v>31</v>
      </c>
      <c r="C532" t="s">
        <v>12</v>
      </c>
      <c r="D532">
        <v>90</v>
      </c>
      <c r="E532" t="s">
        <v>487</v>
      </c>
      <c r="F532" t="s">
        <v>483</v>
      </c>
      <c r="G532">
        <v>-23.71773</v>
      </c>
      <c r="H532">
        <v>-45.754240000000003</v>
      </c>
    </row>
    <row r="533" spans="1:8">
      <c r="A533">
        <v>532</v>
      </c>
      <c r="B533">
        <v>32</v>
      </c>
      <c r="C533" t="s">
        <v>78</v>
      </c>
      <c r="D533">
        <v>1</v>
      </c>
      <c r="E533" t="s">
        <v>487</v>
      </c>
      <c r="F533" t="s">
        <v>483</v>
      </c>
      <c r="G533">
        <v>-23.71762</v>
      </c>
      <c r="H533">
        <v>-45.754199999999997</v>
      </c>
    </row>
    <row r="534" spans="1:8">
      <c r="A534">
        <v>533</v>
      </c>
      <c r="B534">
        <v>33</v>
      </c>
      <c r="C534" t="s">
        <v>50</v>
      </c>
      <c r="D534">
        <v>6</v>
      </c>
      <c r="E534" t="s">
        <v>487</v>
      </c>
      <c r="F534" t="s">
        <v>483</v>
      </c>
      <c r="G534">
        <v>-23.717130000000001</v>
      </c>
      <c r="H534">
        <v>-45.75432</v>
      </c>
    </row>
    <row r="535" spans="1:8">
      <c r="A535">
        <v>534</v>
      </c>
      <c r="B535">
        <v>34</v>
      </c>
      <c r="C535" t="s">
        <v>12</v>
      </c>
      <c r="D535">
        <v>90</v>
      </c>
      <c r="E535" t="s">
        <v>487</v>
      </c>
      <c r="F535" t="s">
        <v>483</v>
      </c>
      <c r="G535">
        <v>-23.71706</v>
      </c>
      <c r="H535">
        <v>-45.754379999999998</v>
      </c>
    </row>
    <row r="536" spans="1:8">
      <c r="A536">
        <v>535</v>
      </c>
      <c r="B536">
        <v>35</v>
      </c>
      <c r="C536" t="s">
        <v>66</v>
      </c>
      <c r="D536">
        <v>1</v>
      </c>
      <c r="E536" t="s">
        <v>487</v>
      </c>
      <c r="F536" t="s">
        <v>483</v>
      </c>
      <c r="G536">
        <v>-23.716529999999999</v>
      </c>
      <c r="H536">
        <v>-45.754640000000002</v>
      </c>
    </row>
    <row r="537" spans="1:8">
      <c r="A537">
        <v>536</v>
      </c>
      <c r="B537">
        <v>36</v>
      </c>
      <c r="C537" t="s">
        <v>50</v>
      </c>
      <c r="D537">
        <v>4</v>
      </c>
      <c r="E537" t="s">
        <v>487</v>
      </c>
      <c r="F537" t="s">
        <v>483</v>
      </c>
      <c r="G537">
        <v>-23.71651</v>
      </c>
      <c r="H537">
        <v>-45.754649999999998</v>
      </c>
    </row>
    <row r="538" spans="1:8">
      <c r="A538">
        <v>537</v>
      </c>
      <c r="B538">
        <v>37</v>
      </c>
      <c r="C538" t="s">
        <v>12</v>
      </c>
      <c r="D538">
        <v>75</v>
      </c>
      <c r="E538" t="s">
        <v>487</v>
      </c>
      <c r="F538" t="s">
        <v>483</v>
      </c>
      <c r="G538">
        <v>-23.716550000000002</v>
      </c>
      <c r="H538">
        <v>-45.754660000000001</v>
      </c>
    </row>
    <row r="539" spans="1:8">
      <c r="A539">
        <v>538</v>
      </c>
      <c r="B539">
        <v>38</v>
      </c>
      <c r="C539" t="s">
        <v>34</v>
      </c>
      <c r="D539">
        <v>30</v>
      </c>
      <c r="E539" t="s">
        <v>487</v>
      </c>
      <c r="F539" t="s">
        <v>483</v>
      </c>
      <c r="G539">
        <v>-23.71613</v>
      </c>
      <c r="H539">
        <v>-45.75468</v>
      </c>
    </row>
    <row r="540" spans="1:8">
      <c r="A540">
        <v>539</v>
      </c>
      <c r="B540">
        <v>39</v>
      </c>
      <c r="C540" t="s">
        <v>12</v>
      </c>
      <c r="D540">
        <v>98</v>
      </c>
      <c r="E540" t="s">
        <v>487</v>
      </c>
      <c r="F540" t="s">
        <v>483</v>
      </c>
      <c r="G540">
        <v>-23.716249999999999</v>
      </c>
      <c r="H540">
        <v>-45.754660000000001</v>
      </c>
    </row>
    <row r="541" spans="1:8">
      <c r="A541">
        <v>540</v>
      </c>
      <c r="B541">
        <v>40</v>
      </c>
      <c r="C541" t="s">
        <v>66</v>
      </c>
      <c r="D541">
        <v>1</v>
      </c>
      <c r="E541" t="s">
        <v>487</v>
      </c>
      <c r="F541" t="s">
        <v>483</v>
      </c>
      <c r="G541">
        <v>-23.716239999999999</v>
      </c>
      <c r="H541">
        <v>-45.754669999999997</v>
      </c>
    </row>
    <row r="542" spans="1:8">
      <c r="A542">
        <v>541</v>
      </c>
      <c r="B542">
        <v>41</v>
      </c>
      <c r="C542" t="s">
        <v>50</v>
      </c>
      <c r="D542">
        <v>5</v>
      </c>
      <c r="E542" t="s">
        <v>487</v>
      </c>
      <c r="F542" t="s">
        <v>483</v>
      </c>
      <c r="G542">
        <v>-23.716200000000001</v>
      </c>
      <c r="H542">
        <v>-45.754579999999997</v>
      </c>
    </row>
    <row r="543" spans="1:8">
      <c r="A543">
        <v>542</v>
      </c>
      <c r="B543">
        <v>42</v>
      </c>
      <c r="C543" t="s">
        <v>20</v>
      </c>
      <c r="D543">
        <v>5</v>
      </c>
      <c r="E543" t="s">
        <v>487</v>
      </c>
      <c r="F543" t="s">
        <v>483</v>
      </c>
      <c r="G543">
        <v>-23.716000000000001</v>
      </c>
      <c r="H543">
        <v>-45.754449999999999</v>
      </c>
    </row>
    <row r="544" spans="1:8">
      <c r="A544">
        <v>543</v>
      </c>
      <c r="B544">
        <v>43</v>
      </c>
      <c r="C544" t="s">
        <v>50</v>
      </c>
      <c r="D544">
        <v>5</v>
      </c>
      <c r="E544" t="s">
        <v>487</v>
      </c>
      <c r="F544" t="s">
        <v>483</v>
      </c>
      <c r="G544">
        <v>-23.715730000000001</v>
      </c>
      <c r="H544">
        <v>-45.754350000000002</v>
      </c>
    </row>
    <row r="545" spans="1:8">
      <c r="A545">
        <v>544</v>
      </c>
      <c r="B545">
        <v>44</v>
      </c>
      <c r="C545" t="s">
        <v>12</v>
      </c>
      <c r="D545">
        <v>60</v>
      </c>
      <c r="E545" t="s">
        <v>487</v>
      </c>
      <c r="F545" t="s">
        <v>483</v>
      </c>
      <c r="G545">
        <v>-23.715479999999999</v>
      </c>
      <c r="H545">
        <v>-45.75423</v>
      </c>
    </row>
    <row r="546" spans="1:8">
      <c r="A546">
        <v>545</v>
      </c>
      <c r="B546">
        <v>45</v>
      </c>
      <c r="C546" t="s">
        <v>50</v>
      </c>
      <c r="D546">
        <v>8</v>
      </c>
      <c r="E546" t="s">
        <v>487</v>
      </c>
      <c r="F546" t="s">
        <v>483</v>
      </c>
      <c r="G546">
        <v>-23.715209999999999</v>
      </c>
      <c r="H546">
        <v>-45.754159999999999</v>
      </c>
    </row>
    <row r="547" spans="1:8">
      <c r="A547">
        <v>546</v>
      </c>
      <c r="B547">
        <v>46</v>
      </c>
      <c r="C547" t="s">
        <v>24</v>
      </c>
      <c r="D547">
        <v>13</v>
      </c>
      <c r="E547" t="s">
        <v>487</v>
      </c>
      <c r="F547" t="s">
        <v>483</v>
      </c>
      <c r="G547">
        <v>-23.714950000000002</v>
      </c>
      <c r="H547">
        <v>-45.754049999999999</v>
      </c>
    </row>
    <row r="548" spans="1:8">
      <c r="A548">
        <v>547</v>
      </c>
      <c r="B548">
        <v>47</v>
      </c>
      <c r="C548" t="s">
        <v>12</v>
      </c>
      <c r="D548">
        <v>85</v>
      </c>
      <c r="E548" t="s">
        <v>487</v>
      </c>
      <c r="F548" t="s">
        <v>483</v>
      </c>
      <c r="G548">
        <v>-23.71481</v>
      </c>
      <c r="H548">
        <v>-45.753979999999999</v>
      </c>
    </row>
    <row r="549" spans="1:8">
      <c r="A549">
        <v>548</v>
      </c>
      <c r="B549">
        <v>48</v>
      </c>
      <c r="C549" t="s">
        <v>50</v>
      </c>
      <c r="D549">
        <v>10</v>
      </c>
      <c r="E549" t="s">
        <v>487</v>
      </c>
      <c r="F549" t="s">
        <v>483</v>
      </c>
      <c r="G549">
        <v>-23.714479999999998</v>
      </c>
      <c r="H549">
        <v>-45.753889999999998</v>
      </c>
    </row>
    <row r="550" spans="1:8">
      <c r="A550">
        <v>549</v>
      </c>
      <c r="B550">
        <v>49</v>
      </c>
      <c r="C550" t="s">
        <v>12</v>
      </c>
      <c r="D550">
        <v>28</v>
      </c>
      <c r="E550" t="s">
        <v>487</v>
      </c>
      <c r="F550" t="s">
        <v>483</v>
      </c>
      <c r="G550">
        <v>-23.714220000000001</v>
      </c>
      <c r="H550">
        <v>-45.753950000000003</v>
      </c>
    </row>
    <row r="551" spans="1:8">
      <c r="A551">
        <v>550</v>
      </c>
      <c r="B551">
        <v>50</v>
      </c>
      <c r="C551" t="s">
        <v>32</v>
      </c>
      <c r="D551">
        <v>28</v>
      </c>
      <c r="E551" t="s">
        <v>487</v>
      </c>
      <c r="F551" t="s">
        <v>483</v>
      </c>
      <c r="G551">
        <v>-23.714210000000001</v>
      </c>
      <c r="H551">
        <v>-45.753979999999999</v>
      </c>
    </row>
    <row r="552" spans="1:8">
      <c r="A552">
        <v>551</v>
      </c>
      <c r="B552">
        <v>51</v>
      </c>
      <c r="C552" t="s">
        <v>52</v>
      </c>
      <c r="D552">
        <v>10</v>
      </c>
      <c r="E552" t="s">
        <v>487</v>
      </c>
      <c r="F552" t="s">
        <v>483</v>
      </c>
      <c r="G552">
        <v>-23.71405</v>
      </c>
      <c r="H552">
        <v>-45.754109999999997</v>
      </c>
    </row>
    <row r="553" spans="1:8">
      <c r="A553">
        <v>552</v>
      </c>
      <c r="B553">
        <v>52</v>
      </c>
      <c r="C553" t="s">
        <v>68</v>
      </c>
      <c r="D553">
        <v>1</v>
      </c>
      <c r="E553" t="s">
        <v>487</v>
      </c>
      <c r="F553" t="s">
        <v>483</v>
      </c>
      <c r="G553">
        <v>-23.71406</v>
      </c>
      <c r="H553">
        <v>-45.754040000000003</v>
      </c>
    </row>
    <row r="554" spans="1:8">
      <c r="A554">
        <v>553</v>
      </c>
      <c r="B554">
        <v>1</v>
      </c>
      <c r="C554" t="s">
        <v>76</v>
      </c>
      <c r="D554">
        <v>1</v>
      </c>
      <c r="E554" t="s">
        <v>488</v>
      </c>
      <c r="F554" t="s">
        <v>483</v>
      </c>
      <c r="G554">
        <v>-23.788914999999999</v>
      </c>
      <c r="H554">
        <v>-45.552360999999998</v>
      </c>
    </row>
    <row r="555" spans="1:8">
      <c r="A555">
        <v>554</v>
      </c>
      <c r="B555">
        <v>2</v>
      </c>
      <c r="C555" t="s">
        <v>12</v>
      </c>
      <c r="D555">
        <v>99</v>
      </c>
      <c r="E555" t="s">
        <v>488</v>
      </c>
      <c r="F555" t="s">
        <v>483</v>
      </c>
      <c r="G555">
        <v>-23.788917999999999</v>
      </c>
      <c r="H555">
        <v>-45.552349</v>
      </c>
    </row>
    <row r="556" spans="1:8">
      <c r="A556">
        <v>555</v>
      </c>
      <c r="B556">
        <v>3</v>
      </c>
      <c r="C556" t="s">
        <v>14</v>
      </c>
      <c r="D556">
        <v>7</v>
      </c>
      <c r="E556" t="s">
        <v>488</v>
      </c>
      <c r="F556" t="s">
        <v>483</v>
      </c>
      <c r="G556">
        <v>-23.788941999999999</v>
      </c>
      <c r="H556">
        <v>-45.552283000000003</v>
      </c>
    </row>
    <row r="557" spans="1:8">
      <c r="A557">
        <v>556</v>
      </c>
      <c r="B557">
        <v>4</v>
      </c>
      <c r="C557" t="s">
        <v>50</v>
      </c>
      <c r="D557">
        <v>20</v>
      </c>
      <c r="E557" t="s">
        <v>488</v>
      </c>
      <c r="F557" t="s">
        <v>483</v>
      </c>
      <c r="G557">
        <v>-23.788720000000001</v>
      </c>
      <c r="H557">
        <v>-45.551670000000001</v>
      </c>
    </row>
    <row r="558" spans="1:8">
      <c r="A558">
        <v>557</v>
      </c>
      <c r="B558">
        <v>5</v>
      </c>
      <c r="C558" t="s">
        <v>12</v>
      </c>
      <c r="D558">
        <v>99</v>
      </c>
      <c r="E558" t="s">
        <v>488</v>
      </c>
      <c r="F558" t="s">
        <v>483</v>
      </c>
      <c r="G558">
        <v>-23.788668000000001</v>
      </c>
      <c r="H558">
        <v>-45.551450000000003</v>
      </c>
    </row>
    <row r="559" spans="1:8">
      <c r="A559">
        <v>558</v>
      </c>
      <c r="B559">
        <v>6</v>
      </c>
      <c r="C559" t="s">
        <v>50</v>
      </c>
      <c r="D559">
        <v>10</v>
      </c>
      <c r="E559" t="s">
        <v>488</v>
      </c>
      <c r="F559" t="s">
        <v>483</v>
      </c>
      <c r="G559">
        <v>-23.788582999999999</v>
      </c>
      <c r="H559">
        <v>-45.551262000000001</v>
      </c>
    </row>
    <row r="560" spans="1:8">
      <c r="A560">
        <v>559</v>
      </c>
      <c r="B560">
        <v>7</v>
      </c>
      <c r="C560" t="s">
        <v>12</v>
      </c>
      <c r="D560">
        <v>99</v>
      </c>
      <c r="E560" t="s">
        <v>488</v>
      </c>
      <c r="F560" t="s">
        <v>483</v>
      </c>
      <c r="G560">
        <v>-23.788094000000001</v>
      </c>
      <c r="H560">
        <v>-45.550728999999997</v>
      </c>
    </row>
    <row r="561" spans="1:8">
      <c r="A561">
        <v>560</v>
      </c>
      <c r="B561">
        <v>8</v>
      </c>
      <c r="C561" t="s">
        <v>50</v>
      </c>
      <c r="D561">
        <v>10</v>
      </c>
      <c r="E561" t="s">
        <v>488</v>
      </c>
      <c r="F561" t="s">
        <v>483</v>
      </c>
      <c r="G561">
        <v>-23.788149000000001</v>
      </c>
      <c r="H561">
        <v>-45.550227999999997</v>
      </c>
    </row>
    <row r="562" spans="1:8">
      <c r="A562">
        <v>561</v>
      </c>
      <c r="B562">
        <v>9</v>
      </c>
      <c r="C562" t="s">
        <v>12</v>
      </c>
      <c r="D562">
        <v>99</v>
      </c>
      <c r="E562" t="s">
        <v>488</v>
      </c>
      <c r="F562" t="s">
        <v>483</v>
      </c>
      <c r="G562">
        <v>-23.788077000000001</v>
      </c>
      <c r="H562">
        <v>-45.549742000000002</v>
      </c>
    </row>
    <row r="563" spans="1:8">
      <c r="A563">
        <v>562</v>
      </c>
      <c r="B563">
        <v>10</v>
      </c>
      <c r="C563" t="s">
        <v>12</v>
      </c>
      <c r="D563">
        <v>99</v>
      </c>
      <c r="E563" t="s">
        <v>488</v>
      </c>
      <c r="F563" t="s">
        <v>483</v>
      </c>
      <c r="G563">
        <v>-23.788229000000001</v>
      </c>
      <c r="H563">
        <v>-45.548892000000002</v>
      </c>
    </row>
    <row r="564" spans="1:8">
      <c r="A564">
        <v>563</v>
      </c>
      <c r="B564">
        <v>11</v>
      </c>
      <c r="C564" t="s">
        <v>12</v>
      </c>
      <c r="D564">
        <v>99</v>
      </c>
      <c r="E564" t="s">
        <v>488</v>
      </c>
      <c r="F564" t="s">
        <v>483</v>
      </c>
      <c r="G564">
        <v>-23.787590999999999</v>
      </c>
      <c r="H564">
        <v>-45.548206</v>
      </c>
    </row>
    <row r="565" spans="1:8">
      <c r="A565">
        <v>564</v>
      </c>
      <c r="B565">
        <v>12</v>
      </c>
      <c r="C565" t="s">
        <v>12</v>
      </c>
      <c r="D565">
        <v>90</v>
      </c>
      <c r="E565" t="s">
        <v>488</v>
      </c>
      <c r="F565" t="s">
        <v>483</v>
      </c>
      <c r="G565">
        <v>-23.786971000000001</v>
      </c>
      <c r="H565">
        <v>-45.547758999999999</v>
      </c>
    </row>
    <row r="566" spans="1:8">
      <c r="A566">
        <v>565</v>
      </c>
      <c r="B566">
        <v>13</v>
      </c>
      <c r="C566" t="s">
        <v>12</v>
      </c>
      <c r="D566">
        <v>26</v>
      </c>
      <c r="E566" t="s">
        <v>488</v>
      </c>
      <c r="F566" t="s">
        <v>483</v>
      </c>
      <c r="G566">
        <v>-23.7866</v>
      </c>
      <c r="H566">
        <v>-45.546919000000003</v>
      </c>
    </row>
    <row r="567" spans="1:8">
      <c r="A567">
        <v>566</v>
      </c>
      <c r="B567">
        <v>14</v>
      </c>
      <c r="C567" t="s">
        <v>12</v>
      </c>
      <c r="D567">
        <v>55</v>
      </c>
      <c r="E567" t="s">
        <v>488</v>
      </c>
      <c r="F567" t="s">
        <v>483</v>
      </c>
      <c r="G567">
        <v>-23.786816000000002</v>
      </c>
      <c r="H567">
        <v>-45.546734999999998</v>
      </c>
    </row>
    <row r="568" spans="1:8">
      <c r="A568">
        <v>567</v>
      </c>
      <c r="B568">
        <v>15</v>
      </c>
      <c r="C568" t="s">
        <v>50</v>
      </c>
      <c r="D568">
        <v>3</v>
      </c>
      <c r="E568" t="s">
        <v>488</v>
      </c>
      <c r="F568" t="s">
        <v>483</v>
      </c>
      <c r="G568">
        <v>-23.786932</v>
      </c>
      <c r="H568">
        <v>-45.546410999999999</v>
      </c>
    </row>
    <row r="569" spans="1:8">
      <c r="A569">
        <v>568</v>
      </c>
      <c r="B569">
        <v>16</v>
      </c>
      <c r="C569" t="s">
        <v>12</v>
      </c>
      <c r="D569">
        <v>5</v>
      </c>
      <c r="E569" t="s">
        <v>488</v>
      </c>
      <c r="F569" t="s">
        <v>483</v>
      </c>
      <c r="G569">
        <v>-23.786728</v>
      </c>
      <c r="H569">
        <v>-45.546314000000002</v>
      </c>
    </row>
    <row r="570" spans="1:8">
      <c r="A570">
        <v>569</v>
      </c>
      <c r="B570">
        <v>17</v>
      </c>
      <c r="C570" t="s">
        <v>12</v>
      </c>
      <c r="D570">
        <v>10</v>
      </c>
      <c r="E570" t="s">
        <v>488</v>
      </c>
      <c r="F570" t="s">
        <v>483</v>
      </c>
      <c r="G570">
        <v>-23.786297999999999</v>
      </c>
      <c r="H570">
        <v>-45.545566000000001</v>
      </c>
    </row>
    <row r="571" spans="1:8">
      <c r="A571">
        <v>570</v>
      </c>
      <c r="B571">
        <v>18</v>
      </c>
      <c r="C571" t="s">
        <v>12</v>
      </c>
      <c r="D571">
        <v>46</v>
      </c>
      <c r="E571" t="s">
        <v>488</v>
      </c>
      <c r="F571" t="s">
        <v>483</v>
      </c>
      <c r="G571">
        <v>-23.786190999999999</v>
      </c>
      <c r="H571">
        <v>-45.545250000000003</v>
      </c>
    </row>
    <row r="572" spans="1:8">
      <c r="A572">
        <v>571</v>
      </c>
      <c r="B572">
        <v>19</v>
      </c>
      <c r="C572" t="s">
        <v>12</v>
      </c>
      <c r="D572">
        <v>80</v>
      </c>
      <c r="E572" t="s">
        <v>488</v>
      </c>
      <c r="F572" t="s">
        <v>483</v>
      </c>
      <c r="G572">
        <v>-23.785881</v>
      </c>
      <c r="H572">
        <v>-45.544626999999998</v>
      </c>
    </row>
    <row r="573" spans="1:8">
      <c r="A573">
        <v>572</v>
      </c>
      <c r="B573">
        <v>20</v>
      </c>
      <c r="C573" t="s">
        <v>78</v>
      </c>
      <c r="D573">
        <v>1</v>
      </c>
      <c r="E573" t="s">
        <v>488</v>
      </c>
      <c r="F573" t="s">
        <v>483</v>
      </c>
      <c r="G573">
        <v>-23.785755000000002</v>
      </c>
      <c r="H573">
        <v>-45.544415000000001</v>
      </c>
    </row>
    <row r="574" spans="1:8">
      <c r="A574">
        <v>573</v>
      </c>
      <c r="B574">
        <v>21</v>
      </c>
      <c r="C574" t="s">
        <v>12</v>
      </c>
      <c r="D574">
        <v>99</v>
      </c>
      <c r="E574" t="s">
        <v>488</v>
      </c>
      <c r="F574" t="s">
        <v>483</v>
      </c>
      <c r="G574">
        <v>-23.785841999999999</v>
      </c>
      <c r="H574">
        <v>-45.544049999999999</v>
      </c>
    </row>
    <row r="575" spans="1:8">
      <c r="A575">
        <v>574</v>
      </c>
      <c r="B575">
        <v>22</v>
      </c>
      <c r="C575" t="s">
        <v>36</v>
      </c>
      <c r="D575">
        <v>10</v>
      </c>
      <c r="E575" t="s">
        <v>488</v>
      </c>
      <c r="F575" t="s">
        <v>483</v>
      </c>
      <c r="G575">
        <v>-23.786041999999998</v>
      </c>
      <c r="H575">
        <v>-45.543084999999998</v>
      </c>
    </row>
    <row r="576" spans="1:8">
      <c r="A576">
        <v>575</v>
      </c>
      <c r="B576">
        <v>23</v>
      </c>
      <c r="C576" t="s">
        <v>12</v>
      </c>
      <c r="D576">
        <v>20</v>
      </c>
      <c r="E576" t="s">
        <v>488</v>
      </c>
      <c r="F576" t="s">
        <v>483</v>
      </c>
      <c r="G576">
        <v>-23.786083000000001</v>
      </c>
      <c r="H576">
        <v>-45.543016999999999</v>
      </c>
    </row>
    <row r="577" spans="1:8">
      <c r="A577">
        <v>576</v>
      </c>
      <c r="B577">
        <v>24</v>
      </c>
      <c r="C577" t="s">
        <v>20</v>
      </c>
      <c r="D577">
        <v>8</v>
      </c>
      <c r="E577" t="s">
        <v>488</v>
      </c>
      <c r="F577" t="s">
        <v>483</v>
      </c>
      <c r="G577">
        <v>-23.786175</v>
      </c>
      <c r="H577">
        <v>-45.542915999999998</v>
      </c>
    </row>
    <row r="578" spans="1:8">
      <c r="A578">
        <v>577</v>
      </c>
      <c r="B578">
        <v>25</v>
      </c>
      <c r="C578" t="s">
        <v>12</v>
      </c>
      <c r="D578">
        <v>9</v>
      </c>
      <c r="E578" t="s">
        <v>488</v>
      </c>
      <c r="F578" t="s">
        <v>483</v>
      </c>
      <c r="G578">
        <v>-23.786227</v>
      </c>
      <c r="H578">
        <v>-45.542858000000003</v>
      </c>
    </row>
    <row r="579" spans="1:8">
      <c r="A579">
        <v>578</v>
      </c>
      <c r="B579">
        <v>26</v>
      </c>
      <c r="C579" t="s">
        <v>12</v>
      </c>
      <c r="D579">
        <v>34</v>
      </c>
      <c r="E579" t="s">
        <v>488</v>
      </c>
      <c r="F579" t="s">
        <v>483</v>
      </c>
      <c r="G579">
        <v>-23.786256999999999</v>
      </c>
      <c r="H579">
        <v>-45.542755</v>
      </c>
    </row>
    <row r="580" spans="1:8">
      <c r="A580">
        <v>579</v>
      </c>
      <c r="B580">
        <v>27</v>
      </c>
      <c r="C580" t="s">
        <v>50</v>
      </c>
      <c r="D580">
        <v>4</v>
      </c>
      <c r="E580" t="s">
        <v>488</v>
      </c>
      <c r="F580" t="s">
        <v>483</v>
      </c>
      <c r="G580">
        <v>-23.786425999999999</v>
      </c>
      <c r="H580">
        <v>-45.542408000000002</v>
      </c>
    </row>
    <row r="581" spans="1:8">
      <c r="A581">
        <v>580</v>
      </c>
      <c r="B581">
        <v>28</v>
      </c>
      <c r="C581" t="s">
        <v>50</v>
      </c>
      <c r="D581">
        <v>4</v>
      </c>
      <c r="E581" t="s">
        <v>488</v>
      </c>
      <c r="F581" t="s">
        <v>483</v>
      </c>
      <c r="G581">
        <v>-23.786522000000001</v>
      </c>
      <c r="H581">
        <v>-45.542430000000003</v>
      </c>
    </row>
    <row r="582" spans="1:8">
      <c r="A582">
        <v>581</v>
      </c>
      <c r="B582">
        <v>29</v>
      </c>
      <c r="C582" t="s">
        <v>12</v>
      </c>
      <c r="D582">
        <v>10</v>
      </c>
      <c r="E582" t="s">
        <v>488</v>
      </c>
      <c r="F582" t="s">
        <v>483</v>
      </c>
      <c r="G582">
        <v>-23.786518999999998</v>
      </c>
      <c r="H582">
        <v>-45.542459000000001</v>
      </c>
    </row>
    <row r="583" spans="1:8">
      <c r="A583">
        <v>582</v>
      </c>
      <c r="B583">
        <v>30</v>
      </c>
      <c r="C583" t="s">
        <v>20</v>
      </c>
      <c r="D583">
        <v>30</v>
      </c>
      <c r="E583" t="s">
        <v>488</v>
      </c>
      <c r="F583" t="s">
        <v>483</v>
      </c>
      <c r="G583">
        <v>-23.786643000000002</v>
      </c>
      <c r="H583">
        <v>-45.542712999999999</v>
      </c>
    </row>
    <row r="584" spans="1:8">
      <c r="A584">
        <v>583</v>
      </c>
      <c r="B584">
        <v>31</v>
      </c>
      <c r="C584" t="s">
        <v>20</v>
      </c>
      <c r="D584">
        <v>50</v>
      </c>
      <c r="E584" t="s">
        <v>488</v>
      </c>
      <c r="F584" t="s">
        <v>483</v>
      </c>
      <c r="G584">
        <v>-23.786905999999998</v>
      </c>
      <c r="H584">
        <v>-45.542732000000001</v>
      </c>
    </row>
    <row r="585" spans="1:8">
      <c r="A585">
        <v>584</v>
      </c>
      <c r="B585">
        <v>32</v>
      </c>
      <c r="C585" t="s">
        <v>68</v>
      </c>
      <c r="D585">
        <v>1</v>
      </c>
      <c r="E585" t="s">
        <v>488</v>
      </c>
      <c r="F585" t="s">
        <v>483</v>
      </c>
      <c r="G585">
        <v>-23.787293999999999</v>
      </c>
      <c r="H585">
        <v>-45.542833999999999</v>
      </c>
    </row>
    <row r="586" spans="1:8">
      <c r="A586">
        <v>585</v>
      </c>
      <c r="B586">
        <v>33</v>
      </c>
      <c r="C586" t="s">
        <v>78</v>
      </c>
      <c r="D586">
        <v>1</v>
      </c>
      <c r="E586" t="s">
        <v>488</v>
      </c>
      <c r="F586" t="s">
        <v>483</v>
      </c>
      <c r="G586">
        <v>-23.787279999999999</v>
      </c>
      <c r="H586">
        <v>-45.542845</v>
      </c>
    </row>
    <row r="587" spans="1:8">
      <c r="A587">
        <v>586</v>
      </c>
      <c r="B587">
        <v>1</v>
      </c>
      <c r="C587" t="s">
        <v>76</v>
      </c>
      <c r="D587">
        <v>1</v>
      </c>
      <c r="E587" t="s">
        <v>489</v>
      </c>
      <c r="F587" t="s">
        <v>483</v>
      </c>
      <c r="G587">
        <v>-23.795503</v>
      </c>
      <c r="H587">
        <v>-45.553434000000003</v>
      </c>
    </row>
    <row r="588" spans="1:8">
      <c r="A588">
        <v>587</v>
      </c>
      <c r="B588">
        <v>2</v>
      </c>
      <c r="C588" t="s">
        <v>14</v>
      </c>
      <c r="D588">
        <v>98</v>
      </c>
      <c r="E588" t="s">
        <v>489</v>
      </c>
      <c r="F588" t="s">
        <v>483</v>
      </c>
      <c r="G588">
        <v>-23.795539000000002</v>
      </c>
      <c r="H588">
        <v>-45.553443999999999</v>
      </c>
    </row>
    <row r="589" spans="1:8">
      <c r="A589">
        <v>588</v>
      </c>
      <c r="B589">
        <v>3</v>
      </c>
      <c r="C589" t="s">
        <v>80</v>
      </c>
      <c r="D589">
        <v>1</v>
      </c>
      <c r="E589" t="s">
        <v>489</v>
      </c>
      <c r="F589" t="s">
        <v>483</v>
      </c>
      <c r="G589">
        <v>-23.796619</v>
      </c>
      <c r="H589">
        <v>-45.553511</v>
      </c>
    </row>
    <row r="590" spans="1:8">
      <c r="A590">
        <v>589</v>
      </c>
      <c r="B590">
        <v>4</v>
      </c>
      <c r="C590" t="s">
        <v>66</v>
      </c>
      <c r="D590">
        <v>1</v>
      </c>
      <c r="E590" t="s">
        <v>489</v>
      </c>
      <c r="F590" t="s">
        <v>483</v>
      </c>
      <c r="G590">
        <v>-23.796835000000002</v>
      </c>
      <c r="H590">
        <v>-45.553527000000003</v>
      </c>
    </row>
    <row r="591" spans="1:8">
      <c r="A591">
        <v>590</v>
      </c>
      <c r="B591">
        <v>5</v>
      </c>
      <c r="C591" t="s">
        <v>20</v>
      </c>
      <c r="D591">
        <v>12</v>
      </c>
      <c r="E591" t="s">
        <v>489</v>
      </c>
      <c r="F591" t="s">
        <v>483</v>
      </c>
      <c r="G591">
        <v>-23.796834</v>
      </c>
      <c r="H591">
        <v>-45.553528</v>
      </c>
    </row>
    <row r="592" spans="1:8">
      <c r="A592">
        <v>591</v>
      </c>
      <c r="B592">
        <v>6</v>
      </c>
      <c r="C592" t="s">
        <v>20</v>
      </c>
      <c r="D592">
        <v>70</v>
      </c>
      <c r="E592" t="s">
        <v>489</v>
      </c>
      <c r="F592" t="s">
        <v>483</v>
      </c>
      <c r="G592">
        <v>-23.796744</v>
      </c>
      <c r="H592">
        <v>-45.553628000000003</v>
      </c>
    </row>
    <row r="593" spans="1:10">
      <c r="A593">
        <v>592</v>
      </c>
      <c r="B593">
        <v>7</v>
      </c>
      <c r="C593" t="s">
        <v>22</v>
      </c>
      <c r="D593">
        <v>10</v>
      </c>
      <c r="E593" t="s">
        <v>489</v>
      </c>
      <c r="F593" t="s">
        <v>483</v>
      </c>
      <c r="G593">
        <v>-23.796976000000001</v>
      </c>
      <c r="H593">
        <v>-45.553685000000002</v>
      </c>
    </row>
    <row r="594" spans="1:10">
      <c r="A594">
        <v>593</v>
      </c>
      <c r="B594">
        <v>8</v>
      </c>
      <c r="C594" t="s">
        <v>20</v>
      </c>
      <c r="D594">
        <v>25</v>
      </c>
      <c r="E594" t="s">
        <v>489</v>
      </c>
      <c r="F594" t="s">
        <v>483</v>
      </c>
      <c r="G594">
        <v>-23.796986</v>
      </c>
      <c r="H594">
        <v>-45.553441999999997</v>
      </c>
      <c r="I594" t="s">
        <v>468</v>
      </c>
      <c r="J594" t="s">
        <v>469</v>
      </c>
    </row>
    <row r="595" spans="1:10">
      <c r="A595">
        <v>594</v>
      </c>
      <c r="B595">
        <v>9</v>
      </c>
      <c r="C595" t="s">
        <v>20</v>
      </c>
      <c r="D595">
        <v>15</v>
      </c>
      <c r="E595" t="s">
        <v>489</v>
      </c>
      <c r="F595" t="s">
        <v>483</v>
      </c>
      <c r="G595">
        <v>-23.797028999999998</v>
      </c>
      <c r="H595">
        <v>-45.553412999999999</v>
      </c>
      <c r="I595" t="s">
        <v>468</v>
      </c>
      <c r="J595" t="s">
        <v>469</v>
      </c>
    </row>
    <row r="596" spans="1:10">
      <c r="A596">
        <v>595</v>
      </c>
      <c r="B596">
        <v>10</v>
      </c>
      <c r="C596" t="s">
        <v>20</v>
      </c>
      <c r="D596">
        <v>2</v>
      </c>
      <c r="E596" t="s">
        <v>489</v>
      </c>
      <c r="F596" t="s">
        <v>483</v>
      </c>
      <c r="G596">
        <v>-23.797070999999999</v>
      </c>
      <c r="H596">
        <v>-45.553415999999999</v>
      </c>
    </row>
    <row r="597" spans="1:10">
      <c r="A597">
        <v>596</v>
      </c>
      <c r="B597">
        <v>11</v>
      </c>
      <c r="C597" t="s">
        <v>20</v>
      </c>
      <c r="D597">
        <v>5</v>
      </c>
      <c r="E597" t="s">
        <v>489</v>
      </c>
      <c r="F597" t="s">
        <v>483</v>
      </c>
      <c r="G597">
        <v>-23.797087000000001</v>
      </c>
      <c r="H597">
        <v>-45.553426000000002</v>
      </c>
    </row>
    <row r="598" spans="1:10">
      <c r="A598">
        <v>597</v>
      </c>
      <c r="B598">
        <v>12</v>
      </c>
      <c r="C598" t="s">
        <v>28</v>
      </c>
      <c r="D598">
        <v>6</v>
      </c>
      <c r="E598" t="s">
        <v>489</v>
      </c>
      <c r="F598" t="s">
        <v>483</v>
      </c>
      <c r="G598">
        <v>-23.797094000000001</v>
      </c>
      <c r="H598">
        <v>-45.553445000000004</v>
      </c>
    </row>
    <row r="599" spans="1:10">
      <c r="A599">
        <v>598</v>
      </c>
      <c r="B599">
        <v>13</v>
      </c>
      <c r="C599" t="s">
        <v>12</v>
      </c>
      <c r="D599">
        <v>50</v>
      </c>
      <c r="E599" t="s">
        <v>489</v>
      </c>
      <c r="F599" t="s">
        <v>483</v>
      </c>
      <c r="G599">
        <v>-23.797291999999999</v>
      </c>
      <c r="H599">
        <v>-45.553598999999998</v>
      </c>
    </row>
    <row r="600" spans="1:10">
      <c r="A600">
        <v>599</v>
      </c>
      <c r="B600">
        <v>14</v>
      </c>
      <c r="C600" t="s">
        <v>28</v>
      </c>
      <c r="D600">
        <v>4</v>
      </c>
      <c r="E600" t="s">
        <v>489</v>
      </c>
      <c r="F600" t="s">
        <v>483</v>
      </c>
      <c r="G600">
        <v>-23.797460999999998</v>
      </c>
      <c r="H600">
        <v>-45.553694999999998</v>
      </c>
    </row>
    <row r="601" spans="1:10">
      <c r="A601">
        <v>600</v>
      </c>
      <c r="B601">
        <v>15</v>
      </c>
      <c r="C601" t="s">
        <v>20</v>
      </c>
      <c r="D601">
        <v>35</v>
      </c>
      <c r="E601" t="s">
        <v>489</v>
      </c>
      <c r="F601" t="s">
        <v>483</v>
      </c>
      <c r="G601">
        <v>-23.797803999999999</v>
      </c>
      <c r="H601">
        <v>-45.553683999999997</v>
      </c>
    </row>
    <row r="602" spans="1:10">
      <c r="A602">
        <v>601</v>
      </c>
      <c r="B602">
        <v>16</v>
      </c>
      <c r="C602" t="s">
        <v>18</v>
      </c>
      <c r="D602">
        <v>18</v>
      </c>
      <c r="E602" t="s">
        <v>489</v>
      </c>
      <c r="F602" t="s">
        <v>483</v>
      </c>
      <c r="G602">
        <v>-23.797930999999998</v>
      </c>
      <c r="H602">
        <v>-45.553536999999999</v>
      </c>
    </row>
    <row r="603" spans="1:10">
      <c r="A603">
        <v>602</v>
      </c>
      <c r="B603">
        <v>17</v>
      </c>
      <c r="C603" t="s">
        <v>14</v>
      </c>
      <c r="D603">
        <v>5</v>
      </c>
      <c r="E603" t="s">
        <v>489</v>
      </c>
      <c r="F603" t="s">
        <v>483</v>
      </c>
      <c r="G603">
        <v>-23.798083999999999</v>
      </c>
      <c r="H603">
        <v>-45.553496000000003</v>
      </c>
    </row>
    <row r="604" spans="1:10">
      <c r="A604">
        <v>603</v>
      </c>
      <c r="B604">
        <v>18</v>
      </c>
      <c r="C604" t="s">
        <v>20</v>
      </c>
      <c r="D604">
        <v>8</v>
      </c>
      <c r="E604" t="s">
        <v>489</v>
      </c>
      <c r="F604" t="s">
        <v>483</v>
      </c>
      <c r="G604">
        <v>-23.798206</v>
      </c>
      <c r="H604">
        <v>-45.553545999999997</v>
      </c>
    </row>
    <row r="605" spans="1:10">
      <c r="A605">
        <v>604</v>
      </c>
      <c r="B605">
        <v>19</v>
      </c>
      <c r="C605" t="s">
        <v>36</v>
      </c>
      <c r="D605">
        <v>8</v>
      </c>
      <c r="E605" t="s">
        <v>489</v>
      </c>
      <c r="F605" t="s">
        <v>483</v>
      </c>
      <c r="G605">
        <v>-23.798210000000001</v>
      </c>
      <c r="H605">
        <v>-45.553550999999999</v>
      </c>
    </row>
    <row r="606" spans="1:10">
      <c r="A606">
        <v>605</v>
      </c>
      <c r="B606">
        <v>20</v>
      </c>
      <c r="C606" t="s">
        <v>12</v>
      </c>
      <c r="D606">
        <v>44</v>
      </c>
      <c r="E606" t="s">
        <v>489</v>
      </c>
      <c r="F606" t="s">
        <v>483</v>
      </c>
      <c r="G606">
        <v>-23.79823</v>
      </c>
      <c r="H606">
        <v>-45.553612000000001</v>
      </c>
    </row>
    <row r="607" spans="1:10">
      <c r="A607">
        <v>606</v>
      </c>
      <c r="B607">
        <v>21</v>
      </c>
      <c r="C607" t="s">
        <v>28</v>
      </c>
      <c r="D607">
        <v>44</v>
      </c>
      <c r="E607" t="s">
        <v>489</v>
      </c>
      <c r="F607" t="s">
        <v>483</v>
      </c>
      <c r="G607">
        <v>-23.798244</v>
      </c>
      <c r="H607">
        <v>-45.553642000000004</v>
      </c>
    </row>
    <row r="608" spans="1:10">
      <c r="A608">
        <v>607</v>
      </c>
      <c r="B608">
        <v>22</v>
      </c>
      <c r="C608" t="s">
        <v>20</v>
      </c>
      <c r="D608">
        <v>13</v>
      </c>
      <c r="E608" t="s">
        <v>489</v>
      </c>
      <c r="F608" t="s">
        <v>483</v>
      </c>
      <c r="G608">
        <v>-23.798314000000001</v>
      </c>
      <c r="H608">
        <v>-45.553716000000001</v>
      </c>
      <c r="I608" t="s">
        <v>468</v>
      </c>
      <c r="J608" t="s">
        <v>469</v>
      </c>
    </row>
    <row r="609" spans="1:8">
      <c r="A609">
        <v>608</v>
      </c>
      <c r="B609">
        <v>23</v>
      </c>
      <c r="C609" t="s">
        <v>20</v>
      </c>
      <c r="D609">
        <v>18</v>
      </c>
      <c r="E609" t="s">
        <v>489</v>
      </c>
      <c r="F609" t="s">
        <v>483</v>
      </c>
      <c r="G609">
        <v>-23.798532000000002</v>
      </c>
      <c r="H609">
        <v>-45.553871000000001</v>
      </c>
    </row>
    <row r="610" spans="1:8">
      <c r="A610">
        <v>609</v>
      </c>
      <c r="B610">
        <v>24</v>
      </c>
      <c r="C610" t="s">
        <v>40</v>
      </c>
      <c r="D610">
        <v>10</v>
      </c>
      <c r="E610" t="s">
        <v>489</v>
      </c>
      <c r="F610" t="s">
        <v>483</v>
      </c>
      <c r="G610">
        <v>-23.798631</v>
      </c>
      <c r="H610">
        <v>-45.553863</v>
      </c>
    </row>
    <row r="611" spans="1:8">
      <c r="A611">
        <v>610</v>
      </c>
      <c r="B611">
        <v>25</v>
      </c>
      <c r="C611" t="s">
        <v>66</v>
      </c>
      <c r="D611">
        <v>1</v>
      </c>
      <c r="E611" t="s">
        <v>489</v>
      </c>
      <c r="F611" t="s">
        <v>483</v>
      </c>
      <c r="G611">
        <v>-23.798649999999999</v>
      </c>
      <c r="H611">
        <v>-45.553865999999999</v>
      </c>
    </row>
    <row r="612" spans="1:8">
      <c r="A612">
        <v>611</v>
      </c>
      <c r="B612">
        <v>26</v>
      </c>
      <c r="C612" t="s">
        <v>14</v>
      </c>
      <c r="D612">
        <v>14</v>
      </c>
      <c r="E612" t="s">
        <v>489</v>
      </c>
      <c r="F612" t="s">
        <v>483</v>
      </c>
      <c r="G612">
        <v>-23.798618000000001</v>
      </c>
      <c r="H612">
        <v>-45.553842000000003</v>
      </c>
    </row>
    <row r="613" spans="1:8">
      <c r="A613">
        <v>612</v>
      </c>
      <c r="B613">
        <v>27</v>
      </c>
      <c r="C613" t="s">
        <v>20</v>
      </c>
      <c r="D613">
        <v>10</v>
      </c>
      <c r="E613" t="s">
        <v>489</v>
      </c>
      <c r="F613" t="s">
        <v>483</v>
      </c>
      <c r="G613">
        <v>-23.798655</v>
      </c>
      <c r="H613">
        <v>-45.553846</v>
      </c>
    </row>
    <row r="614" spans="1:8">
      <c r="A614">
        <v>613</v>
      </c>
      <c r="B614">
        <v>28</v>
      </c>
      <c r="C614" t="s">
        <v>20</v>
      </c>
      <c r="D614">
        <v>70</v>
      </c>
      <c r="E614" t="s">
        <v>489</v>
      </c>
      <c r="F614" t="s">
        <v>483</v>
      </c>
      <c r="G614">
        <v>-23.798691000000002</v>
      </c>
      <c r="H614">
        <v>-45.553896999999999</v>
      </c>
    </row>
    <row r="615" spans="1:8">
      <c r="A615">
        <v>614</v>
      </c>
      <c r="B615">
        <v>29</v>
      </c>
      <c r="C615" t="s">
        <v>66</v>
      </c>
      <c r="D615">
        <v>1</v>
      </c>
      <c r="E615" t="s">
        <v>489</v>
      </c>
      <c r="F615" t="s">
        <v>483</v>
      </c>
      <c r="G615">
        <v>-23.798680000000001</v>
      </c>
      <c r="H615">
        <v>-45.553885999999999</v>
      </c>
    </row>
    <row r="616" spans="1:8">
      <c r="A616">
        <v>615</v>
      </c>
      <c r="B616">
        <v>30</v>
      </c>
      <c r="C616" t="s">
        <v>14</v>
      </c>
      <c r="D616">
        <v>30</v>
      </c>
      <c r="E616" t="s">
        <v>489</v>
      </c>
      <c r="F616" t="s">
        <v>483</v>
      </c>
      <c r="G616">
        <v>-23.799282000000002</v>
      </c>
      <c r="H616">
        <v>-45.554116999999998</v>
      </c>
    </row>
    <row r="617" spans="1:8">
      <c r="A617">
        <v>616</v>
      </c>
      <c r="B617">
        <v>31</v>
      </c>
      <c r="C617" t="s">
        <v>12</v>
      </c>
      <c r="D617">
        <v>30</v>
      </c>
      <c r="E617" t="s">
        <v>489</v>
      </c>
      <c r="F617" t="s">
        <v>483</v>
      </c>
      <c r="G617">
        <v>-23.799312</v>
      </c>
      <c r="H617">
        <v>-45.554105</v>
      </c>
    </row>
    <row r="618" spans="1:8">
      <c r="A618">
        <v>617</v>
      </c>
      <c r="B618">
        <v>32</v>
      </c>
      <c r="C618" t="s">
        <v>26</v>
      </c>
      <c r="D618">
        <v>5</v>
      </c>
      <c r="E618" t="s">
        <v>489</v>
      </c>
      <c r="F618" t="s">
        <v>483</v>
      </c>
      <c r="G618">
        <v>-23.799489000000001</v>
      </c>
      <c r="H618">
        <v>-45.554054000000001</v>
      </c>
    </row>
    <row r="619" spans="1:8">
      <c r="A619">
        <v>618</v>
      </c>
      <c r="B619">
        <v>33</v>
      </c>
      <c r="C619" t="s">
        <v>28</v>
      </c>
      <c r="D619">
        <v>18</v>
      </c>
      <c r="E619" t="s">
        <v>489</v>
      </c>
      <c r="F619" t="s">
        <v>483</v>
      </c>
      <c r="G619">
        <v>-23.799537000000001</v>
      </c>
      <c r="H619">
        <v>-45.554031999999999</v>
      </c>
    </row>
    <row r="620" spans="1:8">
      <c r="A620">
        <v>619</v>
      </c>
      <c r="B620">
        <v>34</v>
      </c>
      <c r="C620" t="s">
        <v>50</v>
      </c>
      <c r="D620">
        <v>3</v>
      </c>
      <c r="E620" t="s">
        <v>489</v>
      </c>
      <c r="F620" t="s">
        <v>483</v>
      </c>
      <c r="G620">
        <v>-23.799825999999999</v>
      </c>
      <c r="H620">
        <v>-45.553981</v>
      </c>
    </row>
    <row r="621" spans="1:8">
      <c r="A621">
        <v>620</v>
      </c>
      <c r="B621">
        <v>35</v>
      </c>
      <c r="C621" t="s">
        <v>12</v>
      </c>
      <c r="D621">
        <v>27</v>
      </c>
      <c r="E621" t="s">
        <v>489</v>
      </c>
      <c r="F621" t="s">
        <v>483</v>
      </c>
      <c r="G621">
        <v>-23.79992</v>
      </c>
      <c r="H621">
        <v>-45.554009000000001</v>
      </c>
    </row>
    <row r="622" spans="1:8">
      <c r="A622">
        <v>621</v>
      </c>
      <c r="B622">
        <v>36</v>
      </c>
      <c r="C622" t="s">
        <v>14</v>
      </c>
      <c r="D622">
        <v>23</v>
      </c>
      <c r="E622" t="s">
        <v>489</v>
      </c>
      <c r="F622" t="s">
        <v>483</v>
      </c>
      <c r="G622">
        <v>-23.800090000000001</v>
      </c>
      <c r="H622">
        <v>-45.554115000000003</v>
      </c>
    </row>
    <row r="623" spans="1:8">
      <c r="A623">
        <v>622</v>
      </c>
      <c r="B623">
        <v>37</v>
      </c>
      <c r="C623" t="s">
        <v>66</v>
      </c>
      <c r="D623">
        <v>1</v>
      </c>
      <c r="E623" t="s">
        <v>489</v>
      </c>
      <c r="F623" t="s">
        <v>483</v>
      </c>
      <c r="G623">
        <v>-23.800169</v>
      </c>
      <c r="H623">
        <v>-45.554293999999999</v>
      </c>
    </row>
    <row r="624" spans="1:8">
      <c r="A624">
        <v>623</v>
      </c>
      <c r="B624">
        <v>38</v>
      </c>
      <c r="C624" t="s">
        <v>50</v>
      </c>
      <c r="D624">
        <v>3</v>
      </c>
      <c r="E624" t="s">
        <v>489</v>
      </c>
      <c r="F624" t="s">
        <v>483</v>
      </c>
      <c r="G624">
        <v>-23.800156999999999</v>
      </c>
      <c r="H624">
        <v>-45.554349000000002</v>
      </c>
    </row>
    <row r="625" spans="1:10">
      <c r="A625">
        <v>624</v>
      </c>
      <c r="B625">
        <v>39</v>
      </c>
      <c r="C625" t="s">
        <v>50</v>
      </c>
      <c r="D625">
        <v>3</v>
      </c>
      <c r="E625" t="s">
        <v>489</v>
      </c>
      <c r="F625" t="s">
        <v>483</v>
      </c>
      <c r="G625">
        <v>-23.800194999999999</v>
      </c>
      <c r="H625">
        <v>-45.554459999999999</v>
      </c>
    </row>
    <row r="626" spans="1:10">
      <c r="A626">
        <v>625</v>
      </c>
      <c r="B626">
        <v>40</v>
      </c>
      <c r="C626" t="s">
        <v>14</v>
      </c>
      <c r="D626">
        <v>34</v>
      </c>
      <c r="E626" t="s">
        <v>489</v>
      </c>
      <c r="F626" t="s">
        <v>483</v>
      </c>
      <c r="G626">
        <v>-23.800211999999998</v>
      </c>
      <c r="H626">
        <v>-45.554476999999999</v>
      </c>
    </row>
    <row r="627" spans="1:10">
      <c r="A627">
        <v>626</v>
      </c>
      <c r="B627">
        <v>41</v>
      </c>
      <c r="C627" t="s">
        <v>50</v>
      </c>
      <c r="D627">
        <v>5</v>
      </c>
      <c r="E627" t="s">
        <v>489</v>
      </c>
      <c r="F627" t="s">
        <v>483</v>
      </c>
      <c r="G627">
        <v>-23.800245</v>
      </c>
      <c r="H627">
        <v>-45.554557000000003</v>
      </c>
    </row>
    <row r="628" spans="1:10">
      <c r="A628">
        <v>627</v>
      </c>
      <c r="B628">
        <v>42</v>
      </c>
      <c r="C628" t="s">
        <v>40</v>
      </c>
      <c r="D628">
        <v>20</v>
      </c>
      <c r="E628" t="s">
        <v>489</v>
      </c>
      <c r="F628" t="s">
        <v>483</v>
      </c>
      <c r="G628">
        <v>-23.800402999999999</v>
      </c>
      <c r="H628">
        <v>-45.554563999999999</v>
      </c>
    </row>
    <row r="629" spans="1:10">
      <c r="A629">
        <v>628</v>
      </c>
      <c r="B629">
        <v>43</v>
      </c>
      <c r="C629" t="s">
        <v>28</v>
      </c>
      <c r="D629">
        <v>5</v>
      </c>
      <c r="E629" t="s">
        <v>489</v>
      </c>
      <c r="F629" t="s">
        <v>483</v>
      </c>
      <c r="G629">
        <v>-23.800453999999998</v>
      </c>
      <c r="H629">
        <v>-45.554554000000003</v>
      </c>
    </row>
    <row r="630" spans="1:10">
      <c r="A630">
        <v>629</v>
      </c>
      <c r="B630">
        <v>44</v>
      </c>
      <c r="C630" t="s">
        <v>14</v>
      </c>
      <c r="D630">
        <v>8</v>
      </c>
      <c r="E630" t="s">
        <v>489</v>
      </c>
      <c r="F630" t="s">
        <v>483</v>
      </c>
      <c r="G630">
        <v>-23.800408999999998</v>
      </c>
      <c r="H630">
        <v>-45.554628000000001</v>
      </c>
    </row>
    <row r="631" spans="1:10">
      <c r="A631">
        <v>630</v>
      </c>
      <c r="B631">
        <v>45</v>
      </c>
      <c r="C631" t="s">
        <v>12</v>
      </c>
      <c r="D631">
        <v>99</v>
      </c>
      <c r="E631" t="s">
        <v>489</v>
      </c>
      <c r="F631" t="s">
        <v>483</v>
      </c>
      <c r="G631">
        <v>-23.800446000000001</v>
      </c>
      <c r="H631">
        <v>-45.554701000000001</v>
      </c>
    </row>
    <row r="632" spans="1:10">
      <c r="A632">
        <v>631</v>
      </c>
      <c r="B632">
        <v>46</v>
      </c>
      <c r="C632" t="s">
        <v>20</v>
      </c>
      <c r="D632">
        <v>20</v>
      </c>
      <c r="E632" t="s">
        <v>489</v>
      </c>
      <c r="F632" t="s">
        <v>483</v>
      </c>
      <c r="G632">
        <v>-23.800751999999999</v>
      </c>
      <c r="H632">
        <v>-45.555034999999997</v>
      </c>
      <c r="I632" t="s">
        <v>468</v>
      </c>
      <c r="J632" t="s">
        <v>469</v>
      </c>
    </row>
    <row r="633" spans="1:10">
      <c r="A633">
        <v>632</v>
      </c>
      <c r="B633">
        <v>47</v>
      </c>
      <c r="C633" t="s">
        <v>12</v>
      </c>
      <c r="D633">
        <v>35</v>
      </c>
      <c r="E633" t="s">
        <v>489</v>
      </c>
      <c r="F633" t="s">
        <v>483</v>
      </c>
      <c r="G633">
        <v>-23.800964</v>
      </c>
      <c r="H633">
        <v>-45.55545</v>
      </c>
    </row>
    <row r="634" spans="1:10">
      <c r="A634">
        <v>633</v>
      </c>
      <c r="B634">
        <v>48</v>
      </c>
      <c r="C634" t="s">
        <v>20</v>
      </c>
      <c r="D634">
        <v>50</v>
      </c>
      <c r="E634" t="s">
        <v>489</v>
      </c>
      <c r="F634" t="s">
        <v>483</v>
      </c>
      <c r="G634">
        <v>-23.801127000000001</v>
      </c>
      <c r="H634">
        <v>-45.555734000000001</v>
      </c>
    </row>
    <row r="635" spans="1:10">
      <c r="A635">
        <v>634</v>
      </c>
      <c r="B635">
        <v>49</v>
      </c>
      <c r="C635" t="s">
        <v>50</v>
      </c>
      <c r="D635">
        <v>3</v>
      </c>
      <c r="E635" t="s">
        <v>489</v>
      </c>
      <c r="F635" t="s">
        <v>483</v>
      </c>
      <c r="G635">
        <v>-23.801197999999999</v>
      </c>
      <c r="H635">
        <v>-45.555889999999998</v>
      </c>
    </row>
    <row r="636" spans="1:10">
      <c r="A636">
        <v>635</v>
      </c>
      <c r="B636">
        <v>50</v>
      </c>
      <c r="C636" t="s">
        <v>34</v>
      </c>
      <c r="D636">
        <v>15</v>
      </c>
      <c r="E636" t="s">
        <v>489</v>
      </c>
      <c r="F636" t="s">
        <v>483</v>
      </c>
      <c r="G636">
        <v>-23.801333</v>
      </c>
      <c r="H636">
        <v>-45.555942999999999</v>
      </c>
    </row>
    <row r="637" spans="1:10">
      <c r="A637">
        <v>636</v>
      </c>
      <c r="B637">
        <v>51</v>
      </c>
      <c r="C637" t="s">
        <v>36</v>
      </c>
      <c r="D637">
        <v>12</v>
      </c>
      <c r="E637" t="s">
        <v>489</v>
      </c>
      <c r="F637" t="s">
        <v>483</v>
      </c>
      <c r="G637">
        <v>-23.801358</v>
      </c>
      <c r="H637">
        <v>-45.555897999999999</v>
      </c>
    </row>
    <row r="638" spans="1:10">
      <c r="A638">
        <v>637</v>
      </c>
      <c r="B638">
        <v>52</v>
      </c>
      <c r="C638" t="s">
        <v>20</v>
      </c>
      <c r="D638">
        <v>5</v>
      </c>
      <c r="E638" t="s">
        <v>489</v>
      </c>
      <c r="F638" t="s">
        <v>483</v>
      </c>
      <c r="G638">
        <v>-23.801366999999999</v>
      </c>
      <c r="H638">
        <v>-45.555866999999999</v>
      </c>
    </row>
    <row r="639" spans="1:10">
      <c r="A639">
        <v>638</v>
      </c>
      <c r="B639">
        <v>53</v>
      </c>
      <c r="C639" t="s">
        <v>20</v>
      </c>
      <c r="D639">
        <v>25</v>
      </c>
      <c r="E639" t="s">
        <v>489</v>
      </c>
      <c r="F639" t="s">
        <v>483</v>
      </c>
      <c r="G639">
        <v>-23.800295999999999</v>
      </c>
      <c r="H639">
        <v>-45.554495000000003</v>
      </c>
    </row>
    <row r="640" spans="1:10">
      <c r="A640">
        <v>639</v>
      </c>
      <c r="B640">
        <v>54</v>
      </c>
      <c r="C640" t="s">
        <v>12</v>
      </c>
      <c r="D640">
        <v>15</v>
      </c>
      <c r="E640" t="s">
        <v>489</v>
      </c>
      <c r="F640" t="s">
        <v>483</v>
      </c>
      <c r="G640">
        <v>-23.800298000000002</v>
      </c>
      <c r="H640">
        <v>-45.554481000000003</v>
      </c>
    </row>
    <row r="641" spans="1:8">
      <c r="A641">
        <v>640</v>
      </c>
      <c r="B641">
        <v>55</v>
      </c>
      <c r="C641" t="s">
        <v>50</v>
      </c>
      <c r="D641">
        <v>10</v>
      </c>
      <c r="E641" t="s">
        <v>489</v>
      </c>
      <c r="F641" t="s">
        <v>483</v>
      </c>
      <c r="G641">
        <v>-23.800241</v>
      </c>
      <c r="H641">
        <v>-45.554367999999997</v>
      </c>
    </row>
    <row r="642" spans="1:8">
      <c r="A642">
        <v>641</v>
      </c>
      <c r="B642">
        <v>56</v>
      </c>
      <c r="C642" t="s">
        <v>50</v>
      </c>
      <c r="D642">
        <v>6</v>
      </c>
      <c r="E642" t="s">
        <v>489</v>
      </c>
      <c r="F642" t="s">
        <v>483</v>
      </c>
      <c r="G642">
        <v>-23.800225999999999</v>
      </c>
      <c r="H642">
        <v>-45.554316</v>
      </c>
    </row>
    <row r="643" spans="1:8">
      <c r="A643">
        <v>642</v>
      </c>
      <c r="B643">
        <v>57</v>
      </c>
      <c r="C643" t="s">
        <v>50</v>
      </c>
      <c r="D643">
        <v>12</v>
      </c>
      <c r="E643" t="s">
        <v>489</v>
      </c>
      <c r="F643" t="s">
        <v>483</v>
      </c>
      <c r="G643">
        <v>-23.800180999999998</v>
      </c>
      <c r="H643">
        <v>-45.554304999999999</v>
      </c>
    </row>
    <row r="644" spans="1:8">
      <c r="A644">
        <v>643</v>
      </c>
      <c r="B644">
        <v>58</v>
      </c>
      <c r="C644" t="s">
        <v>50</v>
      </c>
      <c r="D644">
        <v>3</v>
      </c>
      <c r="E644" t="s">
        <v>489</v>
      </c>
      <c r="F644" t="s">
        <v>483</v>
      </c>
      <c r="G644">
        <v>-23.800250999999999</v>
      </c>
      <c r="H644">
        <v>-45.554245999999999</v>
      </c>
    </row>
    <row r="645" spans="1:8">
      <c r="A645">
        <v>644</v>
      </c>
      <c r="B645">
        <v>59</v>
      </c>
      <c r="C645" t="s">
        <v>20</v>
      </c>
      <c r="D645">
        <v>38</v>
      </c>
      <c r="E645" t="s">
        <v>489</v>
      </c>
      <c r="F645" t="s">
        <v>483</v>
      </c>
      <c r="G645">
        <v>-23.800242999999998</v>
      </c>
      <c r="H645">
        <v>-45.554245999999999</v>
      </c>
    </row>
    <row r="646" spans="1:8">
      <c r="A646">
        <v>645</v>
      </c>
      <c r="B646">
        <v>60</v>
      </c>
      <c r="C646" t="s">
        <v>76</v>
      </c>
      <c r="D646">
        <v>1</v>
      </c>
      <c r="E646" t="s">
        <v>489</v>
      </c>
      <c r="F646" t="s">
        <v>483</v>
      </c>
      <c r="G646">
        <v>-23.800103</v>
      </c>
      <c r="H646">
        <v>-45.553967</v>
      </c>
    </row>
    <row r="647" spans="1:8">
      <c r="A647">
        <v>646</v>
      </c>
      <c r="B647">
        <v>1</v>
      </c>
      <c r="C647" t="s">
        <v>80</v>
      </c>
      <c r="D647">
        <v>1</v>
      </c>
      <c r="E647" t="s">
        <v>490</v>
      </c>
      <c r="F647" t="s">
        <v>483</v>
      </c>
      <c r="G647">
        <v>-23.744171000000001</v>
      </c>
      <c r="H647">
        <v>-45.407837999999998</v>
      </c>
    </row>
    <row r="648" spans="1:8">
      <c r="A648">
        <v>647</v>
      </c>
      <c r="B648">
        <v>2</v>
      </c>
      <c r="C648" t="s">
        <v>12</v>
      </c>
      <c r="D648">
        <v>5</v>
      </c>
      <c r="E648" t="s">
        <v>490</v>
      </c>
      <c r="F648" t="s">
        <v>483</v>
      </c>
      <c r="G648">
        <v>-23.744050000000001</v>
      </c>
      <c r="H648">
        <v>-45.407845000000002</v>
      </c>
    </row>
    <row r="649" spans="1:8">
      <c r="A649">
        <v>648</v>
      </c>
      <c r="B649">
        <v>3</v>
      </c>
      <c r="C649" t="s">
        <v>20</v>
      </c>
      <c r="D649">
        <v>15</v>
      </c>
      <c r="E649" t="s">
        <v>490</v>
      </c>
      <c r="F649" t="s">
        <v>483</v>
      </c>
      <c r="G649">
        <v>-23.743862</v>
      </c>
      <c r="H649">
        <v>-45.407930999999998</v>
      </c>
    </row>
    <row r="650" spans="1:8">
      <c r="A650">
        <v>649</v>
      </c>
      <c r="B650">
        <v>4</v>
      </c>
      <c r="C650" t="s">
        <v>36</v>
      </c>
      <c r="D650">
        <v>50</v>
      </c>
      <c r="E650" t="s">
        <v>490</v>
      </c>
      <c r="F650" t="s">
        <v>483</v>
      </c>
      <c r="G650">
        <v>-23.743860999999999</v>
      </c>
      <c r="H650">
        <v>-45.407944000000001</v>
      </c>
    </row>
    <row r="651" spans="1:8">
      <c r="A651">
        <v>650</v>
      </c>
      <c r="B651">
        <v>5</v>
      </c>
      <c r="C651" t="s">
        <v>20</v>
      </c>
      <c r="D651">
        <v>3</v>
      </c>
      <c r="E651" t="s">
        <v>490</v>
      </c>
      <c r="F651" t="s">
        <v>483</v>
      </c>
      <c r="G651">
        <v>-23.743849999999998</v>
      </c>
      <c r="H651">
        <v>-45.408079999999998</v>
      </c>
    </row>
    <row r="652" spans="1:8">
      <c r="A652">
        <v>651</v>
      </c>
      <c r="B652">
        <v>6</v>
      </c>
      <c r="C652" t="s">
        <v>20</v>
      </c>
      <c r="D652">
        <v>5</v>
      </c>
      <c r="E652" t="s">
        <v>490</v>
      </c>
      <c r="F652" t="s">
        <v>483</v>
      </c>
      <c r="G652">
        <v>-23.743856000000001</v>
      </c>
      <c r="H652">
        <v>-45.408186000000001</v>
      </c>
    </row>
    <row r="653" spans="1:8">
      <c r="A653">
        <v>652</v>
      </c>
      <c r="B653">
        <v>7</v>
      </c>
      <c r="C653" t="s">
        <v>14</v>
      </c>
      <c r="D653">
        <v>30</v>
      </c>
      <c r="E653" t="s">
        <v>490</v>
      </c>
      <c r="F653" t="s">
        <v>483</v>
      </c>
      <c r="G653">
        <v>-23.744054999999999</v>
      </c>
      <c r="H653">
        <v>-45.408405999999999</v>
      </c>
    </row>
    <row r="654" spans="1:8">
      <c r="A654">
        <v>653</v>
      </c>
      <c r="B654">
        <v>8</v>
      </c>
      <c r="C654" t="s">
        <v>12</v>
      </c>
      <c r="D654">
        <v>30</v>
      </c>
      <c r="E654" t="s">
        <v>490</v>
      </c>
      <c r="F654" t="s">
        <v>483</v>
      </c>
      <c r="G654">
        <v>-23.744053000000001</v>
      </c>
      <c r="H654">
        <v>-45.408403</v>
      </c>
    </row>
    <row r="655" spans="1:8">
      <c r="A655">
        <v>654</v>
      </c>
      <c r="B655">
        <v>9</v>
      </c>
      <c r="C655" t="s">
        <v>20</v>
      </c>
      <c r="D655">
        <v>20</v>
      </c>
      <c r="E655" t="s">
        <v>490</v>
      </c>
      <c r="F655" t="s">
        <v>483</v>
      </c>
      <c r="G655">
        <v>-23.743832000000001</v>
      </c>
      <c r="H655">
        <v>-45.408430000000003</v>
      </c>
    </row>
    <row r="656" spans="1:8">
      <c r="A656">
        <v>655</v>
      </c>
      <c r="B656">
        <v>10</v>
      </c>
      <c r="C656" t="s">
        <v>36</v>
      </c>
      <c r="D656">
        <v>85</v>
      </c>
      <c r="E656" t="s">
        <v>490</v>
      </c>
      <c r="F656" t="s">
        <v>483</v>
      </c>
      <c r="G656">
        <v>-23.743869</v>
      </c>
      <c r="H656">
        <v>-45.408524</v>
      </c>
    </row>
    <row r="657" spans="1:10">
      <c r="A657">
        <v>656</v>
      </c>
      <c r="B657">
        <v>11</v>
      </c>
      <c r="C657" t="s">
        <v>36</v>
      </c>
      <c r="D657">
        <v>30</v>
      </c>
      <c r="E657" t="s">
        <v>490</v>
      </c>
      <c r="F657" t="s">
        <v>483</v>
      </c>
      <c r="G657">
        <v>-23.743652999999998</v>
      </c>
      <c r="H657">
        <v>-45.408386999999998</v>
      </c>
    </row>
    <row r="658" spans="1:10">
      <c r="A658">
        <v>657</v>
      </c>
      <c r="B658">
        <v>12</v>
      </c>
      <c r="C658" t="s">
        <v>36</v>
      </c>
      <c r="D658">
        <v>90</v>
      </c>
      <c r="E658" t="s">
        <v>490</v>
      </c>
      <c r="F658" t="s">
        <v>483</v>
      </c>
      <c r="G658">
        <v>-23.743576999999998</v>
      </c>
      <c r="H658">
        <v>-45.408644000000002</v>
      </c>
    </row>
    <row r="659" spans="1:10">
      <c r="A659">
        <v>658</v>
      </c>
      <c r="B659">
        <v>13</v>
      </c>
      <c r="C659" t="s">
        <v>24</v>
      </c>
      <c r="D659">
        <v>3</v>
      </c>
      <c r="E659" t="s">
        <v>490</v>
      </c>
      <c r="F659" t="s">
        <v>483</v>
      </c>
      <c r="G659">
        <v>-23.743573000000001</v>
      </c>
      <c r="H659">
        <v>-45.408653000000001</v>
      </c>
    </row>
    <row r="660" spans="1:10">
      <c r="A660">
        <v>659</v>
      </c>
      <c r="B660">
        <v>14</v>
      </c>
      <c r="C660" t="s">
        <v>20</v>
      </c>
      <c r="D660">
        <v>30</v>
      </c>
      <c r="E660" t="s">
        <v>490</v>
      </c>
      <c r="F660" t="s">
        <v>483</v>
      </c>
      <c r="G660">
        <v>-23.743241999999999</v>
      </c>
      <c r="H660">
        <v>-45.408608000000001</v>
      </c>
    </row>
    <row r="661" spans="1:10">
      <c r="A661">
        <v>660</v>
      </c>
      <c r="B661">
        <v>15</v>
      </c>
      <c r="C661" t="s">
        <v>36</v>
      </c>
      <c r="D661">
        <v>30</v>
      </c>
      <c r="E661" t="s">
        <v>490</v>
      </c>
      <c r="F661" t="s">
        <v>483</v>
      </c>
      <c r="G661">
        <v>-23.743243</v>
      </c>
      <c r="H661">
        <v>-45.408616000000002</v>
      </c>
    </row>
    <row r="662" spans="1:10">
      <c r="A662">
        <v>661</v>
      </c>
      <c r="B662">
        <v>16</v>
      </c>
      <c r="C662" t="s">
        <v>20</v>
      </c>
      <c r="D662">
        <v>30</v>
      </c>
      <c r="E662" t="s">
        <v>490</v>
      </c>
      <c r="F662" t="s">
        <v>483</v>
      </c>
      <c r="G662">
        <v>-23.743161000000001</v>
      </c>
      <c r="H662">
        <v>-45.408645999999997</v>
      </c>
    </row>
    <row r="663" spans="1:10">
      <c r="A663">
        <v>662</v>
      </c>
      <c r="B663">
        <v>17</v>
      </c>
      <c r="C663" t="s">
        <v>36</v>
      </c>
      <c r="D663">
        <v>30</v>
      </c>
      <c r="E663" t="s">
        <v>490</v>
      </c>
      <c r="F663" t="s">
        <v>483</v>
      </c>
      <c r="G663">
        <v>-23.743151999999998</v>
      </c>
      <c r="H663">
        <v>-45.408645999999997</v>
      </c>
    </row>
    <row r="664" spans="1:10">
      <c r="A664">
        <v>663</v>
      </c>
      <c r="B664">
        <v>18</v>
      </c>
      <c r="C664" t="s">
        <v>30</v>
      </c>
      <c r="D664">
        <v>10</v>
      </c>
      <c r="E664" t="s">
        <v>490</v>
      </c>
      <c r="F664" t="s">
        <v>483</v>
      </c>
      <c r="G664">
        <v>-23.743131999999999</v>
      </c>
      <c r="H664">
        <v>-45.408670999999998</v>
      </c>
      <c r="I664" t="s">
        <v>468</v>
      </c>
      <c r="J664" t="s">
        <v>469</v>
      </c>
    </row>
    <row r="665" spans="1:10">
      <c r="A665">
        <v>664</v>
      </c>
      <c r="B665">
        <v>19</v>
      </c>
      <c r="C665" t="s">
        <v>18</v>
      </c>
      <c r="D665">
        <v>15</v>
      </c>
      <c r="E665" t="s">
        <v>490</v>
      </c>
      <c r="F665" t="s">
        <v>483</v>
      </c>
      <c r="G665">
        <v>-23.743175000000001</v>
      </c>
      <c r="H665">
        <v>-45.408783</v>
      </c>
    </row>
    <row r="666" spans="1:10">
      <c r="A666">
        <v>665</v>
      </c>
      <c r="B666">
        <v>20</v>
      </c>
      <c r="C666" t="s">
        <v>14</v>
      </c>
      <c r="D666">
        <v>15</v>
      </c>
      <c r="E666" t="s">
        <v>490</v>
      </c>
      <c r="F666" t="s">
        <v>483</v>
      </c>
      <c r="G666">
        <v>-23.743171</v>
      </c>
      <c r="H666">
        <v>-45.408790000000003</v>
      </c>
    </row>
    <row r="667" spans="1:10">
      <c r="A667">
        <v>666</v>
      </c>
      <c r="B667">
        <v>21</v>
      </c>
      <c r="C667" t="s">
        <v>36</v>
      </c>
      <c r="D667">
        <v>15</v>
      </c>
      <c r="E667" t="s">
        <v>490</v>
      </c>
      <c r="F667" t="s">
        <v>483</v>
      </c>
      <c r="G667">
        <v>-23.743155999999999</v>
      </c>
      <c r="H667">
        <v>-45.408819000000001</v>
      </c>
    </row>
    <row r="668" spans="1:10">
      <c r="A668">
        <v>667</v>
      </c>
      <c r="B668">
        <v>22</v>
      </c>
      <c r="C668" t="s">
        <v>14</v>
      </c>
      <c r="D668">
        <v>50</v>
      </c>
      <c r="E668" t="s">
        <v>490</v>
      </c>
      <c r="F668" t="s">
        <v>483</v>
      </c>
      <c r="G668">
        <v>-23.743020000000001</v>
      </c>
      <c r="H668">
        <v>-45.409018000000003</v>
      </c>
    </row>
    <row r="669" spans="1:10">
      <c r="A669">
        <v>668</v>
      </c>
      <c r="B669">
        <v>23</v>
      </c>
      <c r="C669" t="s">
        <v>18</v>
      </c>
      <c r="D669">
        <v>50</v>
      </c>
      <c r="E669" t="s">
        <v>490</v>
      </c>
      <c r="F669" t="s">
        <v>483</v>
      </c>
      <c r="G669">
        <v>-23.743031999999999</v>
      </c>
      <c r="H669">
        <v>-45.409036999999998</v>
      </c>
    </row>
    <row r="670" spans="1:10">
      <c r="A670">
        <v>669</v>
      </c>
      <c r="B670">
        <v>24</v>
      </c>
      <c r="C670" t="s">
        <v>36</v>
      </c>
      <c r="D670">
        <v>50</v>
      </c>
      <c r="E670" t="s">
        <v>490</v>
      </c>
      <c r="F670" t="s">
        <v>483</v>
      </c>
      <c r="G670">
        <v>-23.743006999999999</v>
      </c>
      <c r="H670">
        <v>-45.409024000000002</v>
      </c>
    </row>
    <row r="671" spans="1:10">
      <c r="A671">
        <v>670</v>
      </c>
      <c r="B671">
        <v>25</v>
      </c>
      <c r="C671" t="s">
        <v>12</v>
      </c>
      <c r="D671">
        <v>8</v>
      </c>
      <c r="E671" t="s">
        <v>490</v>
      </c>
      <c r="F671" t="s">
        <v>483</v>
      </c>
      <c r="G671">
        <v>-23.742946</v>
      </c>
      <c r="H671">
        <v>-45.409246000000003</v>
      </c>
    </row>
    <row r="672" spans="1:10">
      <c r="A672">
        <v>671</v>
      </c>
      <c r="B672">
        <v>26</v>
      </c>
      <c r="C672" t="s">
        <v>30</v>
      </c>
      <c r="D672">
        <v>6</v>
      </c>
      <c r="E672" t="s">
        <v>490</v>
      </c>
      <c r="F672" t="s">
        <v>483</v>
      </c>
      <c r="G672">
        <v>-23.742951999999999</v>
      </c>
      <c r="H672">
        <v>-45.409255999999999</v>
      </c>
    </row>
    <row r="673" spans="1:8">
      <c r="A673">
        <v>672</v>
      </c>
      <c r="B673">
        <v>27</v>
      </c>
      <c r="C673" t="s">
        <v>34</v>
      </c>
      <c r="D673">
        <v>12</v>
      </c>
      <c r="E673" t="s">
        <v>490</v>
      </c>
      <c r="F673" t="s">
        <v>483</v>
      </c>
      <c r="G673">
        <v>-23.742926000000001</v>
      </c>
      <c r="H673">
        <v>-45.409292000000001</v>
      </c>
    </row>
    <row r="674" spans="1:8">
      <c r="A674">
        <v>673</v>
      </c>
      <c r="B674">
        <v>28</v>
      </c>
      <c r="C674" t="s">
        <v>28</v>
      </c>
      <c r="D674">
        <v>3</v>
      </c>
      <c r="E674" t="s">
        <v>490</v>
      </c>
      <c r="F674" t="s">
        <v>483</v>
      </c>
      <c r="G674">
        <v>-23.742944999999999</v>
      </c>
      <c r="H674">
        <v>-45.409427000000001</v>
      </c>
    </row>
    <row r="675" spans="1:8">
      <c r="A675">
        <v>674</v>
      </c>
      <c r="B675">
        <v>29</v>
      </c>
      <c r="C675" t="s">
        <v>20</v>
      </c>
      <c r="D675">
        <v>30</v>
      </c>
      <c r="E675" t="s">
        <v>490</v>
      </c>
      <c r="F675" t="s">
        <v>483</v>
      </c>
      <c r="G675">
        <v>-23.743020000000001</v>
      </c>
      <c r="H675">
        <v>-45.409533000000003</v>
      </c>
    </row>
    <row r="676" spans="1:8">
      <c r="A676">
        <v>675</v>
      </c>
      <c r="B676">
        <v>30</v>
      </c>
      <c r="C676" t="s">
        <v>20</v>
      </c>
      <c r="D676">
        <v>8</v>
      </c>
      <c r="E676" t="s">
        <v>490</v>
      </c>
      <c r="F676" t="s">
        <v>483</v>
      </c>
      <c r="G676">
        <v>-23.743001</v>
      </c>
      <c r="H676">
        <v>-45.409666999999999</v>
      </c>
    </row>
    <row r="677" spans="1:8">
      <c r="A677">
        <v>676</v>
      </c>
      <c r="B677">
        <v>31</v>
      </c>
      <c r="C677" t="s">
        <v>20</v>
      </c>
      <c r="D677">
        <v>15</v>
      </c>
      <c r="E677" t="s">
        <v>490</v>
      </c>
      <c r="F677" t="s">
        <v>483</v>
      </c>
      <c r="G677">
        <v>-23.742881000000001</v>
      </c>
      <c r="H677">
        <v>-45.409557999999997</v>
      </c>
    </row>
    <row r="678" spans="1:8">
      <c r="A678">
        <v>677</v>
      </c>
      <c r="B678">
        <v>32</v>
      </c>
      <c r="C678" t="s">
        <v>36</v>
      </c>
      <c r="D678">
        <v>15</v>
      </c>
      <c r="E678" t="s">
        <v>490</v>
      </c>
      <c r="F678" t="s">
        <v>483</v>
      </c>
      <c r="G678">
        <v>-23.742905</v>
      </c>
      <c r="H678">
        <v>-45.409559999999999</v>
      </c>
    </row>
    <row r="679" spans="1:8">
      <c r="A679">
        <v>678</v>
      </c>
      <c r="B679">
        <v>33</v>
      </c>
      <c r="C679" t="s">
        <v>20</v>
      </c>
      <c r="D679">
        <v>10</v>
      </c>
      <c r="E679" t="s">
        <v>490</v>
      </c>
      <c r="F679" t="s">
        <v>483</v>
      </c>
      <c r="G679">
        <v>-23.742885000000001</v>
      </c>
      <c r="H679">
        <v>-45.409678999999997</v>
      </c>
    </row>
    <row r="680" spans="1:8">
      <c r="A680">
        <v>679</v>
      </c>
      <c r="B680">
        <v>34</v>
      </c>
      <c r="C680" t="s">
        <v>20</v>
      </c>
      <c r="D680">
        <v>5</v>
      </c>
      <c r="E680" t="s">
        <v>490</v>
      </c>
      <c r="F680" t="s">
        <v>483</v>
      </c>
      <c r="G680">
        <v>-23.742851999999999</v>
      </c>
      <c r="H680">
        <v>-45.409838000000001</v>
      </c>
    </row>
    <row r="681" spans="1:8">
      <c r="A681">
        <v>680</v>
      </c>
      <c r="B681">
        <v>35</v>
      </c>
      <c r="C681" t="s">
        <v>20</v>
      </c>
      <c r="D681">
        <v>5</v>
      </c>
      <c r="E681" t="s">
        <v>490</v>
      </c>
      <c r="F681" t="s">
        <v>483</v>
      </c>
      <c r="G681">
        <v>-23.742792000000001</v>
      </c>
      <c r="H681">
        <v>-45.409846999999999</v>
      </c>
    </row>
    <row r="682" spans="1:8">
      <c r="A682">
        <v>681</v>
      </c>
      <c r="B682">
        <v>36</v>
      </c>
      <c r="C682" t="s">
        <v>36</v>
      </c>
      <c r="D682">
        <v>35</v>
      </c>
      <c r="E682" t="s">
        <v>490</v>
      </c>
      <c r="F682" t="s">
        <v>483</v>
      </c>
      <c r="G682">
        <v>-23.742584000000001</v>
      </c>
      <c r="H682">
        <v>-45.410012000000002</v>
      </c>
    </row>
    <row r="683" spans="1:8">
      <c r="A683">
        <v>682</v>
      </c>
      <c r="B683">
        <v>37</v>
      </c>
      <c r="C683" t="s">
        <v>26</v>
      </c>
      <c r="D683">
        <v>6</v>
      </c>
      <c r="E683" t="s">
        <v>490</v>
      </c>
      <c r="F683" t="s">
        <v>483</v>
      </c>
      <c r="G683">
        <v>-23.742571000000002</v>
      </c>
      <c r="H683">
        <v>-45.410046999999999</v>
      </c>
    </row>
    <row r="684" spans="1:8">
      <c r="A684">
        <v>683</v>
      </c>
      <c r="B684">
        <v>38</v>
      </c>
      <c r="C684" t="s">
        <v>28</v>
      </c>
      <c r="D684">
        <v>5</v>
      </c>
      <c r="E684" t="s">
        <v>490</v>
      </c>
      <c r="F684" t="s">
        <v>483</v>
      </c>
      <c r="G684">
        <v>-23.742542</v>
      </c>
      <c r="H684">
        <v>-45.410060999999999</v>
      </c>
    </row>
    <row r="685" spans="1:8">
      <c r="A685">
        <v>684</v>
      </c>
      <c r="B685">
        <v>39</v>
      </c>
      <c r="C685" t="s">
        <v>50</v>
      </c>
      <c r="D685">
        <v>5</v>
      </c>
      <c r="E685" t="s">
        <v>490</v>
      </c>
      <c r="F685" t="s">
        <v>483</v>
      </c>
      <c r="G685">
        <v>-23.742455</v>
      </c>
      <c r="H685">
        <v>-45.410380000000004</v>
      </c>
    </row>
    <row r="686" spans="1:8">
      <c r="A686">
        <v>685</v>
      </c>
      <c r="B686">
        <v>40</v>
      </c>
      <c r="C686" t="s">
        <v>22</v>
      </c>
      <c r="D686">
        <v>3</v>
      </c>
      <c r="E686" t="s">
        <v>490</v>
      </c>
      <c r="F686" t="s">
        <v>483</v>
      </c>
      <c r="G686">
        <v>-23.742393</v>
      </c>
      <c r="H686">
        <v>-45.410435999999997</v>
      </c>
    </row>
    <row r="687" spans="1:8">
      <c r="A687">
        <v>686</v>
      </c>
      <c r="B687">
        <v>41</v>
      </c>
      <c r="C687" t="s">
        <v>30</v>
      </c>
      <c r="D687">
        <v>12</v>
      </c>
      <c r="E687" t="s">
        <v>490</v>
      </c>
      <c r="F687" t="s">
        <v>483</v>
      </c>
      <c r="G687">
        <v>-23.742488000000002</v>
      </c>
      <c r="H687">
        <v>-45.410716999999998</v>
      </c>
    </row>
    <row r="688" spans="1:8">
      <c r="A688">
        <v>687</v>
      </c>
      <c r="B688">
        <v>42</v>
      </c>
      <c r="C688" t="s">
        <v>12</v>
      </c>
      <c r="D688">
        <v>30</v>
      </c>
      <c r="E688" t="s">
        <v>490</v>
      </c>
      <c r="F688" t="s">
        <v>483</v>
      </c>
      <c r="G688">
        <v>-23.742854999999999</v>
      </c>
      <c r="H688">
        <v>-45.410812999999997</v>
      </c>
    </row>
    <row r="689" spans="1:10">
      <c r="A689">
        <v>688</v>
      </c>
      <c r="B689">
        <v>43</v>
      </c>
      <c r="C689" t="s">
        <v>24</v>
      </c>
      <c r="D689">
        <v>5</v>
      </c>
      <c r="E689" t="s">
        <v>490</v>
      </c>
      <c r="F689" t="s">
        <v>483</v>
      </c>
      <c r="G689">
        <v>-23.742791</v>
      </c>
      <c r="H689">
        <v>-45.412253999999997</v>
      </c>
    </row>
    <row r="690" spans="1:10">
      <c r="A690">
        <v>689</v>
      </c>
      <c r="B690">
        <v>44</v>
      </c>
      <c r="C690" t="s">
        <v>80</v>
      </c>
      <c r="D690">
        <v>1</v>
      </c>
      <c r="E690" t="s">
        <v>490</v>
      </c>
      <c r="F690" t="s">
        <v>483</v>
      </c>
      <c r="G690">
        <v>-23.743027000000001</v>
      </c>
      <c r="H690">
        <v>-45.412813</v>
      </c>
    </row>
    <row r="691" spans="1:10">
      <c r="A691">
        <v>690</v>
      </c>
      <c r="B691">
        <v>45</v>
      </c>
      <c r="C691" t="s">
        <v>80</v>
      </c>
      <c r="D691">
        <v>1</v>
      </c>
      <c r="E691" t="s">
        <v>490</v>
      </c>
      <c r="F691" t="s">
        <v>483</v>
      </c>
      <c r="G691">
        <v>-23.743359000000002</v>
      </c>
      <c r="H691">
        <v>-45.413898000000003</v>
      </c>
    </row>
    <row r="692" spans="1:10">
      <c r="A692">
        <v>691</v>
      </c>
      <c r="B692">
        <v>46</v>
      </c>
      <c r="C692" t="s">
        <v>80</v>
      </c>
      <c r="D692">
        <v>1</v>
      </c>
      <c r="E692" t="s">
        <v>490</v>
      </c>
      <c r="F692" t="s">
        <v>483</v>
      </c>
      <c r="G692">
        <v>-23.74325</v>
      </c>
      <c r="H692">
        <v>-45.413561000000001</v>
      </c>
    </row>
    <row r="693" spans="1:10">
      <c r="A693">
        <v>692</v>
      </c>
      <c r="B693">
        <v>47</v>
      </c>
      <c r="C693" t="s">
        <v>36</v>
      </c>
      <c r="D693">
        <v>40</v>
      </c>
      <c r="E693" t="s">
        <v>490</v>
      </c>
      <c r="F693" t="s">
        <v>483</v>
      </c>
      <c r="G693">
        <v>-23.743176999999999</v>
      </c>
      <c r="H693">
        <v>-45.413612000000001</v>
      </c>
    </row>
    <row r="694" spans="1:10">
      <c r="A694">
        <v>693</v>
      </c>
      <c r="B694">
        <v>48</v>
      </c>
      <c r="C694" t="s">
        <v>30</v>
      </c>
      <c r="D694">
        <v>8</v>
      </c>
      <c r="E694" t="s">
        <v>490</v>
      </c>
      <c r="F694" t="s">
        <v>483</v>
      </c>
      <c r="G694">
        <v>-23.742995000000001</v>
      </c>
      <c r="H694">
        <v>-45.413569000000003</v>
      </c>
      <c r="I694" t="s">
        <v>468</v>
      </c>
      <c r="J694" t="s">
        <v>469</v>
      </c>
    </row>
    <row r="695" spans="1:10">
      <c r="A695">
        <v>694</v>
      </c>
      <c r="B695">
        <v>49</v>
      </c>
      <c r="C695" t="s">
        <v>80</v>
      </c>
      <c r="D695">
        <v>1</v>
      </c>
      <c r="E695" t="s">
        <v>490</v>
      </c>
      <c r="F695" t="s">
        <v>483</v>
      </c>
      <c r="G695">
        <v>-23.743105</v>
      </c>
      <c r="H695">
        <v>-45.413649999999997</v>
      </c>
    </row>
    <row r="696" spans="1:10">
      <c r="A696">
        <v>695</v>
      </c>
      <c r="B696">
        <v>50</v>
      </c>
      <c r="C696" t="s">
        <v>50</v>
      </c>
      <c r="D696">
        <v>8</v>
      </c>
      <c r="E696" t="s">
        <v>490</v>
      </c>
      <c r="F696" t="s">
        <v>483</v>
      </c>
      <c r="G696">
        <v>-23.743172999999999</v>
      </c>
      <c r="H696">
        <v>-45.414157000000003</v>
      </c>
    </row>
    <row r="697" spans="1:10">
      <c r="A697">
        <v>696</v>
      </c>
      <c r="B697">
        <v>51</v>
      </c>
      <c r="C697" t="s">
        <v>54</v>
      </c>
      <c r="D697">
        <v>55</v>
      </c>
      <c r="E697" t="s">
        <v>490</v>
      </c>
      <c r="F697" t="s">
        <v>483</v>
      </c>
      <c r="G697">
        <v>-23.743188</v>
      </c>
      <c r="H697">
        <v>-45.414099</v>
      </c>
      <c r="I697" t="s">
        <v>468</v>
      </c>
      <c r="J697" t="s">
        <v>469</v>
      </c>
    </row>
    <row r="698" spans="1:10">
      <c r="A698">
        <v>697</v>
      </c>
      <c r="B698">
        <v>52</v>
      </c>
      <c r="C698" t="s">
        <v>66</v>
      </c>
      <c r="D698">
        <v>1</v>
      </c>
      <c r="E698" t="s">
        <v>490</v>
      </c>
      <c r="F698" t="s">
        <v>483</v>
      </c>
      <c r="G698">
        <v>-23.743265999999998</v>
      </c>
      <c r="H698">
        <v>-45.414315999999999</v>
      </c>
    </row>
    <row r="699" spans="1:10">
      <c r="A699">
        <v>698</v>
      </c>
      <c r="B699">
        <v>53</v>
      </c>
      <c r="C699" t="s">
        <v>80</v>
      </c>
      <c r="D699">
        <v>1</v>
      </c>
      <c r="E699" t="s">
        <v>490</v>
      </c>
      <c r="F699" t="s">
        <v>483</v>
      </c>
      <c r="G699">
        <v>-23.74352</v>
      </c>
      <c r="H699">
        <v>-45.414012</v>
      </c>
    </row>
    <row r="700" spans="1:10">
      <c r="A700">
        <v>699</v>
      </c>
      <c r="B700">
        <v>54</v>
      </c>
      <c r="C700" t="s">
        <v>50</v>
      </c>
      <c r="D700">
        <v>4</v>
      </c>
      <c r="E700" t="s">
        <v>490</v>
      </c>
      <c r="F700" t="s">
        <v>483</v>
      </c>
      <c r="G700">
        <v>-23.743565</v>
      </c>
      <c r="H700">
        <v>-45.414020000000001</v>
      </c>
    </row>
    <row r="701" spans="1:10">
      <c r="A701">
        <v>700</v>
      </c>
      <c r="B701">
        <v>55</v>
      </c>
      <c r="C701" t="s">
        <v>66</v>
      </c>
      <c r="D701">
        <v>1</v>
      </c>
      <c r="E701" t="s">
        <v>490</v>
      </c>
      <c r="F701" t="s">
        <v>483</v>
      </c>
      <c r="G701">
        <v>-23.743459999999999</v>
      </c>
      <c r="H701">
        <v>-45.413919</v>
      </c>
    </row>
    <row r="702" spans="1:10">
      <c r="A702">
        <v>701</v>
      </c>
      <c r="B702">
        <v>56</v>
      </c>
      <c r="C702" t="s">
        <v>28</v>
      </c>
      <c r="D702">
        <v>2</v>
      </c>
      <c r="E702" t="s">
        <v>490</v>
      </c>
      <c r="F702" t="s">
        <v>483</v>
      </c>
      <c r="G702">
        <v>-23.743454</v>
      </c>
      <c r="H702">
        <v>-45.413913000000001</v>
      </c>
    </row>
    <row r="703" spans="1:10">
      <c r="A703">
        <v>702</v>
      </c>
      <c r="B703">
        <v>57</v>
      </c>
      <c r="C703" t="s">
        <v>12</v>
      </c>
      <c r="D703">
        <v>20</v>
      </c>
      <c r="E703" t="s">
        <v>490</v>
      </c>
      <c r="F703" t="s">
        <v>483</v>
      </c>
      <c r="G703">
        <v>-23.743489</v>
      </c>
      <c r="H703">
        <v>-45.413919999999997</v>
      </c>
    </row>
    <row r="704" spans="1:10">
      <c r="A704">
        <v>703</v>
      </c>
      <c r="B704">
        <v>58</v>
      </c>
      <c r="C704" t="s">
        <v>34</v>
      </c>
      <c r="D704">
        <v>20</v>
      </c>
      <c r="E704" t="s">
        <v>490</v>
      </c>
      <c r="F704" t="s">
        <v>483</v>
      </c>
      <c r="G704">
        <v>-23.743473000000002</v>
      </c>
      <c r="H704">
        <v>-45.413929000000003</v>
      </c>
    </row>
    <row r="705" spans="1:10">
      <c r="A705">
        <v>704</v>
      </c>
      <c r="B705">
        <v>59</v>
      </c>
      <c r="C705" t="s">
        <v>20</v>
      </c>
      <c r="D705">
        <v>15</v>
      </c>
      <c r="E705" t="s">
        <v>490</v>
      </c>
      <c r="F705" t="s">
        <v>483</v>
      </c>
      <c r="G705">
        <v>-23.743020000000001</v>
      </c>
      <c r="H705">
        <v>-45.414374000000002</v>
      </c>
    </row>
    <row r="706" spans="1:10">
      <c r="A706">
        <v>705</v>
      </c>
      <c r="B706">
        <v>60</v>
      </c>
      <c r="C706" t="s">
        <v>36</v>
      </c>
      <c r="D706">
        <v>15</v>
      </c>
      <c r="E706" t="s">
        <v>490</v>
      </c>
      <c r="F706" t="s">
        <v>483</v>
      </c>
      <c r="G706">
        <v>-23.743031999999999</v>
      </c>
      <c r="H706">
        <v>-45.414369000000001</v>
      </c>
    </row>
    <row r="707" spans="1:10">
      <c r="A707">
        <v>706</v>
      </c>
      <c r="B707">
        <v>61</v>
      </c>
      <c r="C707" t="s">
        <v>80</v>
      </c>
      <c r="D707">
        <v>1</v>
      </c>
      <c r="E707" t="s">
        <v>490</v>
      </c>
      <c r="F707" t="s">
        <v>483</v>
      </c>
      <c r="G707">
        <v>-23.742789999999999</v>
      </c>
      <c r="H707">
        <v>-45.413933999999998</v>
      </c>
    </row>
    <row r="708" spans="1:10">
      <c r="A708">
        <v>707</v>
      </c>
      <c r="B708">
        <v>62</v>
      </c>
      <c r="C708" t="s">
        <v>66</v>
      </c>
      <c r="D708">
        <v>1</v>
      </c>
      <c r="E708" t="s">
        <v>490</v>
      </c>
      <c r="F708" t="s">
        <v>483</v>
      </c>
      <c r="G708">
        <v>-23.743022</v>
      </c>
      <c r="H708">
        <v>-45.414298000000002</v>
      </c>
    </row>
    <row r="709" spans="1:10">
      <c r="A709">
        <v>708</v>
      </c>
      <c r="B709">
        <v>63</v>
      </c>
      <c r="C709" t="s">
        <v>22</v>
      </c>
      <c r="D709">
        <v>7</v>
      </c>
      <c r="E709" t="s">
        <v>490</v>
      </c>
      <c r="F709" t="s">
        <v>483</v>
      </c>
      <c r="G709">
        <v>-23.742705999999998</v>
      </c>
      <c r="H709">
        <v>-45.414366999999999</v>
      </c>
    </row>
    <row r="710" spans="1:10">
      <c r="A710">
        <v>709</v>
      </c>
      <c r="B710">
        <v>64</v>
      </c>
      <c r="C710" t="s">
        <v>78</v>
      </c>
      <c r="D710">
        <v>1</v>
      </c>
      <c r="E710" t="s">
        <v>490</v>
      </c>
      <c r="F710" t="s">
        <v>483</v>
      </c>
      <c r="G710">
        <v>-23.742743999999998</v>
      </c>
      <c r="H710">
        <v>-45.414428000000001</v>
      </c>
    </row>
    <row r="711" spans="1:10">
      <c r="A711">
        <v>710</v>
      </c>
      <c r="B711">
        <v>65</v>
      </c>
      <c r="C711" t="s">
        <v>36</v>
      </c>
      <c r="D711">
        <v>10</v>
      </c>
      <c r="E711" t="s">
        <v>490</v>
      </c>
      <c r="F711" t="s">
        <v>483</v>
      </c>
      <c r="G711">
        <v>-23.742728</v>
      </c>
      <c r="H711">
        <v>-45.414498000000002</v>
      </c>
    </row>
    <row r="712" spans="1:10">
      <c r="A712">
        <v>711</v>
      </c>
      <c r="B712">
        <v>66</v>
      </c>
      <c r="C712" t="s">
        <v>26</v>
      </c>
      <c r="D712">
        <v>10</v>
      </c>
      <c r="E712" t="s">
        <v>490</v>
      </c>
      <c r="F712" t="s">
        <v>483</v>
      </c>
      <c r="G712">
        <v>-23.742737999999999</v>
      </c>
      <c r="H712">
        <v>-45.414492000000003</v>
      </c>
    </row>
    <row r="713" spans="1:10">
      <c r="A713">
        <v>712</v>
      </c>
      <c r="B713">
        <v>67</v>
      </c>
      <c r="C713" t="s">
        <v>36</v>
      </c>
      <c r="D713">
        <v>15</v>
      </c>
      <c r="E713" t="s">
        <v>490</v>
      </c>
      <c r="F713" t="s">
        <v>483</v>
      </c>
      <c r="G713">
        <v>-23.742785000000001</v>
      </c>
      <c r="H713">
        <v>-45.414718999999998</v>
      </c>
    </row>
    <row r="714" spans="1:10">
      <c r="A714">
        <v>713</v>
      </c>
      <c r="B714">
        <v>68</v>
      </c>
      <c r="C714" t="s">
        <v>26</v>
      </c>
      <c r="D714">
        <v>3</v>
      </c>
      <c r="E714" t="s">
        <v>490</v>
      </c>
      <c r="F714" t="s">
        <v>483</v>
      </c>
      <c r="G714">
        <v>-23.742775000000002</v>
      </c>
      <c r="H714">
        <v>-45.414695999999999</v>
      </c>
    </row>
    <row r="715" spans="1:10">
      <c r="A715">
        <v>714</v>
      </c>
      <c r="B715">
        <v>69</v>
      </c>
      <c r="C715" t="s">
        <v>36</v>
      </c>
      <c r="D715">
        <v>16</v>
      </c>
      <c r="E715" t="s">
        <v>490</v>
      </c>
      <c r="F715" t="s">
        <v>483</v>
      </c>
      <c r="G715">
        <v>-23.742740999999999</v>
      </c>
      <c r="H715">
        <v>-45.415005000000001</v>
      </c>
    </row>
    <row r="716" spans="1:10">
      <c r="A716">
        <v>715</v>
      </c>
      <c r="B716">
        <v>70</v>
      </c>
      <c r="C716" t="s">
        <v>80</v>
      </c>
      <c r="D716">
        <v>1</v>
      </c>
      <c r="E716" t="s">
        <v>490</v>
      </c>
      <c r="F716" t="s">
        <v>483</v>
      </c>
      <c r="G716">
        <v>-23.742706999999999</v>
      </c>
      <c r="H716">
        <v>-45.415013000000002</v>
      </c>
    </row>
    <row r="717" spans="1:10">
      <c r="A717">
        <v>716</v>
      </c>
      <c r="B717">
        <v>71</v>
      </c>
      <c r="C717" t="s">
        <v>32</v>
      </c>
      <c r="D717">
        <v>20</v>
      </c>
      <c r="E717" t="s">
        <v>490</v>
      </c>
      <c r="F717" t="s">
        <v>483</v>
      </c>
      <c r="G717">
        <v>-23.742829</v>
      </c>
      <c r="H717">
        <v>-45.415067000000001</v>
      </c>
    </row>
    <row r="718" spans="1:10">
      <c r="A718">
        <v>717</v>
      </c>
      <c r="B718">
        <v>72</v>
      </c>
      <c r="C718" t="s">
        <v>36</v>
      </c>
      <c r="D718">
        <v>9</v>
      </c>
      <c r="E718" t="s">
        <v>490</v>
      </c>
      <c r="F718" t="s">
        <v>483</v>
      </c>
      <c r="G718">
        <v>-23.743158000000001</v>
      </c>
      <c r="H718">
        <v>-45.415264000000001</v>
      </c>
    </row>
    <row r="719" spans="1:10">
      <c r="A719">
        <v>718</v>
      </c>
      <c r="B719">
        <v>73</v>
      </c>
      <c r="C719" t="s">
        <v>36</v>
      </c>
      <c r="D719">
        <v>16</v>
      </c>
      <c r="E719" t="s">
        <v>490</v>
      </c>
      <c r="F719" t="s">
        <v>483</v>
      </c>
      <c r="G719">
        <v>-23.743341999999998</v>
      </c>
      <c r="H719">
        <v>-45.415258000000001</v>
      </c>
    </row>
    <row r="720" spans="1:10">
      <c r="A720">
        <v>719</v>
      </c>
      <c r="B720">
        <v>74</v>
      </c>
      <c r="C720" t="s">
        <v>30</v>
      </c>
      <c r="D720">
        <v>10</v>
      </c>
      <c r="E720" t="s">
        <v>490</v>
      </c>
      <c r="F720" t="s">
        <v>483</v>
      </c>
      <c r="G720">
        <v>-23.743746999999999</v>
      </c>
      <c r="H720">
        <v>-45.415596999999998</v>
      </c>
      <c r="I720" t="s">
        <v>468</v>
      </c>
      <c r="J720" t="s">
        <v>469</v>
      </c>
    </row>
    <row r="721" spans="1:10">
      <c r="A721">
        <v>720</v>
      </c>
      <c r="B721">
        <v>75</v>
      </c>
      <c r="C721" t="s">
        <v>12</v>
      </c>
      <c r="D721">
        <v>30</v>
      </c>
      <c r="E721" t="s">
        <v>490</v>
      </c>
      <c r="F721" t="s">
        <v>483</v>
      </c>
      <c r="G721">
        <v>-23.743801000000001</v>
      </c>
      <c r="H721">
        <v>-45.415664999999997</v>
      </c>
    </row>
    <row r="722" spans="1:10">
      <c r="A722">
        <v>721</v>
      </c>
      <c r="B722">
        <v>76</v>
      </c>
      <c r="C722" t="s">
        <v>36</v>
      </c>
      <c r="D722">
        <v>40</v>
      </c>
      <c r="E722" t="s">
        <v>490</v>
      </c>
      <c r="F722" t="s">
        <v>483</v>
      </c>
      <c r="G722">
        <v>-23.743793</v>
      </c>
      <c r="H722">
        <v>-45.415677000000002</v>
      </c>
    </row>
    <row r="723" spans="1:10">
      <c r="A723">
        <v>722</v>
      </c>
      <c r="B723">
        <v>77</v>
      </c>
      <c r="C723" t="s">
        <v>24</v>
      </c>
      <c r="D723">
        <v>10</v>
      </c>
      <c r="E723" t="s">
        <v>490</v>
      </c>
      <c r="F723" t="s">
        <v>483</v>
      </c>
      <c r="G723">
        <v>-23.743893</v>
      </c>
      <c r="H723">
        <v>-45.415722000000002</v>
      </c>
    </row>
    <row r="724" spans="1:10">
      <c r="A724">
        <v>723</v>
      </c>
      <c r="B724">
        <v>78</v>
      </c>
      <c r="C724" t="s">
        <v>36</v>
      </c>
      <c r="D724">
        <v>4</v>
      </c>
      <c r="E724" t="s">
        <v>490</v>
      </c>
      <c r="F724" t="s">
        <v>483</v>
      </c>
      <c r="G724">
        <v>-23.743905000000002</v>
      </c>
      <c r="H724">
        <v>-45.415739000000002</v>
      </c>
    </row>
    <row r="725" spans="1:10">
      <c r="A725">
        <v>724</v>
      </c>
      <c r="B725">
        <v>79</v>
      </c>
      <c r="C725" t="s">
        <v>40</v>
      </c>
      <c r="D725">
        <v>10</v>
      </c>
      <c r="E725" t="s">
        <v>490</v>
      </c>
      <c r="F725" t="s">
        <v>483</v>
      </c>
      <c r="G725">
        <v>-23.743893</v>
      </c>
      <c r="H725">
        <v>-45.415708000000002</v>
      </c>
      <c r="I725" t="s">
        <v>468</v>
      </c>
      <c r="J725" t="s">
        <v>469</v>
      </c>
    </row>
    <row r="726" spans="1:10">
      <c r="A726">
        <v>725</v>
      </c>
      <c r="B726">
        <v>1</v>
      </c>
      <c r="C726" t="s">
        <v>24</v>
      </c>
      <c r="D726">
        <v>1.4</v>
      </c>
      <c r="E726" t="s">
        <v>491</v>
      </c>
      <c r="F726" t="s">
        <v>492</v>
      </c>
      <c r="G726">
        <v>-23.565567000000001</v>
      </c>
      <c r="H726">
        <v>-45.448869999999999</v>
      </c>
    </row>
    <row r="727" spans="1:10">
      <c r="A727">
        <v>726</v>
      </c>
      <c r="B727">
        <v>2</v>
      </c>
      <c r="C727" t="s">
        <v>24</v>
      </c>
      <c r="D727">
        <v>0.5</v>
      </c>
      <c r="E727" t="s">
        <v>491</v>
      </c>
      <c r="F727" t="s">
        <v>492</v>
      </c>
      <c r="G727">
        <v>-23.565733000000002</v>
      </c>
      <c r="H727">
        <v>-45.448860000000003</v>
      </c>
    </row>
    <row r="728" spans="1:10">
      <c r="A728">
        <v>727</v>
      </c>
      <c r="B728">
        <v>3</v>
      </c>
      <c r="C728" t="s">
        <v>20</v>
      </c>
      <c r="D728">
        <v>7</v>
      </c>
      <c r="E728" t="s">
        <v>491</v>
      </c>
      <c r="F728" t="s">
        <v>492</v>
      </c>
      <c r="G728">
        <v>-23.568287000000002</v>
      </c>
      <c r="H728">
        <v>-45.448459999999997</v>
      </c>
    </row>
    <row r="729" spans="1:10">
      <c r="A729">
        <v>728</v>
      </c>
      <c r="B729">
        <v>4</v>
      </c>
      <c r="C729" t="s">
        <v>36</v>
      </c>
      <c r="D729">
        <v>11</v>
      </c>
      <c r="E729" t="s">
        <v>491</v>
      </c>
      <c r="F729" t="s">
        <v>492</v>
      </c>
      <c r="G729">
        <v>-23.568303</v>
      </c>
      <c r="H729">
        <v>-45.448473999999997</v>
      </c>
    </row>
    <row r="730" spans="1:10">
      <c r="A730">
        <v>729</v>
      </c>
      <c r="B730">
        <v>5</v>
      </c>
      <c r="C730" t="s">
        <v>24</v>
      </c>
      <c r="D730">
        <v>4</v>
      </c>
      <c r="E730" t="s">
        <v>491</v>
      </c>
      <c r="F730" t="s">
        <v>492</v>
      </c>
      <c r="G730">
        <v>-23.568348</v>
      </c>
      <c r="H730">
        <v>-45.448372999999997</v>
      </c>
    </row>
    <row r="731" spans="1:10">
      <c r="A731">
        <v>730</v>
      </c>
      <c r="B731">
        <v>6</v>
      </c>
      <c r="C731" t="s">
        <v>20</v>
      </c>
      <c r="D731">
        <v>18</v>
      </c>
      <c r="E731" t="s">
        <v>491</v>
      </c>
      <c r="F731" t="s">
        <v>492</v>
      </c>
      <c r="G731">
        <v>-23.568414000000001</v>
      </c>
      <c r="H731">
        <v>-45.448175999999997</v>
      </c>
    </row>
    <row r="732" spans="1:10">
      <c r="A732">
        <v>731</v>
      </c>
      <c r="B732">
        <v>7</v>
      </c>
      <c r="C732" t="s">
        <v>36</v>
      </c>
      <c r="D732">
        <v>18</v>
      </c>
      <c r="E732" t="s">
        <v>491</v>
      </c>
      <c r="F732" t="s">
        <v>492</v>
      </c>
      <c r="G732">
        <v>-23.56842</v>
      </c>
      <c r="H732">
        <v>-45.448151000000003</v>
      </c>
    </row>
    <row r="733" spans="1:10">
      <c r="A733">
        <v>732</v>
      </c>
      <c r="B733">
        <v>8</v>
      </c>
      <c r="C733" t="s">
        <v>20</v>
      </c>
      <c r="D733">
        <v>13</v>
      </c>
      <c r="E733" t="s">
        <v>491</v>
      </c>
      <c r="F733" t="s">
        <v>492</v>
      </c>
      <c r="G733">
        <v>-23.568473000000001</v>
      </c>
      <c r="H733">
        <v>-45.448064000000002</v>
      </c>
    </row>
    <row r="734" spans="1:10">
      <c r="A734">
        <v>733</v>
      </c>
      <c r="B734">
        <v>9</v>
      </c>
      <c r="C734" t="s">
        <v>36</v>
      </c>
      <c r="D734">
        <v>20</v>
      </c>
      <c r="E734" t="s">
        <v>491</v>
      </c>
      <c r="F734" t="s">
        <v>492</v>
      </c>
      <c r="G734">
        <v>-23.568527</v>
      </c>
      <c r="H734">
        <v>-45.448002000000002</v>
      </c>
    </row>
    <row r="735" spans="1:10">
      <c r="A735">
        <v>734</v>
      </c>
      <c r="B735">
        <v>10</v>
      </c>
      <c r="C735" t="s">
        <v>20</v>
      </c>
      <c r="D735">
        <v>19</v>
      </c>
      <c r="E735" t="s">
        <v>491</v>
      </c>
      <c r="F735" t="s">
        <v>492</v>
      </c>
      <c r="G735">
        <v>-23.568643000000002</v>
      </c>
      <c r="H735">
        <v>-45.447927</v>
      </c>
    </row>
    <row r="736" spans="1:10">
      <c r="A736">
        <v>735</v>
      </c>
      <c r="B736">
        <v>11</v>
      </c>
      <c r="C736" t="s">
        <v>36</v>
      </c>
      <c r="D736">
        <v>19</v>
      </c>
      <c r="E736" t="s">
        <v>491</v>
      </c>
      <c r="F736" t="s">
        <v>492</v>
      </c>
      <c r="G736">
        <v>-23.568659</v>
      </c>
      <c r="H736">
        <v>-45.447901999999999</v>
      </c>
    </row>
    <row r="737" spans="1:18">
      <c r="A737">
        <v>736</v>
      </c>
      <c r="B737">
        <v>12</v>
      </c>
      <c r="C737" t="s">
        <v>20</v>
      </c>
      <c r="D737">
        <v>13</v>
      </c>
      <c r="E737" t="s">
        <v>491</v>
      </c>
      <c r="F737" t="s">
        <v>492</v>
      </c>
      <c r="G737">
        <v>-23.568458</v>
      </c>
      <c r="H737">
        <v>-45.446097000000002</v>
      </c>
    </row>
    <row r="738" spans="1:18">
      <c r="A738">
        <v>737</v>
      </c>
      <c r="B738">
        <v>13</v>
      </c>
      <c r="C738" t="s">
        <v>36</v>
      </c>
      <c r="D738">
        <v>22</v>
      </c>
      <c r="E738" t="s">
        <v>491</v>
      </c>
      <c r="F738" t="s">
        <v>492</v>
      </c>
      <c r="G738">
        <v>-23.568463999999999</v>
      </c>
      <c r="H738">
        <v>-45.446010000000001</v>
      </c>
    </row>
    <row r="739" spans="1:18">
      <c r="A739">
        <v>738</v>
      </c>
      <c r="B739">
        <v>14</v>
      </c>
      <c r="C739" t="s">
        <v>20</v>
      </c>
      <c r="D739">
        <v>22</v>
      </c>
      <c r="E739" t="s">
        <v>491</v>
      </c>
      <c r="F739" t="s">
        <v>492</v>
      </c>
      <c r="G739">
        <v>-23.568460999999999</v>
      </c>
      <c r="H739">
        <v>-45.445995000000003</v>
      </c>
    </row>
    <row r="740" spans="1:18">
      <c r="A740">
        <v>739</v>
      </c>
      <c r="B740">
        <v>15</v>
      </c>
      <c r="C740" t="s">
        <v>36</v>
      </c>
      <c r="D740">
        <v>22</v>
      </c>
      <c r="E740" t="s">
        <v>491</v>
      </c>
      <c r="F740" t="s">
        <v>492</v>
      </c>
      <c r="G740">
        <v>-23.568435000000001</v>
      </c>
      <c r="H740">
        <v>-45.445894000000003</v>
      </c>
    </row>
    <row r="741" spans="1:18">
      <c r="A741">
        <v>740</v>
      </c>
      <c r="B741">
        <v>16</v>
      </c>
      <c r="C741" t="s">
        <v>20</v>
      </c>
      <c r="D741">
        <v>15</v>
      </c>
      <c r="E741" t="s">
        <v>491</v>
      </c>
      <c r="F741" t="s">
        <v>492</v>
      </c>
      <c r="G741">
        <v>-23.568418000000001</v>
      </c>
      <c r="H741">
        <v>-45.445686000000002</v>
      </c>
    </row>
    <row r="742" spans="1:18">
      <c r="A742">
        <v>741</v>
      </c>
      <c r="B742">
        <v>17</v>
      </c>
      <c r="C742" t="s">
        <v>36</v>
      </c>
      <c r="D742">
        <v>15</v>
      </c>
      <c r="E742" t="s">
        <v>491</v>
      </c>
      <c r="F742" t="s">
        <v>492</v>
      </c>
      <c r="G742">
        <v>-23.568418000000001</v>
      </c>
      <c r="H742">
        <v>-45.445695999999998</v>
      </c>
    </row>
    <row r="743" spans="1:18">
      <c r="A743">
        <v>742</v>
      </c>
      <c r="B743">
        <v>18</v>
      </c>
      <c r="C743" t="s">
        <v>52</v>
      </c>
      <c r="D743">
        <v>45</v>
      </c>
      <c r="E743" t="s">
        <v>491</v>
      </c>
      <c r="F743" t="s">
        <v>492</v>
      </c>
      <c r="G743">
        <v>-23.568404000000001</v>
      </c>
      <c r="H743">
        <v>-45.445666000000003</v>
      </c>
    </row>
    <row r="744" spans="1:18">
      <c r="A744">
        <v>743</v>
      </c>
      <c r="B744">
        <v>19</v>
      </c>
      <c r="C744" t="s">
        <v>28</v>
      </c>
      <c r="D744">
        <v>28</v>
      </c>
      <c r="E744" t="s">
        <v>491</v>
      </c>
      <c r="F744" t="s">
        <v>492</v>
      </c>
      <c r="G744">
        <v>-23.568401999999999</v>
      </c>
      <c r="H744">
        <v>-45.445663000000003</v>
      </c>
    </row>
    <row r="745" spans="1:18">
      <c r="A745">
        <v>744</v>
      </c>
      <c r="B745">
        <v>20</v>
      </c>
      <c r="C745" t="s">
        <v>68</v>
      </c>
      <c r="D745">
        <v>1</v>
      </c>
      <c r="E745" t="s">
        <v>491</v>
      </c>
      <c r="F745" t="s">
        <v>492</v>
      </c>
      <c r="G745">
        <v>-23.568404999999998</v>
      </c>
      <c r="H745">
        <v>-45.445731000000002</v>
      </c>
    </row>
    <row r="746" spans="1:18">
      <c r="A746">
        <v>745</v>
      </c>
      <c r="B746">
        <v>21</v>
      </c>
      <c r="C746" t="s">
        <v>70</v>
      </c>
      <c r="D746">
        <v>1</v>
      </c>
      <c r="E746" t="s">
        <v>493</v>
      </c>
      <c r="F746" t="s">
        <v>492</v>
      </c>
      <c r="G746">
        <v>-23.564664</v>
      </c>
      <c r="H746">
        <v>-45.448765999999999</v>
      </c>
    </row>
    <row r="747" spans="1:18">
      <c r="A747">
        <v>746</v>
      </c>
      <c r="B747">
        <v>22</v>
      </c>
      <c r="C747" t="s">
        <v>70</v>
      </c>
      <c r="D747">
        <v>1</v>
      </c>
      <c r="E747" t="s">
        <v>494</v>
      </c>
      <c r="F747" t="s">
        <v>492</v>
      </c>
      <c r="G747">
        <v>-23.593520000000002</v>
      </c>
      <c r="H747">
        <v>-45.428007000000001</v>
      </c>
    </row>
    <row r="748" spans="1:18">
      <c r="A748">
        <v>747</v>
      </c>
      <c r="B748">
        <v>23</v>
      </c>
      <c r="C748" t="s">
        <v>70</v>
      </c>
      <c r="D748">
        <v>1</v>
      </c>
      <c r="E748" t="s">
        <v>495</v>
      </c>
      <c r="F748" t="s">
        <v>492</v>
      </c>
      <c r="G748">
        <v>-23.729227999999999</v>
      </c>
      <c r="H748">
        <v>-45.533681999999999</v>
      </c>
    </row>
    <row r="749" spans="1:18">
      <c r="A749">
        <v>748</v>
      </c>
      <c r="B749">
        <v>1</v>
      </c>
      <c r="C749" t="s">
        <v>30</v>
      </c>
      <c r="D749">
        <v>4</v>
      </c>
      <c r="E749" t="s">
        <v>496</v>
      </c>
      <c r="F749" t="s">
        <v>497</v>
      </c>
      <c r="G749">
        <v>-23.616109999999999</v>
      </c>
      <c r="H749">
        <v>-45.774169999999998</v>
      </c>
      <c r="P749" t="s">
        <v>498</v>
      </c>
      <c r="Q749">
        <v>23.616109999999999</v>
      </c>
      <c r="R749">
        <v>45.774169999999998</v>
      </c>
    </row>
    <row r="750" spans="1:18">
      <c r="A750">
        <v>749</v>
      </c>
      <c r="B750">
        <v>2</v>
      </c>
      <c r="C750" t="s">
        <v>44</v>
      </c>
      <c r="D750">
        <v>40</v>
      </c>
      <c r="E750" t="s">
        <v>496</v>
      </c>
      <c r="F750" t="s">
        <v>497</v>
      </c>
      <c r="G750">
        <v>-23.61664</v>
      </c>
      <c r="H750">
        <v>-45.77375</v>
      </c>
      <c r="I750" t="s">
        <v>468</v>
      </c>
      <c r="J750" t="s">
        <v>469</v>
      </c>
    </row>
    <row r="751" spans="1:18">
      <c r="A751">
        <v>750</v>
      </c>
      <c r="B751">
        <v>3</v>
      </c>
      <c r="C751" t="s">
        <v>36</v>
      </c>
      <c r="D751">
        <v>20</v>
      </c>
      <c r="E751" t="s">
        <v>496</v>
      </c>
      <c r="F751" t="s">
        <v>497</v>
      </c>
      <c r="G751">
        <v>-23.6175</v>
      </c>
      <c r="H751">
        <v>-45.773620000000001</v>
      </c>
      <c r="P751" t="s">
        <v>498</v>
      </c>
      <c r="Q751">
        <v>23.6175</v>
      </c>
      <c r="R751">
        <v>45.773620000000001</v>
      </c>
    </row>
    <row r="752" spans="1:18">
      <c r="A752">
        <v>751</v>
      </c>
      <c r="B752">
        <v>4</v>
      </c>
      <c r="C752" t="s">
        <v>36</v>
      </c>
      <c r="D752">
        <v>9</v>
      </c>
      <c r="E752" t="s">
        <v>496</v>
      </c>
      <c r="F752" t="s">
        <v>497</v>
      </c>
      <c r="G752">
        <v>-23.618210000000001</v>
      </c>
      <c r="H752">
        <v>-45.77375</v>
      </c>
      <c r="P752" t="s">
        <v>498</v>
      </c>
      <c r="Q752">
        <v>23.618210000000001</v>
      </c>
      <c r="R752">
        <v>45.77375</v>
      </c>
    </row>
    <row r="753" spans="1:18">
      <c r="A753">
        <v>752</v>
      </c>
      <c r="B753">
        <v>5</v>
      </c>
      <c r="C753" t="s">
        <v>30</v>
      </c>
      <c r="D753">
        <v>4</v>
      </c>
      <c r="E753" t="s">
        <v>496</v>
      </c>
      <c r="F753" t="s">
        <v>497</v>
      </c>
      <c r="G753">
        <v>-23.619309999999999</v>
      </c>
      <c r="H753">
        <v>-45.772440000000003</v>
      </c>
      <c r="P753" t="s">
        <v>498</v>
      </c>
      <c r="Q753">
        <v>23.619309999999999</v>
      </c>
      <c r="R753">
        <v>45.772440000000003</v>
      </c>
    </row>
    <row r="754" spans="1:18">
      <c r="A754">
        <v>753</v>
      </c>
      <c r="B754">
        <v>6</v>
      </c>
      <c r="C754" t="s">
        <v>20</v>
      </c>
      <c r="D754">
        <v>9</v>
      </c>
      <c r="E754" t="s">
        <v>496</v>
      </c>
      <c r="F754" t="s">
        <v>497</v>
      </c>
      <c r="G754">
        <v>-23.619730000000001</v>
      </c>
      <c r="H754">
        <v>-45.77129</v>
      </c>
      <c r="P754" t="s">
        <v>498</v>
      </c>
      <c r="Q754">
        <v>23.619730000000001</v>
      </c>
      <c r="R754">
        <v>45.77129</v>
      </c>
    </row>
    <row r="755" spans="1:18">
      <c r="A755">
        <v>754</v>
      </c>
      <c r="B755">
        <v>7</v>
      </c>
      <c r="C755" t="s">
        <v>52</v>
      </c>
      <c r="D755">
        <v>35</v>
      </c>
      <c r="E755" t="s">
        <v>496</v>
      </c>
      <c r="F755" t="s">
        <v>497</v>
      </c>
      <c r="G755">
        <v>-23.62</v>
      </c>
      <c r="H755">
        <v>-45.771270000000001</v>
      </c>
      <c r="P755" t="s">
        <v>498</v>
      </c>
      <c r="Q755">
        <v>23.62</v>
      </c>
      <c r="R755">
        <v>45.771270000000001</v>
      </c>
    </row>
    <row r="756" spans="1:18">
      <c r="A756">
        <v>755</v>
      </c>
      <c r="B756">
        <v>8</v>
      </c>
      <c r="C756" t="s">
        <v>36</v>
      </c>
      <c r="D756">
        <v>15</v>
      </c>
      <c r="E756" t="s">
        <v>496</v>
      </c>
      <c r="F756" t="s">
        <v>497</v>
      </c>
      <c r="G756">
        <v>-23.619869999999999</v>
      </c>
      <c r="H756">
        <v>-45.770899999999997</v>
      </c>
      <c r="P756" t="s">
        <v>498</v>
      </c>
      <c r="Q756">
        <v>23.619869999999999</v>
      </c>
      <c r="R756">
        <v>45.770899999999997</v>
      </c>
    </row>
    <row r="757" spans="1:18">
      <c r="A757">
        <v>756</v>
      </c>
      <c r="B757">
        <v>9</v>
      </c>
      <c r="C757" t="s">
        <v>20</v>
      </c>
      <c r="D757">
        <v>6</v>
      </c>
      <c r="E757" t="s">
        <v>496</v>
      </c>
      <c r="F757" t="s">
        <v>497</v>
      </c>
      <c r="G757">
        <v>-23.619990000000001</v>
      </c>
      <c r="H757">
        <v>-45.770809999999997</v>
      </c>
      <c r="P757" t="s">
        <v>498</v>
      </c>
      <c r="Q757">
        <v>23.619990000000001</v>
      </c>
      <c r="R757">
        <v>45.770809999999997</v>
      </c>
    </row>
    <row r="758" spans="1:18">
      <c r="A758">
        <v>757</v>
      </c>
      <c r="B758">
        <v>10</v>
      </c>
      <c r="C758" t="s">
        <v>54</v>
      </c>
      <c r="D758">
        <v>15</v>
      </c>
      <c r="E758" t="s">
        <v>496</v>
      </c>
      <c r="F758" t="s">
        <v>497</v>
      </c>
      <c r="G758">
        <v>-23.620280000000001</v>
      </c>
      <c r="H758">
        <v>-45.770400000000002</v>
      </c>
      <c r="I758" t="s">
        <v>468</v>
      </c>
      <c r="J758" t="s">
        <v>469</v>
      </c>
      <c r="P758" t="s">
        <v>498</v>
      </c>
      <c r="Q758">
        <v>23.620280000000001</v>
      </c>
      <c r="R758">
        <v>45.770400000000002</v>
      </c>
    </row>
    <row r="759" spans="1:18">
      <c r="A759">
        <v>758</v>
      </c>
      <c r="B759">
        <v>11</v>
      </c>
      <c r="C759" t="s">
        <v>20</v>
      </c>
      <c r="D759">
        <v>3</v>
      </c>
      <c r="E759" t="s">
        <v>496</v>
      </c>
      <c r="F759" t="s">
        <v>497</v>
      </c>
      <c r="G759">
        <v>-23.620719999999999</v>
      </c>
      <c r="H759">
        <v>-45.769039999999997</v>
      </c>
      <c r="P759" t="s">
        <v>498</v>
      </c>
      <c r="Q759">
        <v>23.620719999999999</v>
      </c>
      <c r="R759">
        <v>45.769039999999997</v>
      </c>
    </row>
    <row r="760" spans="1:18">
      <c r="A760">
        <v>759</v>
      </c>
      <c r="B760">
        <v>12</v>
      </c>
      <c r="C760" t="s">
        <v>36</v>
      </c>
      <c r="D760">
        <v>5</v>
      </c>
      <c r="E760" t="s">
        <v>496</v>
      </c>
      <c r="F760" t="s">
        <v>497</v>
      </c>
      <c r="G760">
        <v>-23.62078</v>
      </c>
      <c r="H760">
        <v>-45.768999999999998</v>
      </c>
      <c r="P760" t="s">
        <v>498</v>
      </c>
      <c r="Q760">
        <v>23.62078</v>
      </c>
      <c r="R760">
        <v>45.768999999999998</v>
      </c>
    </row>
    <row r="761" spans="1:18">
      <c r="A761">
        <v>760</v>
      </c>
      <c r="B761">
        <v>13</v>
      </c>
      <c r="C761" t="s">
        <v>36</v>
      </c>
      <c r="D761">
        <v>30</v>
      </c>
      <c r="E761" t="s">
        <v>496</v>
      </c>
      <c r="F761" t="s">
        <v>497</v>
      </c>
      <c r="G761">
        <v>-23.62032</v>
      </c>
      <c r="H761">
        <v>-45.768479999999997</v>
      </c>
      <c r="P761" t="s">
        <v>498</v>
      </c>
      <c r="Q761">
        <v>23.62032</v>
      </c>
      <c r="R761">
        <v>45.768479999999997</v>
      </c>
    </row>
    <row r="762" spans="1:18">
      <c r="A762">
        <v>761</v>
      </c>
      <c r="B762">
        <v>14</v>
      </c>
      <c r="C762" t="s">
        <v>36</v>
      </c>
      <c r="D762">
        <v>7</v>
      </c>
      <c r="E762" t="s">
        <v>496</v>
      </c>
      <c r="F762" t="s">
        <v>497</v>
      </c>
      <c r="G762">
        <v>-23.619810000000001</v>
      </c>
      <c r="H762">
        <v>-45.767569999999999</v>
      </c>
      <c r="P762" t="s">
        <v>498</v>
      </c>
      <c r="Q762">
        <v>23.619810000000001</v>
      </c>
      <c r="R762">
        <v>45.767569999999999</v>
      </c>
    </row>
    <row r="763" spans="1:18">
      <c r="A763">
        <v>762</v>
      </c>
      <c r="B763">
        <v>15</v>
      </c>
      <c r="C763" t="s">
        <v>30</v>
      </c>
      <c r="D763">
        <v>5</v>
      </c>
      <c r="E763" t="s">
        <v>496</v>
      </c>
      <c r="F763" t="s">
        <v>497</v>
      </c>
      <c r="G763">
        <v>-23.619769999999999</v>
      </c>
      <c r="H763">
        <v>-45.76746</v>
      </c>
      <c r="P763" t="s">
        <v>498</v>
      </c>
      <c r="Q763">
        <v>23.619769999999999</v>
      </c>
      <c r="R763">
        <v>45.76746</v>
      </c>
    </row>
    <row r="764" spans="1:18">
      <c r="A764">
        <v>763</v>
      </c>
      <c r="B764">
        <v>16</v>
      </c>
      <c r="C764" t="s">
        <v>20</v>
      </c>
      <c r="D764">
        <v>4</v>
      </c>
      <c r="E764" t="s">
        <v>496</v>
      </c>
      <c r="F764" t="s">
        <v>497</v>
      </c>
      <c r="G764">
        <v>-23.61984</v>
      </c>
      <c r="H764">
        <v>-45.766399999999997</v>
      </c>
      <c r="P764" t="s">
        <v>498</v>
      </c>
      <c r="Q764">
        <v>23.61984</v>
      </c>
      <c r="R764">
        <v>45.766399999999997</v>
      </c>
    </row>
    <row r="765" spans="1:18">
      <c r="A765">
        <v>764</v>
      </c>
      <c r="B765">
        <v>17</v>
      </c>
      <c r="C765" t="s">
        <v>52</v>
      </c>
      <c r="D765">
        <v>40</v>
      </c>
      <c r="E765" t="s">
        <v>496</v>
      </c>
      <c r="F765" t="s">
        <v>497</v>
      </c>
      <c r="G765">
        <v>-23.62003</v>
      </c>
      <c r="H765">
        <v>-45.765790000000003</v>
      </c>
      <c r="P765" t="s">
        <v>498</v>
      </c>
      <c r="Q765">
        <v>23.62003</v>
      </c>
      <c r="R765">
        <v>45.765790000000003</v>
      </c>
    </row>
    <row r="766" spans="1:18">
      <c r="A766">
        <v>765</v>
      </c>
      <c r="B766">
        <v>1</v>
      </c>
      <c r="C766" t="s">
        <v>54</v>
      </c>
      <c r="D766">
        <v>25</v>
      </c>
      <c r="E766" t="s">
        <v>499</v>
      </c>
      <c r="F766" t="s">
        <v>497</v>
      </c>
      <c r="G766">
        <v>-23.624829999999999</v>
      </c>
      <c r="H766">
        <v>-45.779919999999997</v>
      </c>
      <c r="I766" t="s">
        <v>468</v>
      </c>
      <c r="J766" t="s">
        <v>469</v>
      </c>
      <c r="P766" t="s">
        <v>498</v>
      </c>
      <c r="Q766">
        <v>23.624829999999999</v>
      </c>
      <c r="R766">
        <v>45.779919999999997</v>
      </c>
    </row>
    <row r="767" spans="1:18">
      <c r="A767">
        <v>766</v>
      </c>
      <c r="B767">
        <v>2</v>
      </c>
      <c r="C767" t="s">
        <v>14</v>
      </c>
      <c r="D767">
        <v>17</v>
      </c>
      <c r="E767" t="s">
        <v>499</v>
      </c>
      <c r="F767" t="s">
        <v>497</v>
      </c>
      <c r="G767">
        <v>-23.62463</v>
      </c>
      <c r="H767">
        <v>-45.781359999999999</v>
      </c>
      <c r="P767" t="s">
        <v>498</v>
      </c>
      <c r="Q767">
        <v>23.62463</v>
      </c>
      <c r="R767">
        <v>45.781359999999999</v>
      </c>
    </row>
    <row r="768" spans="1:18">
      <c r="A768">
        <v>767</v>
      </c>
      <c r="B768">
        <v>3</v>
      </c>
      <c r="C768" t="s">
        <v>36</v>
      </c>
      <c r="D768">
        <v>17</v>
      </c>
      <c r="E768" t="s">
        <v>499</v>
      </c>
      <c r="F768" t="s">
        <v>497</v>
      </c>
      <c r="G768">
        <v>-23.624649999999999</v>
      </c>
      <c r="H768">
        <v>-45.781379999999999</v>
      </c>
      <c r="P768" t="s">
        <v>498</v>
      </c>
      <c r="Q768">
        <v>23.624649999999999</v>
      </c>
      <c r="R768">
        <v>45.781379999999999</v>
      </c>
    </row>
    <row r="769" spans="1:18">
      <c r="A769">
        <v>768</v>
      </c>
      <c r="B769">
        <v>4</v>
      </c>
      <c r="C769" t="s">
        <v>30</v>
      </c>
      <c r="D769">
        <v>3</v>
      </c>
      <c r="E769" t="s">
        <v>499</v>
      </c>
      <c r="F769" t="s">
        <v>497</v>
      </c>
      <c r="G769">
        <v>-23.624110000000002</v>
      </c>
      <c r="H769">
        <v>-45.7821</v>
      </c>
      <c r="P769" t="s">
        <v>498</v>
      </c>
      <c r="Q769">
        <v>23.624110000000002</v>
      </c>
      <c r="R769">
        <v>45.7821</v>
      </c>
    </row>
    <row r="770" spans="1:18">
      <c r="A770">
        <v>769</v>
      </c>
      <c r="B770">
        <v>5</v>
      </c>
      <c r="C770" t="s">
        <v>30</v>
      </c>
      <c r="D770">
        <v>5</v>
      </c>
      <c r="E770" t="s">
        <v>499</v>
      </c>
      <c r="F770" t="s">
        <v>497</v>
      </c>
      <c r="G770">
        <v>-23.62426</v>
      </c>
      <c r="H770">
        <v>-45.784379999999999</v>
      </c>
      <c r="P770" t="s">
        <v>498</v>
      </c>
      <c r="Q770">
        <v>23.62426</v>
      </c>
      <c r="R770">
        <v>45.784379999999999</v>
      </c>
    </row>
    <row r="771" spans="1:18">
      <c r="A771">
        <v>770</v>
      </c>
      <c r="B771">
        <v>6</v>
      </c>
      <c r="C771" t="s">
        <v>32</v>
      </c>
      <c r="D771">
        <v>15</v>
      </c>
      <c r="E771" t="s">
        <v>499</v>
      </c>
      <c r="F771" t="s">
        <v>497</v>
      </c>
      <c r="G771">
        <v>-23.625160000000001</v>
      </c>
      <c r="H771">
        <v>-45.785670000000003</v>
      </c>
      <c r="P771" t="s">
        <v>498</v>
      </c>
      <c r="Q771">
        <v>23.625160000000001</v>
      </c>
      <c r="R771">
        <v>45.785670000000003</v>
      </c>
    </row>
    <row r="772" spans="1:18">
      <c r="A772">
        <v>771</v>
      </c>
      <c r="B772">
        <v>7</v>
      </c>
      <c r="C772" t="s">
        <v>30</v>
      </c>
      <c r="D772">
        <v>4</v>
      </c>
      <c r="E772" t="s">
        <v>499</v>
      </c>
      <c r="F772" t="s">
        <v>497</v>
      </c>
      <c r="G772">
        <v>-23.62538</v>
      </c>
      <c r="H772">
        <v>-45.785739999999997</v>
      </c>
      <c r="P772" t="s">
        <v>498</v>
      </c>
      <c r="Q772">
        <v>23.62538</v>
      </c>
      <c r="R772">
        <v>45.785739999999997</v>
      </c>
    </row>
    <row r="773" spans="1:18">
      <c r="A773">
        <v>772</v>
      </c>
      <c r="B773">
        <v>8</v>
      </c>
      <c r="C773" t="s">
        <v>36</v>
      </c>
      <c r="D773">
        <v>7</v>
      </c>
      <c r="E773" t="s">
        <v>499</v>
      </c>
      <c r="F773" t="s">
        <v>497</v>
      </c>
      <c r="G773">
        <v>-23.626550000000002</v>
      </c>
      <c r="H773">
        <v>-45.785049999999998</v>
      </c>
      <c r="P773" t="s">
        <v>498</v>
      </c>
      <c r="Q773">
        <v>23.626550000000002</v>
      </c>
      <c r="R773">
        <v>45.785049999999998</v>
      </c>
    </row>
    <row r="774" spans="1:18">
      <c r="A774">
        <v>773</v>
      </c>
      <c r="B774">
        <v>9</v>
      </c>
      <c r="C774" t="s">
        <v>14</v>
      </c>
      <c r="D774">
        <v>7</v>
      </c>
      <c r="E774" t="s">
        <v>499</v>
      </c>
      <c r="F774" t="s">
        <v>497</v>
      </c>
      <c r="G774">
        <v>-23.626860000000001</v>
      </c>
      <c r="H774">
        <v>-45.784759999999999</v>
      </c>
      <c r="P774" t="s">
        <v>498</v>
      </c>
      <c r="Q774">
        <v>23.626860000000001</v>
      </c>
      <c r="R774">
        <v>45.784759999999999</v>
      </c>
    </row>
    <row r="775" spans="1:18">
      <c r="A775">
        <v>774</v>
      </c>
      <c r="B775">
        <v>10</v>
      </c>
      <c r="C775" t="s">
        <v>30</v>
      </c>
      <c r="D775">
        <v>5</v>
      </c>
      <c r="E775" t="s">
        <v>499</v>
      </c>
      <c r="F775" t="s">
        <v>497</v>
      </c>
      <c r="G775">
        <v>-23.62893</v>
      </c>
      <c r="H775">
        <v>-45.78443</v>
      </c>
      <c r="P775" t="s">
        <v>498</v>
      </c>
      <c r="Q775">
        <v>23.62893</v>
      </c>
      <c r="R775">
        <v>45.78443</v>
      </c>
    </row>
    <row r="776" spans="1:18">
      <c r="A776">
        <v>775</v>
      </c>
      <c r="B776">
        <v>11</v>
      </c>
      <c r="C776" t="s">
        <v>30</v>
      </c>
      <c r="D776">
        <v>4</v>
      </c>
      <c r="E776" t="s">
        <v>499</v>
      </c>
      <c r="F776" t="s">
        <v>497</v>
      </c>
      <c r="G776">
        <v>-23.629020000000001</v>
      </c>
      <c r="H776">
        <v>-45.784610000000001</v>
      </c>
      <c r="P776" t="s">
        <v>498</v>
      </c>
      <c r="Q776">
        <v>23.629020000000001</v>
      </c>
      <c r="R776">
        <v>45.784610000000001</v>
      </c>
    </row>
    <row r="777" spans="1:18">
      <c r="A777">
        <v>776</v>
      </c>
      <c r="B777">
        <v>12</v>
      </c>
      <c r="C777" t="s">
        <v>36</v>
      </c>
      <c r="D777">
        <v>25</v>
      </c>
      <c r="E777" t="s">
        <v>499</v>
      </c>
      <c r="F777" t="s">
        <v>497</v>
      </c>
      <c r="G777">
        <v>-23.63128</v>
      </c>
      <c r="H777">
        <v>-45.786340000000003</v>
      </c>
      <c r="P777" t="s">
        <v>498</v>
      </c>
      <c r="Q777">
        <v>23.63128</v>
      </c>
      <c r="R777">
        <v>45.786340000000003</v>
      </c>
    </row>
    <row r="778" spans="1:18">
      <c r="A778">
        <v>777</v>
      </c>
      <c r="B778">
        <v>13</v>
      </c>
      <c r="C778" t="s">
        <v>14</v>
      </c>
      <c r="D778">
        <v>25</v>
      </c>
      <c r="E778" t="s">
        <v>499</v>
      </c>
      <c r="F778" t="s">
        <v>497</v>
      </c>
      <c r="G778">
        <v>-23.633679999999998</v>
      </c>
      <c r="H778">
        <v>-45.787089999999999</v>
      </c>
      <c r="P778" t="s">
        <v>498</v>
      </c>
      <c r="Q778">
        <v>23.633679999999998</v>
      </c>
      <c r="R778">
        <v>45.787089999999999</v>
      </c>
    </row>
    <row r="779" spans="1:18">
      <c r="A779">
        <v>778</v>
      </c>
      <c r="B779">
        <v>14</v>
      </c>
      <c r="C779" t="s">
        <v>54</v>
      </c>
      <c r="D779">
        <v>22</v>
      </c>
      <c r="E779" t="s">
        <v>499</v>
      </c>
      <c r="F779" t="s">
        <v>497</v>
      </c>
      <c r="G779">
        <v>-23.63618</v>
      </c>
      <c r="H779">
        <v>-45.787280000000003</v>
      </c>
      <c r="I779" t="s">
        <v>468</v>
      </c>
      <c r="J779" t="s">
        <v>469</v>
      </c>
      <c r="P779" t="s">
        <v>498</v>
      </c>
      <c r="Q779">
        <v>23.63618</v>
      </c>
      <c r="R779">
        <v>45.787280000000003</v>
      </c>
    </row>
    <row r="780" spans="1:18">
      <c r="A780">
        <v>779</v>
      </c>
      <c r="B780">
        <v>15</v>
      </c>
      <c r="C780" t="s">
        <v>54</v>
      </c>
      <c r="D780">
        <v>7</v>
      </c>
      <c r="E780" t="s">
        <v>499</v>
      </c>
      <c r="F780" t="s">
        <v>497</v>
      </c>
      <c r="G780">
        <v>-23.639800000000001</v>
      </c>
      <c r="H780">
        <v>-45.787370000000003</v>
      </c>
      <c r="I780" t="s">
        <v>468</v>
      </c>
      <c r="J780" t="s">
        <v>469</v>
      </c>
      <c r="P780" t="s">
        <v>498</v>
      </c>
      <c r="Q780">
        <v>23.639800000000001</v>
      </c>
      <c r="R780">
        <v>45.787370000000003</v>
      </c>
    </row>
    <row r="781" spans="1:18">
      <c r="A781">
        <v>780</v>
      </c>
      <c r="B781">
        <v>16</v>
      </c>
      <c r="C781" t="s">
        <v>30</v>
      </c>
      <c r="D781">
        <v>6</v>
      </c>
      <c r="E781" t="s">
        <v>499</v>
      </c>
      <c r="F781" t="s">
        <v>497</v>
      </c>
      <c r="G781">
        <v>-23.643940000000001</v>
      </c>
      <c r="H781">
        <v>-45.788550000000001</v>
      </c>
      <c r="P781" t="s">
        <v>498</v>
      </c>
      <c r="Q781">
        <v>23.643940000000001</v>
      </c>
      <c r="R781">
        <v>45.788550000000001</v>
      </c>
    </row>
    <row r="782" spans="1:18">
      <c r="A782">
        <v>781</v>
      </c>
      <c r="B782">
        <v>17</v>
      </c>
      <c r="C782" t="s">
        <v>30</v>
      </c>
      <c r="D782">
        <v>5</v>
      </c>
      <c r="E782" t="s">
        <v>499</v>
      </c>
      <c r="F782" t="s">
        <v>497</v>
      </c>
      <c r="G782">
        <v>-23.644739999999999</v>
      </c>
      <c r="H782">
        <v>-45.788049999999998</v>
      </c>
      <c r="P782" t="s">
        <v>498</v>
      </c>
      <c r="Q782">
        <v>23.644739999999999</v>
      </c>
      <c r="R782">
        <v>45.788049999999998</v>
      </c>
    </row>
    <row r="783" spans="1:18">
      <c r="A783">
        <v>782</v>
      </c>
      <c r="B783">
        <v>18</v>
      </c>
      <c r="C783" t="s">
        <v>36</v>
      </c>
      <c r="D783">
        <v>13</v>
      </c>
      <c r="E783" t="s">
        <v>499</v>
      </c>
      <c r="F783" t="s">
        <v>497</v>
      </c>
      <c r="G783">
        <v>-23.64705</v>
      </c>
      <c r="H783">
        <v>-45.786540000000002</v>
      </c>
      <c r="P783" t="s">
        <v>498</v>
      </c>
      <c r="Q783">
        <v>23.64705</v>
      </c>
      <c r="R783">
        <v>45.786540000000002</v>
      </c>
    </row>
    <row r="784" spans="1:18">
      <c r="A784">
        <v>783</v>
      </c>
      <c r="B784">
        <v>19</v>
      </c>
      <c r="C784" t="s">
        <v>30</v>
      </c>
      <c r="D784">
        <v>5</v>
      </c>
      <c r="E784" t="s">
        <v>499</v>
      </c>
      <c r="F784" t="s">
        <v>497</v>
      </c>
      <c r="G784">
        <v>-23.6523</v>
      </c>
      <c r="H784">
        <v>-45.786830000000002</v>
      </c>
      <c r="P784" t="s">
        <v>498</v>
      </c>
      <c r="Q784">
        <v>23.6523</v>
      </c>
      <c r="R784">
        <v>45.786830000000002</v>
      </c>
    </row>
    <row r="785" spans="1:18">
      <c r="A785">
        <v>784</v>
      </c>
      <c r="B785">
        <v>20</v>
      </c>
      <c r="C785" t="s">
        <v>36</v>
      </c>
      <c r="D785">
        <v>12</v>
      </c>
      <c r="E785" t="s">
        <v>499</v>
      </c>
      <c r="F785" t="s">
        <v>497</v>
      </c>
      <c r="G785">
        <v>-23.653289999999998</v>
      </c>
      <c r="H785">
        <v>-45.786589999999997</v>
      </c>
      <c r="P785" t="s">
        <v>498</v>
      </c>
      <c r="Q785">
        <v>23.653289999999998</v>
      </c>
      <c r="R785">
        <v>45.786589999999997</v>
      </c>
    </row>
    <row r="786" spans="1:18">
      <c r="A786">
        <v>785</v>
      </c>
      <c r="B786">
        <v>1</v>
      </c>
      <c r="C786" t="s">
        <v>76</v>
      </c>
      <c r="D786">
        <v>1</v>
      </c>
      <c r="E786" t="s">
        <v>500</v>
      </c>
      <c r="F786" t="s">
        <v>501</v>
      </c>
      <c r="G786">
        <v>-23.356978999999999</v>
      </c>
      <c r="H786">
        <v>-44.865372000000001</v>
      </c>
    </row>
    <row r="787" spans="1:18">
      <c r="A787">
        <v>786</v>
      </c>
      <c r="B787">
        <v>2</v>
      </c>
      <c r="C787" t="s">
        <v>36</v>
      </c>
      <c r="D787">
        <v>10</v>
      </c>
      <c r="E787" t="s">
        <v>500</v>
      </c>
      <c r="F787" t="s">
        <v>501</v>
      </c>
      <c r="G787">
        <v>-23.356978999999999</v>
      </c>
      <c r="H787">
        <v>-44.865372000000001</v>
      </c>
    </row>
    <row r="788" spans="1:18">
      <c r="A788">
        <v>787</v>
      </c>
      <c r="B788">
        <v>3</v>
      </c>
      <c r="C788" t="s">
        <v>30</v>
      </c>
      <c r="D788">
        <v>12</v>
      </c>
      <c r="E788" t="s">
        <v>500</v>
      </c>
      <c r="F788" t="s">
        <v>501</v>
      </c>
      <c r="G788">
        <v>-23.357032</v>
      </c>
      <c r="H788">
        <v>-44.865518999999999</v>
      </c>
      <c r="I788" t="s">
        <v>468</v>
      </c>
      <c r="J788" t="s">
        <v>469</v>
      </c>
    </row>
    <row r="789" spans="1:18">
      <c r="A789">
        <v>788</v>
      </c>
      <c r="B789">
        <v>4</v>
      </c>
      <c r="C789" t="s">
        <v>20</v>
      </c>
      <c r="D789">
        <v>12</v>
      </c>
      <c r="E789" t="s">
        <v>500</v>
      </c>
      <c r="F789" t="s">
        <v>501</v>
      </c>
      <c r="G789">
        <v>-23.357032</v>
      </c>
      <c r="H789">
        <v>-44.865518999999999</v>
      </c>
      <c r="I789" t="s">
        <v>468</v>
      </c>
      <c r="J789" t="s">
        <v>469</v>
      </c>
    </row>
    <row r="790" spans="1:18">
      <c r="A790">
        <v>789</v>
      </c>
      <c r="B790">
        <v>5</v>
      </c>
      <c r="C790" t="s">
        <v>36</v>
      </c>
      <c r="D790">
        <v>12</v>
      </c>
      <c r="E790" t="s">
        <v>500</v>
      </c>
      <c r="F790" t="s">
        <v>501</v>
      </c>
      <c r="G790">
        <v>-23.357032</v>
      </c>
      <c r="H790">
        <v>-44.865518999999999</v>
      </c>
      <c r="I790" t="s">
        <v>468</v>
      </c>
      <c r="J790" t="s">
        <v>469</v>
      </c>
    </row>
    <row r="791" spans="1:18">
      <c r="A791">
        <v>790</v>
      </c>
      <c r="B791">
        <v>6</v>
      </c>
      <c r="C791" t="s">
        <v>20</v>
      </c>
      <c r="D791">
        <v>7</v>
      </c>
      <c r="E791" t="s">
        <v>500</v>
      </c>
      <c r="F791" t="s">
        <v>501</v>
      </c>
      <c r="G791">
        <v>-23.357015000000001</v>
      </c>
      <c r="H791">
        <v>-44.866014999999997</v>
      </c>
    </row>
    <row r="792" spans="1:18">
      <c r="A792">
        <v>791</v>
      </c>
      <c r="B792">
        <v>7</v>
      </c>
      <c r="C792" t="s">
        <v>20</v>
      </c>
      <c r="D792">
        <v>6</v>
      </c>
      <c r="E792" t="s">
        <v>500</v>
      </c>
      <c r="F792" t="s">
        <v>501</v>
      </c>
      <c r="G792">
        <v>-23.357417000000002</v>
      </c>
      <c r="H792">
        <v>-44.866613000000001</v>
      </c>
    </row>
    <row r="793" spans="1:18">
      <c r="A793">
        <v>792</v>
      </c>
      <c r="B793">
        <v>8</v>
      </c>
      <c r="C793" t="s">
        <v>20</v>
      </c>
      <c r="D793">
        <v>4</v>
      </c>
      <c r="E793" t="s">
        <v>500</v>
      </c>
      <c r="F793" t="s">
        <v>501</v>
      </c>
      <c r="G793">
        <v>-23.357572999999999</v>
      </c>
      <c r="H793">
        <v>-44.867023000000003</v>
      </c>
    </row>
    <row r="794" spans="1:18">
      <c r="A794">
        <v>793</v>
      </c>
      <c r="B794">
        <v>9</v>
      </c>
      <c r="C794" t="s">
        <v>68</v>
      </c>
      <c r="D794">
        <v>1</v>
      </c>
      <c r="E794" t="s">
        <v>500</v>
      </c>
      <c r="F794" t="s">
        <v>501</v>
      </c>
      <c r="G794">
        <v>-23.357610000000001</v>
      </c>
      <c r="H794">
        <v>-44.867229000000002</v>
      </c>
    </row>
    <row r="795" spans="1:18">
      <c r="A795">
        <v>794</v>
      </c>
      <c r="B795">
        <v>10</v>
      </c>
      <c r="C795" t="s">
        <v>20</v>
      </c>
      <c r="D795">
        <v>5</v>
      </c>
      <c r="E795" t="s">
        <v>500</v>
      </c>
      <c r="F795" t="s">
        <v>501</v>
      </c>
      <c r="G795">
        <v>-23.357479000000001</v>
      </c>
      <c r="H795">
        <v>-44.867474999999999</v>
      </c>
    </row>
    <row r="796" spans="1:18">
      <c r="A796">
        <v>795</v>
      </c>
      <c r="B796">
        <v>11</v>
      </c>
      <c r="C796" t="s">
        <v>30</v>
      </c>
      <c r="D796">
        <v>5</v>
      </c>
      <c r="E796" t="s">
        <v>500</v>
      </c>
      <c r="F796" t="s">
        <v>501</v>
      </c>
      <c r="G796">
        <v>-23.357479000000001</v>
      </c>
      <c r="H796">
        <v>-44.867474999999999</v>
      </c>
      <c r="I796" t="s">
        <v>468</v>
      </c>
      <c r="J796" t="s">
        <v>469</v>
      </c>
    </row>
    <row r="797" spans="1:18">
      <c r="A797">
        <v>796</v>
      </c>
      <c r="B797">
        <v>12</v>
      </c>
      <c r="C797" t="s">
        <v>36</v>
      </c>
      <c r="D797">
        <v>20</v>
      </c>
      <c r="E797" t="s">
        <v>500</v>
      </c>
      <c r="F797" t="s">
        <v>501</v>
      </c>
      <c r="G797">
        <v>-23.357626</v>
      </c>
      <c r="H797">
        <v>-44.867975999999999</v>
      </c>
    </row>
    <row r="798" spans="1:18">
      <c r="A798">
        <v>797</v>
      </c>
      <c r="B798">
        <v>13</v>
      </c>
      <c r="C798" t="s">
        <v>30</v>
      </c>
      <c r="D798">
        <v>7</v>
      </c>
      <c r="E798" t="s">
        <v>500</v>
      </c>
      <c r="F798" t="s">
        <v>501</v>
      </c>
      <c r="G798">
        <v>-23.357541999999999</v>
      </c>
      <c r="H798">
        <v>-44.868113000000001</v>
      </c>
    </row>
    <row r="799" spans="1:18">
      <c r="A799">
        <v>798</v>
      </c>
      <c r="B799">
        <v>14</v>
      </c>
      <c r="C799" t="s">
        <v>36</v>
      </c>
      <c r="D799">
        <v>12</v>
      </c>
      <c r="E799" t="s">
        <v>500</v>
      </c>
      <c r="F799" t="s">
        <v>501</v>
      </c>
      <c r="G799">
        <v>-23.357614000000002</v>
      </c>
      <c r="H799">
        <v>-44.868772999999997</v>
      </c>
    </row>
    <row r="800" spans="1:18">
      <c r="A800">
        <v>799</v>
      </c>
      <c r="B800">
        <v>15</v>
      </c>
      <c r="C800" t="s">
        <v>78</v>
      </c>
      <c r="D800">
        <v>1</v>
      </c>
      <c r="E800" t="s">
        <v>500</v>
      </c>
      <c r="F800" t="s">
        <v>501</v>
      </c>
      <c r="G800">
        <v>-23.357637</v>
      </c>
      <c r="H800">
        <v>-44.869112999999999</v>
      </c>
    </row>
    <row r="801" spans="1:10">
      <c r="A801">
        <v>800</v>
      </c>
      <c r="B801">
        <v>16</v>
      </c>
      <c r="C801" t="s">
        <v>20</v>
      </c>
      <c r="D801">
        <v>10</v>
      </c>
      <c r="E801" t="s">
        <v>500</v>
      </c>
      <c r="F801" t="s">
        <v>501</v>
      </c>
      <c r="G801">
        <v>-23.357637</v>
      </c>
      <c r="H801">
        <v>-44.869112999999999</v>
      </c>
      <c r="I801" t="s">
        <v>468</v>
      </c>
      <c r="J801" t="s">
        <v>469</v>
      </c>
    </row>
    <row r="802" spans="1:10">
      <c r="A802">
        <v>801</v>
      </c>
      <c r="B802">
        <v>17</v>
      </c>
      <c r="C802" t="s">
        <v>36</v>
      </c>
      <c r="D802">
        <v>10</v>
      </c>
      <c r="E802" t="s">
        <v>500</v>
      </c>
      <c r="F802" t="s">
        <v>501</v>
      </c>
      <c r="G802">
        <v>-23.357637</v>
      </c>
      <c r="H802">
        <v>-44.869112999999999</v>
      </c>
      <c r="I802" t="s">
        <v>468</v>
      </c>
      <c r="J802" t="s">
        <v>469</v>
      </c>
    </row>
    <row r="803" spans="1:10">
      <c r="A803">
        <v>802</v>
      </c>
      <c r="B803">
        <v>18</v>
      </c>
      <c r="C803" t="s">
        <v>78</v>
      </c>
      <c r="D803">
        <v>1</v>
      </c>
      <c r="E803" t="s">
        <v>500</v>
      </c>
      <c r="F803" t="s">
        <v>501</v>
      </c>
      <c r="G803">
        <v>-23.357838000000001</v>
      </c>
      <c r="H803">
        <v>-44.869365999999999</v>
      </c>
    </row>
    <row r="804" spans="1:10">
      <c r="A804">
        <v>803</v>
      </c>
      <c r="B804">
        <v>19</v>
      </c>
      <c r="C804" t="s">
        <v>36</v>
      </c>
      <c r="D804">
        <v>3</v>
      </c>
      <c r="E804" t="s">
        <v>500</v>
      </c>
      <c r="F804" t="s">
        <v>501</v>
      </c>
      <c r="G804">
        <v>-23.358052000000001</v>
      </c>
      <c r="H804">
        <v>-44.869565999999999</v>
      </c>
    </row>
    <row r="805" spans="1:10">
      <c r="A805">
        <v>804</v>
      </c>
      <c r="B805">
        <v>20</v>
      </c>
      <c r="C805" t="s">
        <v>66</v>
      </c>
      <c r="D805">
        <v>1</v>
      </c>
      <c r="E805" t="s">
        <v>500</v>
      </c>
      <c r="F805" t="s">
        <v>501</v>
      </c>
      <c r="G805">
        <v>-23.358625</v>
      </c>
      <c r="H805">
        <v>-44.871057</v>
      </c>
    </row>
    <row r="806" spans="1:10">
      <c r="A806">
        <v>805</v>
      </c>
      <c r="B806">
        <v>21</v>
      </c>
      <c r="C806" t="s">
        <v>20</v>
      </c>
      <c r="D806">
        <v>7</v>
      </c>
      <c r="E806" t="s">
        <v>500</v>
      </c>
      <c r="F806" t="s">
        <v>501</v>
      </c>
      <c r="G806">
        <v>-23.360461000000001</v>
      </c>
      <c r="H806">
        <v>-44.876235999999999</v>
      </c>
    </row>
    <row r="807" spans="1:10">
      <c r="A807">
        <v>806</v>
      </c>
      <c r="B807">
        <v>22</v>
      </c>
      <c r="C807" t="s">
        <v>30</v>
      </c>
      <c r="D807">
        <v>2</v>
      </c>
      <c r="E807" t="s">
        <v>500</v>
      </c>
      <c r="F807" t="s">
        <v>501</v>
      </c>
      <c r="G807">
        <v>-23.360461000000001</v>
      </c>
      <c r="H807">
        <v>-44.876235999999999</v>
      </c>
    </row>
    <row r="808" spans="1:10">
      <c r="A808">
        <v>807</v>
      </c>
      <c r="B808">
        <v>23</v>
      </c>
      <c r="C808" t="s">
        <v>78</v>
      </c>
      <c r="D808">
        <v>1</v>
      </c>
      <c r="E808" t="s">
        <v>500</v>
      </c>
      <c r="F808" t="s">
        <v>501</v>
      </c>
      <c r="G808">
        <v>-23.362670999999999</v>
      </c>
      <c r="H808">
        <v>-44.876710000000003</v>
      </c>
      <c r="I808" t="s">
        <v>468</v>
      </c>
      <c r="J808" t="s">
        <v>469</v>
      </c>
    </row>
    <row r="809" spans="1:10">
      <c r="A809">
        <v>808</v>
      </c>
      <c r="B809">
        <v>1</v>
      </c>
      <c r="C809" t="s">
        <v>76</v>
      </c>
      <c r="D809">
        <v>1</v>
      </c>
      <c r="E809" t="s">
        <v>502</v>
      </c>
      <c r="F809" t="s">
        <v>503</v>
      </c>
      <c r="G809">
        <v>-23.759444999999999</v>
      </c>
      <c r="H809">
        <v>-45.338160000000002</v>
      </c>
      <c r="I809" t="s">
        <v>468</v>
      </c>
      <c r="J809" t="s">
        <v>469</v>
      </c>
    </row>
    <row r="810" spans="1:10">
      <c r="A810">
        <v>809</v>
      </c>
      <c r="B810">
        <v>2</v>
      </c>
      <c r="C810" t="s">
        <v>56</v>
      </c>
      <c r="D810">
        <v>5</v>
      </c>
      <c r="E810" t="s">
        <v>502</v>
      </c>
      <c r="F810" t="s">
        <v>503</v>
      </c>
      <c r="G810">
        <v>-23.759526699999999</v>
      </c>
      <c r="H810">
        <v>-45.338158300000003</v>
      </c>
      <c r="I810" t="s">
        <v>468</v>
      </c>
      <c r="J810" t="s">
        <v>469</v>
      </c>
    </row>
    <row r="811" spans="1:10">
      <c r="A811">
        <v>810</v>
      </c>
      <c r="B811">
        <v>3</v>
      </c>
      <c r="C811" t="s">
        <v>50</v>
      </c>
      <c r="D811">
        <v>2</v>
      </c>
      <c r="E811" t="s">
        <v>502</v>
      </c>
      <c r="F811" t="s">
        <v>503</v>
      </c>
      <c r="G811">
        <v>-23.759183329999999</v>
      </c>
      <c r="H811">
        <v>-45.337641669999996</v>
      </c>
      <c r="I811" t="s">
        <v>468</v>
      </c>
      <c r="J811" t="s">
        <v>469</v>
      </c>
    </row>
    <row r="812" spans="1:10">
      <c r="A812">
        <v>811</v>
      </c>
      <c r="B812">
        <v>4</v>
      </c>
      <c r="C812" t="s">
        <v>28</v>
      </c>
      <c r="D812">
        <v>3</v>
      </c>
      <c r="E812" t="s">
        <v>502</v>
      </c>
      <c r="F812" t="s">
        <v>503</v>
      </c>
      <c r="G812">
        <v>-23.759183329999999</v>
      </c>
      <c r="H812">
        <v>-45.337641669999996</v>
      </c>
      <c r="I812" t="s">
        <v>468</v>
      </c>
      <c r="J812" t="s">
        <v>469</v>
      </c>
    </row>
    <row r="813" spans="1:10">
      <c r="A813">
        <v>812</v>
      </c>
      <c r="B813">
        <v>5</v>
      </c>
      <c r="C813" t="s">
        <v>18</v>
      </c>
      <c r="D813">
        <v>10</v>
      </c>
      <c r="E813" t="s">
        <v>502</v>
      </c>
      <c r="F813" t="s">
        <v>503</v>
      </c>
      <c r="G813">
        <v>-23.75883</v>
      </c>
      <c r="H813">
        <v>-45.3370617</v>
      </c>
      <c r="I813" t="s">
        <v>468</v>
      </c>
      <c r="J813" t="s">
        <v>469</v>
      </c>
    </row>
    <row r="814" spans="1:10">
      <c r="A814">
        <v>813</v>
      </c>
      <c r="B814">
        <v>6</v>
      </c>
      <c r="C814" t="s">
        <v>22</v>
      </c>
      <c r="D814">
        <v>4</v>
      </c>
      <c r="E814" t="s">
        <v>502</v>
      </c>
      <c r="F814" t="s">
        <v>503</v>
      </c>
      <c r="G814">
        <v>-23.75936944</v>
      </c>
      <c r="H814">
        <v>-45.336824999999997</v>
      </c>
      <c r="I814" t="s">
        <v>468</v>
      </c>
      <c r="J814" t="s">
        <v>469</v>
      </c>
    </row>
    <row r="815" spans="1:10">
      <c r="A815">
        <v>814</v>
      </c>
      <c r="B815">
        <v>7</v>
      </c>
      <c r="C815" t="s">
        <v>40</v>
      </c>
      <c r="D815">
        <v>15</v>
      </c>
      <c r="E815" t="s">
        <v>502</v>
      </c>
      <c r="F815" t="s">
        <v>503</v>
      </c>
      <c r="G815">
        <v>-23.759229999999999</v>
      </c>
      <c r="H815">
        <v>-45.336475</v>
      </c>
      <c r="I815" t="s">
        <v>468</v>
      </c>
      <c r="J815" t="s">
        <v>469</v>
      </c>
    </row>
    <row r="816" spans="1:10">
      <c r="A816">
        <v>815</v>
      </c>
      <c r="B816">
        <v>8</v>
      </c>
      <c r="C816" t="s">
        <v>12</v>
      </c>
      <c r="D816">
        <v>200</v>
      </c>
      <c r="E816" t="s">
        <v>502</v>
      </c>
      <c r="F816" t="s">
        <v>503</v>
      </c>
      <c r="G816">
        <v>-23.759105559999998</v>
      </c>
      <c r="H816">
        <v>-45.335691670000003</v>
      </c>
      <c r="I816" t="s">
        <v>468</v>
      </c>
      <c r="J816" t="s">
        <v>469</v>
      </c>
    </row>
    <row r="817" spans="1:10">
      <c r="A817">
        <v>816</v>
      </c>
      <c r="B817">
        <v>9</v>
      </c>
      <c r="C817" t="s">
        <v>66</v>
      </c>
      <c r="D817">
        <v>1</v>
      </c>
      <c r="E817" t="s">
        <v>502</v>
      </c>
      <c r="F817" t="s">
        <v>503</v>
      </c>
      <c r="G817">
        <v>-23.759194440000002</v>
      </c>
      <c r="H817">
        <v>-45.332513890000001</v>
      </c>
      <c r="I817" t="s">
        <v>468</v>
      </c>
      <c r="J817" t="s">
        <v>469</v>
      </c>
    </row>
    <row r="818" spans="1:10">
      <c r="A818">
        <v>817</v>
      </c>
      <c r="B818">
        <v>10</v>
      </c>
      <c r="C818" t="s">
        <v>68</v>
      </c>
      <c r="D818">
        <v>1</v>
      </c>
      <c r="E818" t="s">
        <v>502</v>
      </c>
      <c r="F818" t="s">
        <v>503</v>
      </c>
      <c r="G818">
        <v>-23.760845</v>
      </c>
      <c r="H818">
        <v>-45.333984999999998</v>
      </c>
      <c r="I818" t="s">
        <v>468</v>
      </c>
      <c r="J818" t="s">
        <v>469</v>
      </c>
    </row>
    <row r="819" spans="1:10">
      <c r="A819">
        <v>818</v>
      </c>
      <c r="B819">
        <v>11</v>
      </c>
      <c r="C819" t="s">
        <v>78</v>
      </c>
      <c r="D819">
        <v>1</v>
      </c>
      <c r="E819" t="s">
        <v>502</v>
      </c>
      <c r="F819" t="s">
        <v>503</v>
      </c>
      <c r="G819">
        <v>-23.760845</v>
      </c>
      <c r="H819">
        <v>-45.333984999999998</v>
      </c>
      <c r="I819" t="s">
        <v>468</v>
      </c>
      <c r="J819" t="s">
        <v>469</v>
      </c>
    </row>
    <row r="820" spans="1:10">
      <c r="A820">
        <v>819</v>
      </c>
      <c r="B820">
        <v>12</v>
      </c>
      <c r="C820" t="s">
        <v>44</v>
      </c>
      <c r="D820">
        <v>40</v>
      </c>
      <c r="E820" t="s">
        <v>502</v>
      </c>
      <c r="F820" t="s">
        <v>503</v>
      </c>
      <c r="G820">
        <v>-23.759555559999999</v>
      </c>
      <c r="H820">
        <v>-45.332788890000003</v>
      </c>
      <c r="I820" t="s">
        <v>468</v>
      </c>
      <c r="J820" t="s">
        <v>469</v>
      </c>
    </row>
    <row r="821" spans="1:10">
      <c r="A821">
        <v>820</v>
      </c>
      <c r="B821">
        <v>13</v>
      </c>
      <c r="C821" t="s">
        <v>66</v>
      </c>
      <c r="D821">
        <v>1</v>
      </c>
      <c r="E821" t="s">
        <v>502</v>
      </c>
      <c r="F821" t="s">
        <v>503</v>
      </c>
      <c r="G821">
        <v>-23.759555559999999</v>
      </c>
      <c r="H821">
        <v>-45.332788890000003</v>
      </c>
      <c r="I821" t="s">
        <v>468</v>
      </c>
      <c r="J821" t="s">
        <v>469</v>
      </c>
    </row>
    <row r="822" spans="1:10">
      <c r="A822">
        <v>821</v>
      </c>
      <c r="B822">
        <v>14</v>
      </c>
      <c r="C822" t="s">
        <v>30</v>
      </c>
      <c r="D822">
        <v>5</v>
      </c>
      <c r="E822" t="s">
        <v>502</v>
      </c>
      <c r="F822" t="s">
        <v>503</v>
      </c>
      <c r="G822">
        <v>-23.76057222</v>
      </c>
      <c r="H822">
        <v>-45.334111110000002</v>
      </c>
      <c r="I822" t="s">
        <v>468</v>
      </c>
      <c r="J822" t="s">
        <v>469</v>
      </c>
    </row>
    <row r="823" spans="1:10">
      <c r="A823">
        <v>822</v>
      </c>
      <c r="B823">
        <v>15</v>
      </c>
      <c r="C823" t="s">
        <v>68</v>
      </c>
      <c r="D823">
        <v>1</v>
      </c>
      <c r="E823" t="s">
        <v>502</v>
      </c>
      <c r="F823" t="s">
        <v>503</v>
      </c>
      <c r="G823">
        <v>-23.76057222</v>
      </c>
      <c r="H823">
        <v>-45.334111110000002</v>
      </c>
      <c r="I823" t="s">
        <v>468</v>
      </c>
      <c r="J823" t="s">
        <v>469</v>
      </c>
    </row>
    <row r="824" spans="1:10">
      <c r="A824">
        <v>823</v>
      </c>
      <c r="B824">
        <v>16</v>
      </c>
      <c r="C824" t="s">
        <v>28</v>
      </c>
      <c r="D824">
        <v>3</v>
      </c>
      <c r="E824" t="s">
        <v>502</v>
      </c>
      <c r="F824" t="s">
        <v>503</v>
      </c>
      <c r="G824">
        <v>-23.760788890000001</v>
      </c>
      <c r="H824">
        <v>-45.334288890000003</v>
      </c>
      <c r="I824" t="s">
        <v>468</v>
      </c>
      <c r="J824" t="s">
        <v>469</v>
      </c>
    </row>
    <row r="825" spans="1:10">
      <c r="A825">
        <v>824</v>
      </c>
      <c r="B825">
        <v>17</v>
      </c>
      <c r="C825" t="s">
        <v>30</v>
      </c>
      <c r="D825">
        <v>3</v>
      </c>
      <c r="E825" t="s">
        <v>502</v>
      </c>
      <c r="F825" t="s">
        <v>503</v>
      </c>
      <c r="G825">
        <v>-23.76091667</v>
      </c>
      <c r="H825">
        <v>-45.334263890000003</v>
      </c>
      <c r="I825" t="s">
        <v>468</v>
      </c>
    </row>
    <row r="826" spans="1:10">
      <c r="A826">
        <v>825</v>
      </c>
      <c r="B826">
        <v>18</v>
      </c>
      <c r="C826" t="s">
        <v>30</v>
      </c>
      <c r="D826">
        <v>5</v>
      </c>
      <c r="E826" t="s">
        <v>502</v>
      </c>
      <c r="F826" t="s">
        <v>503</v>
      </c>
      <c r="G826">
        <v>-23.761027779999999</v>
      </c>
      <c r="H826">
        <v>-45.334230560000002</v>
      </c>
      <c r="I826" t="s">
        <v>468</v>
      </c>
    </row>
    <row r="827" spans="1:10">
      <c r="A827">
        <v>826</v>
      </c>
      <c r="B827">
        <v>19</v>
      </c>
      <c r="C827" t="s">
        <v>12</v>
      </c>
      <c r="D827">
        <v>5</v>
      </c>
      <c r="E827" t="s">
        <v>502</v>
      </c>
      <c r="F827" t="s">
        <v>503</v>
      </c>
      <c r="G827">
        <v>-23.76130556</v>
      </c>
      <c r="H827">
        <v>-45.334216670000004</v>
      </c>
      <c r="I827" t="s">
        <v>468</v>
      </c>
    </row>
    <row r="828" spans="1:10">
      <c r="A828">
        <v>827</v>
      </c>
      <c r="B828">
        <v>20</v>
      </c>
      <c r="C828" t="s">
        <v>28</v>
      </c>
      <c r="D828">
        <v>3</v>
      </c>
      <c r="E828" t="s">
        <v>502</v>
      </c>
      <c r="F828" t="s">
        <v>503</v>
      </c>
      <c r="G828">
        <v>-23.761447220000001</v>
      </c>
      <c r="H828">
        <v>-45.334369440000003</v>
      </c>
      <c r="I828" t="s">
        <v>468</v>
      </c>
    </row>
    <row r="829" spans="1:10">
      <c r="A829">
        <v>828</v>
      </c>
      <c r="B829">
        <v>21</v>
      </c>
      <c r="C829" t="s">
        <v>30</v>
      </c>
      <c r="D829">
        <v>5</v>
      </c>
      <c r="E829" t="s">
        <v>502</v>
      </c>
      <c r="F829" t="s">
        <v>503</v>
      </c>
      <c r="G829">
        <v>-23.762088890000001</v>
      </c>
      <c r="H829">
        <v>-45.333866669999999</v>
      </c>
      <c r="I829" t="s">
        <v>468</v>
      </c>
    </row>
    <row r="830" spans="1:10">
      <c r="A830">
        <v>829</v>
      </c>
      <c r="B830">
        <v>22</v>
      </c>
      <c r="C830" t="s">
        <v>78</v>
      </c>
      <c r="D830">
        <v>1</v>
      </c>
      <c r="E830" t="s">
        <v>502</v>
      </c>
      <c r="F830" t="s">
        <v>503</v>
      </c>
      <c r="G830">
        <v>-23.762738890000001</v>
      </c>
      <c r="H830">
        <v>-45.332727779999999</v>
      </c>
      <c r="I830" t="s">
        <v>468</v>
      </c>
    </row>
    <row r="831" spans="1:10">
      <c r="A831">
        <v>830</v>
      </c>
      <c r="B831">
        <v>23</v>
      </c>
      <c r="C831" t="s">
        <v>68</v>
      </c>
      <c r="D831">
        <v>1</v>
      </c>
      <c r="E831" t="s">
        <v>502</v>
      </c>
      <c r="F831" t="s">
        <v>503</v>
      </c>
      <c r="G831">
        <v>-23.762550000000001</v>
      </c>
      <c r="H831">
        <v>-45.333114999999999</v>
      </c>
      <c r="I831" t="s">
        <v>468</v>
      </c>
    </row>
    <row r="832" spans="1:10">
      <c r="A832">
        <v>831</v>
      </c>
      <c r="B832">
        <v>24</v>
      </c>
      <c r="C832" t="s">
        <v>68</v>
      </c>
      <c r="D832">
        <v>1</v>
      </c>
      <c r="E832" t="s">
        <v>502</v>
      </c>
      <c r="F832" t="s">
        <v>503</v>
      </c>
      <c r="G832">
        <v>-23.759863889999998</v>
      </c>
      <c r="H832">
        <v>-45.333263889999998</v>
      </c>
      <c r="I832" t="s">
        <v>468</v>
      </c>
    </row>
    <row r="833" spans="1:9">
      <c r="A833">
        <v>832</v>
      </c>
      <c r="B833">
        <v>1</v>
      </c>
      <c r="C833" t="s">
        <v>76</v>
      </c>
      <c r="D833">
        <v>1</v>
      </c>
      <c r="E833" t="s">
        <v>504</v>
      </c>
      <c r="F833" t="s">
        <v>503</v>
      </c>
      <c r="G833">
        <v>-23.8021283</v>
      </c>
      <c r="H833">
        <v>-45.355153299999998</v>
      </c>
      <c r="I833" t="s">
        <v>468</v>
      </c>
    </row>
    <row r="834" spans="1:9">
      <c r="A834">
        <v>833</v>
      </c>
      <c r="B834">
        <v>2</v>
      </c>
      <c r="C834" t="s">
        <v>16</v>
      </c>
      <c r="D834">
        <v>20</v>
      </c>
      <c r="E834" t="s">
        <v>504</v>
      </c>
      <c r="F834" t="s">
        <v>503</v>
      </c>
      <c r="G834">
        <v>-23.8021967</v>
      </c>
      <c r="H834">
        <v>-45.355173299999997</v>
      </c>
      <c r="I834" t="s">
        <v>468</v>
      </c>
    </row>
    <row r="835" spans="1:9">
      <c r="A835">
        <v>834</v>
      </c>
      <c r="B835">
        <v>3</v>
      </c>
      <c r="C835" t="s">
        <v>40</v>
      </c>
      <c r="D835">
        <v>10</v>
      </c>
      <c r="E835" t="s">
        <v>504</v>
      </c>
      <c r="F835" t="s">
        <v>503</v>
      </c>
      <c r="G835">
        <v>-23.802485000000001</v>
      </c>
      <c r="H835">
        <v>-45.355271700000003</v>
      </c>
      <c r="I835" t="s">
        <v>468</v>
      </c>
    </row>
    <row r="836" spans="1:9">
      <c r="A836">
        <v>835</v>
      </c>
      <c r="B836">
        <v>4</v>
      </c>
      <c r="C836" t="s">
        <v>54</v>
      </c>
      <c r="D836">
        <v>13</v>
      </c>
      <c r="E836" t="s">
        <v>504</v>
      </c>
      <c r="F836" t="s">
        <v>503</v>
      </c>
      <c r="G836">
        <v>-23.8025883</v>
      </c>
      <c r="H836">
        <v>-45.351918300000001</v>
      </c>
      <c r="I836" t="s">
        <v>468</v>
      </c>
    </row>
    <row r="837" spans="1:9">
      <c r="A837">
        <v>836</v>
      </c>
      <c r="B837">
        <v>5</v>
      </c>
      <c r="C837" t="s">
        <v>54</v>
      </c>
      <c r="D837">
        <v>8</v>
      </c>
      <c r="E837" t="s">
        <v>504</v>
      </c>
      <c r="F837" t="s">
        <v>503</v>
      </c>
      <c r="G837">
        <v>-23.80275</v>
      </c>
      <c r="H837">
        <v>-45.351511700000003</v>
      </c>
      <c r="I837" t="s">
        <v>468</v>
      </c>
    </row>
    <row r="838" spans="1:9">
      <c r="A838">
        <v>837</v>
      </c>
      <c r="B838">
        <v>6</v>
      </c>
      <c r="C838" t="s">
        <v>66</v>
      </c>
      <c r="D838">
        <v>1</v>
      </c>
      <c r="E838" t="s">
        <v>504</v>
      </c>
      <c r="F838" t="s">
        <v>503</v>
      </c>
      <c r="G838">
        <v>-23.802904999999999</v>
      </c>
      <c r="H838">
        <v>-45.351278299999997</v>
      </c>
      <c r="I838" t="s">
        <v>468</v>
      </c>
    </row>
    <row r="839" spans="1:9">
      <c r="A839">
        <v>838</v>
      </c>
      <c r="B839">
        <v>7</v>
      </c>
      <c r="C839" t="s">
        <v>66</v>
      </c>
      <c r="D839">
        <v>1</v>
      </c>
      <c r="E839" t="s">
        <v>504</v>
      </c>
      <c r="F839" t="s">
        <v>503</v>
      </c>
      <c r="G839">
        <v>-23.8022217</v>
      </c>
      <c r="H839">
        <v>-45.350801699999998</v>
      </c>
      <c r="I839" t="s">
        <v>468</v>
      </c>
    </row>
    <row r="840" spans="1:9">
      <c r="A840">
        <v>839</v>
      </c>
      <c r="B840">
        <v>8</v>
      </c>
      <c r="C840" t="s">
        <v>64</v>
      </c>
      <c r="D840">
        <v>1</v>
      </c>
      <c r="E840" t="s">
        <v>504</v>
      </c>
      <c r="F840" t="s">
        <v>503</v>
      </c>
      <c r="G840">
        <v>-23.804148300000001</v>
      </c>
      <c r="H840">
        <v>-45.347576699999998</v>
      </c>
      <c r="I840" t="s">
        <v>468</v>
      </c>
    </row>
    <row r="841" spans="1:9">
      <c r="A841">
        <v>840</v>
      </c>
      <c r="B841">
        <v>9</v>
      </c>
      <c r="C841" t="s">
        <v>28</v>
      </c>
      <c r="D841">
        <v>4</v>
      </c>
      <c r="E841" t="s">
        <v>504</v>
      </c>
      <c r="F841" t="s">
        <v>503</v>
      </c>
      <c r="G841">
        <v>-23.803453300000001</v>
      </c>
      <c r="H841">
        <v>-45.346526699999998</v>
      </c>
      <c r="I841" t="s">
        <v>468</v>
      </c>
    </row>
    <row r="842" spans="1:9">
      <c r="A842">
        <v>841</v>
      </c>
      <c r="B842">
        <v>10</v>
      </c>
      <c r="C842" t="s">
        <v>50</v>
      </c>
      <c r="D842">
        <v>3</v>
      </c>
      <c r="E842" t="s">
        <v>504</v>
      </c>
      <c r="F842" t="s">
        <v>503</v>
      </c>
      <c r="G842">
        <v>-23.803453300000001</v>
      </c>
      <c r="H842">
        <v>-45.346526699999998</v>
      </c>
      <c r="I842" t="s">
        <v>468</v>
      </c>
    </row>
    <row r="843" spans="1:9">
      <c r="A843">
        <v>842</v>
      </c>
      <c r="B843">
        <v>11</v>
      </c>
      <c r="C843" t="s">
        <v>34</v>
      </c>
      <c r="D843">
        <v>30</v>
      </c>
      <c r="E843" t="s">
        <v>504</v>
      </c>
      <c r="F843" t="s">
        <v>503</v>
      </c>
      <c r="G843">
        <v>-23.803394999999998</v>
      </c>
      <c r="H843">
        <v>-45.337350000000001</v>
      </c>
      <c r="I843" t="s">
        <v>468</v>
      </c>
    </row>
    <row r="844" spans="1:9">
      <c r="A844">
        <v>843</v>
      </c>
      <c r="B844">
        <v>12</v>
      </c>
      <c r="C844" t="s">
        <v>20</v>
      </c>
      <c r="D844">
        <v>20</v>
      </c>
      <c r="E844" t="s">
        <v>504</v>
      </c>
      <c r="F844" t="s">
        <v>503</v>
      </c>
      <c r="G844">
        <v>-23.803165</v>
      </c>
      <c r="H844">
        <v>-45.337625000000003</v>
      </c>
      <c r="I844" t="s">
        <v>468</v>
      </c>
    </row>
    <row r="845" spans="1:9">
      <c r="A845">
        <v>844</v>
      </c>
      <c r="B845">
        <v>13</v>
      </c>
      <c r="C845" t="s">
        <v>20</v>
      </c>
      <c r="D845">
        <v>20</v>
      </c>
      <c r="E845" t="s">
        <v>504</v>
      </c>
      <c r="F845" t="s">
        <v>503</v>
      </c>
      <c r="G845">
        <v>-23.803167999999999</v>
      </c>
      <c r="H845">
        <v>-45.337629</v>
      </c>
      <c r="I845" t="s">
        <v>468</v>
      </c>
    </row>
    <row r="846" spans="1:9">
      <c r="A846">
        <v>845</v>
      </c>
      <c r="B846">
        <v>14</v>
      </c>
      <c r="C846" t="s">
        <v>36</v>
      </c>
      <c r="D846">
        <v>50</v>
      </c>
      <c r="E846" t="s">
        <v>504</v>
      </c>
      <c r="F846" t="s">
        <v>503</v>
      </c>
      <c r="G846">
        <v>-23.803341700000001</v>
      </c>
      <c r="H846">
        <v>-45.337368300000001</v>
      </c>
      <c r="I846" t="s">
        <v>468</v>
      </c>
    </row>
    <row r="847" spans="1:9">
      <c r="A847">
        <v>846</v>
      </c>
      <c r="B847">
        <v>15</v>
      </c>
      <c r="C847" t="s">
        <v>78</v>
      </c>
      <c r="D847">
        <v>1</v>
      </c>
      <c r="E847" t="s">
        <v>504</v>
      </c>
      <c r="F847" t="s">
        <v>503</v>
      </c>
      <c r="G847">
        <v>-23.8035633</v>
      </c>
      <c r="H847">
        <v>-45.337258300000002</v>
      </c>
      <c r="I847" t="s">
        <v>468</v>
      </c>
    </row>
    <row r="848" spans="1:9">
      <c r="A848">
        <v>847</v>
      </c>
      <c r="B848">
        <v>16</v>
      </c>
      <c r="C848" t="s">
        <v>78</v>
      </c>
      <c r="D848">
        <v>1</v>
      </c>
      <c r="E848" t="s">
        <v>504</v>
      </c>
      <c r="F848" t="s">
        <v>503</v>
      </c>
      <c r="G848">
        <v>-23.8035633</v>
      </c>
      <c r="H848">
        <v>-45.337258300000002</v>
      </c>
      <c r="I848" t="s">
        <v>468</v>
      </c>
    </row>
    <row r="849" spans="1:9">
      <c r="A849">
        <v>848</v>
      </c>
      <c r="B849">
        <v>17</v>
      </c>
      <c r="C849" t="s">
        <v>68</v>
      </c>
      <c r="D849">
        <v>1</v>
      </c>
      <c r="E849" t="s">
        <v>504</v>
      </c>
      <c r="F849" t="s">
        <v>503</v>
      </c>
      <c r="G849">
        <v>-23.804722999999999</v>
      </c>
      <c r="H849">
        <v>-45.340752000000002</v>
      </c>
      <c r="I849" t="s">
        <v>468</v>
      </c>
    </row>
    <row r="850" spans="1:9">
      <c r="A850">
        <v>849</v>
      </c>
      <c r="B850">
        <v>18</v>
      </c>
      <c r="C850" t="s">
        <v>68</v>
      </c>
      <c r="D850">
        <v>1</v>
      </c>
      <c r="E850" t="s">
        <v>504</v>
      </c>
      <c r="F850" t="s">
        <v>503</v>
      </c>
      <c r="G850">
        <v>-23.804725000000001</v>
      </c>
      <c r="H850">
        <v>-45.340755000000001</v>
      </c>
      <c r="I850" t="s">
        <v>468</v>
      </c>
    </row>
    <row r="851" spans="1:9">
      <c r="A851">
        <v>850</v>
      </c>
      <c r="B851">
        <v>1</v>
      </c>
      <c r="C851" t="s">
        <v>66</v>
      </c>
      <c r="D851">
        <v>1</v>
      </c>
      <c r="E851" t="s">
        <v>505</v>
      </c>
      <c r="F851" t="s">
        <v>503</v>
      </c>
      <c r="G851">
        <v>-23.805389999999999</v>
      </c>
      <c r="H851">
        <v>-45.343615</v>
      </c>
      <c r="I851" t="s">
        <v>468</v>
      </c>
    </row>
    <row r="852" spans="1:9">
      <c r="A852">
        <v>851</v>
      </c>
      <c r="B852">
        <v>2</v>
      </c>
      <c r="C852" t="s">
        <v>62</v>
      </c>
      <c r="D852">
        <v>25</v>
      </c>
      <c r="E852" t="s">
        <v>505</v>
      </c>
      <c r="F852" t="s">
        <v>503</v>
      </c>
      <c r="G852">
        <v>-23.839772880000002</v>
      </c>
      <c r="H852">
        <v>-45.360111699999997</v>
      </c>
      <c r="I852" t="s">
        <v>468</v>
      </c>
    </row>
    <row r="853" spans="1:9">
      <c r="A853">
        <v>852</v>
      </c>
      <c r="B853">
        <v>3</v>
      </c>
      <c r="C853" t="s">
        <v>62</v>
      </c>
      <c r="D853">
        <v>30</v>
      </c>
      <c r="E853" t="s">
        <v>505</v>
      </c>
      <c r="F853" t="s">
        <v>503</v>
      </c>
      <c r="G853">
        <v>-23.84015436</v>
      </c>
      <c r="H853">
        <v>-45.359888300000001</v>
      </c>
      <c r="I853" t="s">
        <v>468</v>
      </c>
    </row>
    <row r="854" spans="1:9">
      <c r="A854">
        <v>853</v>
      </c>
      <c r="B854">
        <v>4</v>
      </c>
      <c r="C854" t="s">
        <v>62</v>
      </c>
      <c r="D854">
        <v>27</v>
      </c>
      <c r="E854" t="s">
        <v>505</v>
      </c>
      <c r="F854" t="s">
        <v>503</v>
      </c>
      <c r="G854">
        <v>-23.840198130000001</v>
      </c>
      <c r="H854">
        <v>-45.359783299999997</v>
      </c>
      <c r="I854" t="s">
        <v>468</v>
      </c>
    </row>
    <row r="855" spans="1:9">
      <c r="A855">
        <v>854</v>
      </c>
      <c r="B855">
        <v>5</v>
      </c>
      <c r="C855" t="s">
        <v>58</v>
      </c>
      <c r="D855">
        <v>20</v>
      </c>
      <c r="E855" t="s">
        <v>505</v>
      </c>
      <c r="F855" t="s">
        <v>503</v>
      </c>
      <c r="G855">
        <v>-23.840327899999998</v>
      </c>
      <c r="H855">
        <v>-45.359656700000002</v>
      </c>
      <c r="I855" t="s">
        <v>468</v>
      </c>
    </row>
    <row r="856" spans="1:9">
      <c r="A856">
        <v>855</v>
      </c>
      <c r="B856">
        <v>6</v>
      </c>
      <c r="C856" t="s">
        <v>62</v>
      </c>
      <c r="D856">
        <v>40</v>
      </c>
      <c r="E856" t="s">
        <v>505</v>
      </c>
      <c r="F856" t="s">
        <v>503</v>
      </c>
      <c r="G856">
        <v>-23.840449849999999</v>
      </c>
      <c r="H856">
        <v>-45.359605000000002</v>
      </c>
      <c r="I856" t="s">
        <v>468</v>
      </c>
    </row>
    <row r="857" spans="1:9">
      <c r="A857">
        <v>856</v>
      </c>
      <c r="B857">
        <v>7</v>
      </c>
      <c r="C857" t="s">
        <v>52</v>
      </c>
      <c r="D857">
        <v>10</v>
      </c>
      <c r="E857" t="s">
        <v>505</v>
      </c>
      <c r="F857" t="s">
        <v>503</v>
      </c>
      <c r="G857">
        <v>-23.840662470000002</v>
      </c>
      <c r="H857">
        <v>-45.3593817</v>
      </c>
      <c r="I857" t="s">
        <v>468</v>
      </c>
    </row>
    <row r="858" spans="1:9">
      <c r="A858">
        <v>857</v>
      </c>
      <c r="B858">
        <v>1</v>
      </c>
      <c r="C858" t="s">
        <v>74</v>
      </c>
      <c r="D858">
        <v>1</v>
      </c>
      <c r="E858" t="s">
        <v>506</v>
      </c>
      <c r="F858" t="s">
        <v>503</v>
      </c>
      <c r="G858">
        <v>-23.730943</v>
      </c>
      <c r="H858">
        <v>-45.315372000000004</v>
      </c>
    </row>
    <row r="859" spans="1:9">
      <c r="A859">
        <v>858</v>
      </c>
      <c r="B859">
        <v>2</v>
      </c>
      <c r="C859" t="s">
        <v>56</v>
      </c>
      <c r="D859">
        <v>5</v>
      </c>
      <c r="E859" t="s">
        <v>506</v>
      </c>
      <c r="F859" t="s">
        <v>503</v>
      </c>
      <c r="G859">
        <v>-23.741463</v>
      </c>
      <c r="H859">
        <v>-45.292369999999998</v>
      </c>
    </row>
    <row r="860" spans="1:9">
      <c r="A860">
        <v>859</v>
      </c>
      <c r="B860">
        <v>3</v>
      </c>
      <c r="C860" t="s">
        <v>76</v>
      </c>
      <c r="D860">
        <v>1</v>
      </c>
      <c r="E860" t="s">
        <v>506</v>
      </c>
      <c r="F860" t="s">
        <v>503</v>
      </c>
      <c r="G860">
        <v>-23.741463</v>
      </c>
      <c r="H860">
        <v>-45.292369999999998</v>
      </c>
    </row>
    <row r="861" spans="1:9">
      <c r="A861">
        <v>860</v>
      </c>
      <c r="B861">
        <v>4</v>
      </c>
      <c r="C861" t="s">
        <v>20</v>
      </c>
      <c r="D861">
        <v>12</v>
      </c>
      <c r="E861" t="s">
        <v>506</v>
      </c>
      <c r="F861" t="s">
        <v>503</v>
      </c>
      <c r="G861">
        <v>-23.738956999999999</v>
      </c>
      <c r="H861">
        <v>-45.28293</v>
      </c>
    </row>
    <row r="862" spans="1:9">
      <c r="A862">
        <v>861</v>
      </c>
      <c r="B862">
        <v>5</v>
      </c>
      <c r="C862" t="s">
        <v>36</v>
      </c>
      <c r="D862">
        <v>12</v>
      </c>
      <c r="E862" t="s">
        <v>506</v>
      </c>
      <c r="F862" t="s">
        <v>503</v>
      </c>
      <c r="G862">
        <v>-23.738956999999999</v>
      </c>
      <c r="H862">
        <v>-45.28293</v>
      </c>
    </row>
    <row r="863" spans="1:9">
      <c r="A863">
        <v>862</v>
      </c>
      <c r="B863">
        <v>6</v>
      </c>
      <c r="C863" t="s">
        <v>40</v>
      </c>
      <c r="D863">
        <v>10</v>
      </c>
      <c r="E863" t="s">
        <v>506</v>
      </c>
      <c r="F863" t="s">
        <v>503</v>
      </c>
      <c r="G863">
        <v>-23.7376</v>
      </c>
      <c r="H863">
        <v>-45.282277999999998</v>
      </c>
      <c r="I863" t="s">
        <v>468</v>
      </c>
    </row>
    <row r="864" spans="1:9">
      <c r="A864">
        <v>863</v>
      </c>
      <c r="B864">
        <v>7</v>
      </c>
      <c r="C864" t="s">
        <v>68</v>
      </c>
      <c r="D864">
        <v>1</v>
      </c>
      <c r="E864" t="s">
        <v>506</v>
      </c>
      <c r="F864" t="s">
        <v>503</v>
      </c>
      <c r="G864">
        <v>-23.7376</v>
      </c>
      <c r="H864">
        <v>-45.282277999999998</v>
      </c>
    </row>
    <row r="865" spans="1:10">
      <c r="A865">
        <v>864</v>
      </c>
      <c r="B865">
        <v>8</v>
      </c>
      <c r="C865" t="s">
        <v>68</v>
      </c>
      <c r="D865">
        <v>1</v>
      </c>
      <c r="E865" t="s">
        <v>506</v>
      </c>
      <c r="F865" t="s">
        <v>503</v>
      </c>
      <c r="G865">
        <v>-23.738868</v>
      </c>
      <c r="H865">
        <v>-45.282989999999998</v>
      </c>
    </row>
    <row r="866" spans="1:10">
      <c r="A866">
        <v>865</v>
      </c>
      <c r="B866">
        <v>1</v>
      </c>
      <c r="C866" t="s">
        <v>64</v>
      </c>
      <c r="D866">
        <v>1</v>
      </c>
      <c r="E866" t="s">
        <v>507</v>
      </c>
      <c r="F866" t="s">
        <v>503</v>
      </c>
      <c r="G866">
        <v>-23.840833329999999</v>
      </c>
      <c r="H866">
        <v>-45.361388890000001</v>
      </c>
      <c r="I866" t="s">
        <v>468</v>
      </c>
      <c r="J866" t="s">
        <v>469</v>
      </c>
    </row>
    <row r="867" spans="1:10">
      <c r="A867">
        <v>866</v>
      </c>
      <c r="B867">
        <v>2</v>
      </c>
      <c r="C867" t="s">
        <v>68</v>
      </c>
      <c r="D867">
        <v>1</v>
      </c>
      <c r="E867" t="s">
        <v>507</v>
      </c>
      <c r="F867" t="s">
        <v>503</v>
      </c>
      <c r="G867">
        <v>-23.840833320000002</v>
      </c>
      <c r="H867">
        <v>-45.361388869999999</v>
      </c>
      <c r="I867" t="s">
        <v>468</v>
      </c>
    </row>
    <row r="868" spans="1:10">
      <c r="A868">
        <v>867</v>
      </c>
      <c r="B868">
        <v>3</v>
      </c>
      <c r="C868" t="s">
        <v>66</v>
      </c>
      <c r="D868">
        <v>1</v>
      </c>
      <c r="E868" t="s">
        <v>507</v>
      </c>
      <c r="F868" t="s">
        <v>503</v>
      </c>
      <c r="G868">
        <v>-23.839612559999999</v>
      </c>
      <c r="H868">
        <v>-45.360202100000002</v>
      </c>
      <c r="I868" t="s">
        <v>468</v>
      </c>
    </row>
    <row r="869" spans="1:10">
      <c r="A869">
        <v>868</v>
      </c>
      <c r="B869">
        <v>4</v>
      </c>
      <c r="C869" t="s">
        <v>12</v>
      </c>
      <c r="D869">
        <v>400</v>
      </c>
      <c r="E869" t="s">
        <v>507</v>
      </c>
      <c r="F869" t="s">
        <v>503</v>
      </c>
      <c r="G869">
        <v>-23.83961257</v>
      </c>
      <c r="H869">
        <v>-45.360202200000003</v>
      </c>
      <c r="I869" t="s">
        <v>468</v>
      </c>
    </row>
    <row r="870" spans="1:10">
      <c r="A870">
        <v>869</v>
      </c>
      <c r="B870">
        <v>1</v>
      </c>
      <c r="C870" t="s">
        <v>76</v>
      </c>
      <c r="D870">
        <v>1</v>
      </c>
      <c r="E870" t="s">
        <v>508</v>
      </c>
      <c r="F870" t="s">
        <v>509</v>
      </c>
      <c r="G870">
        <v>-23.936104</v>
      </c>
      <c r="H870">
        <v>-47.20561</v>
      </c>
    </row>
    <row r="871" spans="1:10">
      <c r="A871">
        <v>870</v>
      </c>
      <c r="B871">
        <v>2</v>
      </c>
      <c r="C871" t="s">
        <v>68</v>
      </c>
      <c r="D871">
        <v>1</v>
      </c>
      <c r="E871" t="s">
        <v>508</v>
      </c>
      <c r="F871" t="s">
        <v>509</v>
      </c>
      <c r="G871">
        <v>-23.936444000000002</v>
      </c>
      <c r="H871">
        <v>-47.206440000000001</v>
      </c>
    </row>
    <row r="872" spans="1:10">
      <c r="A872">
        <v>871</v>
      </c>
      <c r="B872">
        <v>3</v>
      </c>
      <c r="C872" t="s">
        <v>66</v>
      </c>
      <c r="D872">
        <v>1</v>
      </c>
      <c r="E872" t="s">
        <v>508</v>
      </c>
      <c r="F872" t="s">
        <v>509</v>
      </c>
      <c r="G872">
        <v>-23.936436</v>
      </c>
      <c r="H872">
        <v>-47.206420999999999</v>
      </c>
    </row>
    <row r="873" spans="1:10">
      <c r="A873">
        <v>872</v>
      </c>
      <c r="B873">
        <v>4</v>
      </c>
      <c r="C873" t="s">
        <v>52</v>
      </c>
      <c r="D873">
        <v>16</v>
      </c>
      <c r="E873" t="s">
        <v>508</v>
      </c>
      <c r="F873" t="s">
        <v>509</v>
      </c>
      <c r="G873">
        <v>-23.936515</v>
      </c>
      <c r="H873">
        <v>-47.206530000000001</v>
      </c>
    </row>
    <row r="874" spans="1:10">
      <c r="A874">
        <v>873</v>
      </c>
      <c r="B874">
        <v>5</v>
      </c>
      <c r="C874" t="s">
        <v>36</v>
      </c>
      <c r="D874">
        <v>150</v>
      </c>
      <c r="E874" t="s">
        <v>508</v>
      </c>
      <c r="F874" t="s">
        <v>509</v>
      </c>
      <c r="G874">
        <v>-23.936104</v>
      </c>
      <c r="H874">
        <v>-47.20561</v>
      </c>
    </row>
    <row r="875" spans="1:10">
      <c r="A875">
        <v>874</v>
      </c>
      <c r="B875">
        <v>6</v>
      </c>
      <c r="C875" t="s">
        <v>26</v>
      </c>
      <c r="D875">
        <v>30</v>
      </c>
      <c r="E875" t="s">
        <v>508</v>
      </c>
      <c r="F875" t="s">
        <v>509</v>
      </c>
      <c r="G875">
        <v>-23.936194</v>
      </c>
      <c r="H875">
        <v>-47.205620000000003</v>
      </c>
    </row>
    <row r="876" spans="1:10">
      <c r="A876">
        <v>875</v>
      </c>
      <c r="B876">
        <v>7</v>
      </c>
      <c r="C876" t="s">
        <v>20</v>
      </c>
      <c r="D876">
        <v>150</v>
      </c>
      <c r="E876" t="s">
        <v>508</v>
      </c>
      <c r="F876" t="s">
        <v>509</v>
      </c>
      <c r="G876">
        <v>-23.939160000000001</v>
      </c>
      <c r="H876">
        <v>-47.197724999999998</v>
      </c>
    </row>
    <row r="877" spans="1:10">
      <c r="A877">
        <v>876</v>
      </c>
      <c r="B877">
        <v>1</v>
      </c>
      <c r="C877" t="s">
        <v>62</v>
      </c>
      <c r="D877">
        <v>40</v>
      </c>
      <c r="E877" t="s">
        <v>510</v>
      </c>
      <c r="F877" t="s">
        <v>511</v>
      </c>
      <c r="G877">
        <v>-24.638376999999998</v>
      </c>
      <c r="H877">
        <v>-48.401750999999997</v>
      </c>
    </row>
    <row r="878" spans="1:10">
      <c r="A878">
        <v>877</v>
      </c>
      <c r="B878">
        <v>2</v>
      </c>
      <c r="C878" t="s">
        <v>44</v>
      </c>
      <c r="D878">
        <v>40</v>
      </c>
      <c r="E878" t="s">
        <v>510</v>
      </c>
      <c r="F878" t="s">
        <v>511</v>
      </c>
      <c r="G878">
        <v>-24.638469000000001</v>
      </c>
      <c r="H878">
        <v>-48.401857</v>
      </c>
      <c r="I878" t="s">
        <v>468</v>
      </c>
    </row>
    <row r="879" spans="1:10">
      <c r="A879">
        <v>878</v>
      </c>
      <c r="B879">
        <v>3</v>
      </c>
      <c r="C879" t="s">
        <v>62</v>
      </c>
      <c r="D879">
        <v>35</v>
      </c>
      <c r="E879" t="s">
        <v>510</v>
      </c>
      <c r="F879" t="s">
        <v>511</v>
      </c>
      <c r="G879">
        <v>-24.638694000000001</v>
      </c>
      <c r="H879">
        <v>-48.401823</v>
      </c>
    </row>
    <row r="880" spans="1:10">
      <c r="A880">
        <v>879</v>
      </c>
      <c r="B880">
        <v>4</v>
      </c>
      <c r="C880" t="s">
        <v>12</v>
      </c>
      <c r="D880">
        <v>30</v>
      </c>
      <c r="E880" t="s">
        <v>510</v>
      </c>
      <c r="F880" t="s">
        <v>511</v>
      </c>
      <c r="G880">
        <v>-24.638764999999999</v>
      </c>
      <c r="H880">
        <v>-48.401752000000002</v>
      </c>
    </row>
    <row r="881" spans="1:10">
      <c r="A881">
        <v>880</v>
      </c>
      <c r="B881">
        <v>5</v>
      </c>
      <c r="C881" t="s">
        <v>62</v>
      </c>
      <c r="D881">
        <v>35</v>
      </c>
      <c r="E881" t="s">
        <v>510</v>
      </c>
      <c r="F881" t="s">
        <v>511</v>
      </c>
      <c r="G881">
        <v>-24.639389999999999</v>
      </c>
      <c r="H881">
        <v>-48.401364000000001</v>
      </c>
    </row>
    <row r="882" spans="1:10">
      <c r="A882">
        <v>881</v>
      </c>
      <c r="B882">
        <v>6</v>
      </c>
      <c r="C882" t="s">
        <v>62</v>
      </c>
      <c r="D882">
        <v>65</v>
      </c>
      <c r="E882" t="s">
        <v>510</v>
      </c>
      <c r="F882" t="s">
        <v>511</v>
      </c>
      <c r="G882">
        <v>-24.639665000000001</v>
      </c>
      <c r="H882">
        <v>-48.401091999999998</v>
      </c>
    </row>
    <row r="883" spans="1:10">
      <c r="A883">
        <v>882</v>
      </c>
      <c r="B883">
        <v>7</v>
      </c>
      <c r="C883" t="s">
        <v>12</v>
      </c>
      <c r="D883">
        <v>30</v>
      </c>
      <c r="E883" t="s">
        <v>510</v>
      </c>
      <c r="F883" t="s">
        <v>511</v>
      </c>
      <c r="G883">
        <v>-24.639485000000001</v>
      </c>
      <c r="H883">
        <v>-48.401280999999997</v>
      </c>
    </row>
    <row r="884" spans="1:10">
      <c r="A884">
        <v>883</v>
      </c>
      <c r="B884">
        <v>8</v>
      </c>
      <c r="C884" t="s">
        <v>62</v>
      </c>
      <c r="D884">
        <v>40</v>
      </c>
      <c r="E884" t="s">
        <v>510</v>
      </c>
      <c r="F884" t="s">
        <v>511</v>
      </c>
      <c r="G884">
        <v>-24.639887000000002</v>
      </c>
      <c r="H884">
        <v>-48.400849999999998</v>
      </c>
    </row>
    <row r="885" spans="1:10">
      <c r="A885">
        <v>884</v>
      </c>
      <c r="B885">
        <v>9</v>
      </c>
      <c r="C885" t="s">
        <v>80</v>
      </c>
      <c r="D885">
        <v>1</v>
      </c>
      <c r="E885" t="s">
        <v>510</v>
      </c>
      <c r="F885" t="s">
        <v>511</v>
      </c>
      <c r="G885">
        <v>-24.639966000000001</v>
      </c>
      <c r="H885">
        <v>-48.400700999999998</v>
      </c>
      <c r="I885" t="s">
        <v>468</v>
      </c>
    </row>
    <row r="886" spans="1:10">
      <c r="A886">
        <v>885</v>
      </c>
      <c r="B886">
        <v>10</v>
      </c>
      <c r="C886" t="s">
        <v>68</v>
      </c>
      <c r="D886">
        <v>1</v>
      </c>
      <c r="E886" t="s">
        <v>510</v>
      </c>
      <c r="F886" t="s">
        <v>511</v>
      </c>
      <c r="G886">
        <v>-24.639966000000001</v>
      </c>
      <c r="H886">
        <v>-48.400700999999998</v>
      </c>
    </row>
    <row r="887" spans="1:10">
      <c r="A887">
        <v>886</v>
      </c>
      <c r="B887">
        <v>11</v>
      </c>
      <c r="C887" t="s">
        <v>68</v>
      </c>
      <c r="D887">
        <v>1</v>
      </c>
      <c r="E887" t="s">
        <v>510</v>
      </c>
      <c r="F887" t="s">
        <v>511</v>
      </c>
      <c r="G887">
        <v>-24.640025999999999</v>
      </c>
      <c r="H887">
        <v>-48.400551</v>
      </c>
    </row>
    <row r="888" spans="1:10">
      <c r="A888">
        <v>887</v>
      </c>
      <c r="B888">
        <v>12</v>
      </c>
      <c r="C888" t="s">
        <v>62</v>
      </c>
      <c r="D888">
        <v>35</v>
      </c>
      <c r="E888" t="s">
        <v>510</v>
      </c>
      <c r="F888" t="s">
        <v>511</v>
      </c>
      <c r="G888">
        <v>-24.640204000000001</v>
      </c>
      <c r="H888">
        <v>-48.400390000000002</v>
      </c>
    </row>
    <row r="889" spans="1:10">
      <c r="A889">
        <v>888</v>
      </c>
      <c r="B889">
        <v>13</v>
      </c>
      <c r="C889" t="s">
        <v>52</v>
      </c>
      <c r="D889">
        <v>10</v>
      </c>
      <c r="E889" t="s">
        <v>510</v>
      </c>
      <c r="F889" t="s">
        <v>511</v>
      </c>
      <c r="G889">
        <v>-24.640388000000002</v>
      </c>
      <c r="H889">
        <v>-48.400602999999997</v>
      </c>
    </row>
    <row r="890" spans="1:10">
      <c r="A890">
        <v>889</v>
      </c>
      <c r="B890">
        <v>14</v>
      </c>
      <c r="C890" t="s">
        <v>62</v>
      </c>
      <c r="D890">
        <v>18</v>
      </c>
      <c r="E890" t="s">
        <v>510</v>
      </c>
      <c r="F890" t="s">
        <v>511</v>
      </c>
      <c r="G890">
        <v>-24.639970999999999</v>
      </c>
      <c r="H890">
        <v>-48.400492999999997</v>
      </c>
    </row>
    <row r="891" spans="1:10">
      <c r="A891">
        <v>890</v>
      </c>
      <c r="B891">
        <v>15</v>
      </c>
      <c r="C891" t="s">
        <v>12</v>
      </c>
      <c r="D891">
        <v>20</v>
      </c>
      <c r="E891" t="s">
        <v>510</v>
      </c>
      <c r="F891" t="s">
        <v>511</v>
      </c>
      <c r="G891">
        <v>-24.639892</v>
      </c>
      <c r="H891">
        <v>-48.400447</v>
      </c>
    </row>
    <row r="892" spans="1:10">
      <c r="A892">
        <v>891</v>
      </c>
      <c r="B892">
        <v>16</v>
      </c>
      <c r="C892" t="s">
        <v>80</v>
      </c>
      <c r="D892">
        <v>1</v>
      </c>
      <c r="E892" t="s">
        <v>510</v>
      </c>
      <c r="F892" t="s">
        <v>511</v>
      </c>
      <c r="G892">
        <v>-24.639817000000001</v>
      </c>
      <c r="H892">
        <v>-48.400447</v>
      </c>
      <c r="I892" t="s">
        <v>468</v>
      </c>
    </row>
    <row r="893" spans="1:10">
      <c r="A893">
        <v>892</v>
      </c>
      <c r="B893">
        <v>17</v>
      </c>
      <c r="C893" t="s">
        <v>68</v>
      </c>
      <c r="D893">
        <v>1</v>
      </c>
      <c r="E893" t="s">
        <v>510</v>
      </c>
      <c r="F893" t="s">
        <v>511</v>
      </c>
      <c r="G893">
        <v>-24.639756999999999</v>
      </c>
      <c r="H893">
        <v>-48.400646000000002</v>
      </c>
    </row>
    <row r="894" spans="1:10">
      <c r="A894">
        <v>893</v>
      </c>
      <c r="B894">
        <v>18</v>
      </c>
      <c r="C894" t="s">
        <v>62</v>
      </c>
      <c r="D894">
        <v>30</v>
      </c>
      <c r="E894" t="s">
        <v>510</v>
      </c>
      <c r="F894" t="s">
        <v>511</v>
      </c>
      <c r="G894">
        <v>-24.638401000000002</v>
      </c>
      <c r="H894">
        <v>-48.401665000000001</v>
      </c>
      <c r="I894" t="s">
        <v>468</v>
      </c>
      <c r="J894" t="s">
        <v>512</v>
      </c>
    </row>
    <row r="895" spans="1:10">
      <c r="A895">
        <v>894</v>
      </c>
      <c r="B895">
        <v>19</v>
      </c>
      <c r="C895" t="s">
        <v>62</v>
      </c>
      <c r="D895">
        <v>30</v>
      </c>
      <c r="E895" t="s">
        <v>510</v>
      </c>
      <c r="F895" t="s">
        <v>511</v>
      </c>
      <c r="G895">
        <v>-24.640395999999999</v>
      </c>
      <c r="H895">
        <v>-48.400765999999997</v>
      </c>
      <c r="I895" t="s">
        <v>468</v>
      </c>
      <c r="J895" t="s">
        <v>512</v>
      </c>
    </row>
    <row r="896" spans="1:10">
      <c r="A896">
        <v>895</v>
      </c>
      <c r="B896">
        <v>20</v>
      </c>
      <c r="C896" t="s">
        <v>62</v>
      </c>
      <c r="D896">
        <v>60</v>
      </c>
      <c r="E896" t="s">
        <v>510</v>
      </c>
      <c r="F896" t="s">
        <v>511</v>
      </c>
      <c r="G896">
        <v>-24.639453</v>
      </c>
      <c r="H896">
        <v>-48.400790000000001</v>
      </c>
    </row>
    <row r="897" spans="1:10">
      <c r="A897">
        <v>896</v>
      </c>
      <c r="B897">
        <v>21</v>
      </c>
      <c r="C897" t="s">
        <v>64</v>
      </c>
      <c r="D897">
        <v>1</v>
      </c>
      <c r="E897" t="s">
        <v>510</v>
      </c>
      <c r="F897" t="s">
        <v>511</v>
      </c>
      <c r="G897">
        <v>-24.639453</v>
      </c>
      <c r="H897">
        <v>-48.400790000000001</v>
      </c>
      <c r="I897" t="s">
        <v>480</v>
      </c>
      <c r="J897" t="s">
        <v>481</v>
      </c>
    </row>
    <row r="898" spans="1:10">
      <c r="A898">
        <v>897</v>
      </c>
      <c r="B898">
        <v>22</v>
      </c>
      <c r="C898" t="s">
        <v>12</v>
      </c>
      <c r="D898">
        <v>30</v>
      </c>
      <c r="E898" t="s">
        <v>510</v>
      </c>
      <c r="F898" t="s">
        <v>511</v>
      </c>
      <c r="G898">
        <v>-24.638839000000001</v>
      </c>
      <c r="H898">
        <v>-48.401307000000003</v>
      </c>
    </row>
    <row r="899" spans="1:10">
      <c r="A899">
        <v>898</v>
      </c>
      <c r="B899">
        <v>23</v>
      </c>
      <c r="C899" t="s">
        <v>80</v>
      </c>
      <c r="D899">
        <v>1</v>
      </c>
      <c r="E899" t="s">
        <v>510</v>
      </c>
      <c r="F899" t="s">
        <v>511</v>
      </c>
      <c r="G899">
        <v>-24.638714</v>
      </c>
      <c r="H899">
        <v>-48.401387999999997</v>
      </c>
      <c r="I899" t="s">
        <v>468</v>
      </c>
    </row>
    <row r="900" spans="1:10">
      <c r="A900">
        <v>899</v>
      </c>
      <c r="B900">
        <v>24</v>
      </c>
      <c r="C900" t="s">
        <v>62</v>
      </c>
      <c r="D900">
        <v>100</v>
      </c>
      <c r="E900" t="s">
        <v>510</v>
      </c>
      <c r="F900" t="s">
        <v>511</v>
      </c>
      <c r="G900">
        <v>-24.638532999999999</v>
      </c>
      <c r="H900">
        <v>-48.401361999999999</v>
      </c>
    </row>
    <row r="901" spans="1:10">
      <c r="A901">
        <v>900</v>
      </c>
      <c r="B901">
        <v>25</v>
      </c>
      <c r="C901" t="s">
        <v>12</v>
      </c>
      <c r="D901">
        <v>30</v>
      </c>
      <c r="E901" t="s">
        <v>510</v>
      </c>
      <c r="F901" t="s">
        <v>511</v>
      </c>
      <c r="G901">
        <v>-24.638383999999999</v>
      </c>
      <c r="H901">
        <v>-48.401535000000003</v>
      </c>
    </row>
    <row r="902" spans="1:10">
      <c r="A902">
        <v>901</v>
      </c>
      <c r="B902">
        <v>26</v>
      </c>
      <c r="C902" t="s">
        <v>76</v>
      </c>
      <c r="D902">
        <v>1</v>
      </c>
      <c r="E902" t="s">
        <v>510</v>
      </c>
      <c r="F902" t="s">
        <v>511</v>
      </c>
      <c r="G902">
        <v>-24.638383999999999</v>
      </c>
      <c r="H902">
        <v>-48.401535000000003</v>
      </c>
    </row>
    <row r="903" spans="1:10">
      <c r="A903">
        <v>902</v>
      </c>
      <c r="B903">
        <v>1</v>
      </c>
      <c r="C903" t="s">
        <v>14</v>
      </c>
      <c r="D903">
        <v>500</v>
      </c>
      <c r="E903" t="s">
        <v>513</v>
      </c>
      <c r="F903" t="s">
        <v>514</v>
      </c>
      <c r="G903">
        <v>-24.197050999999998</v>
      </c>
      <c r="H903">
        <v>-48.212231000000003</v>
      </c>
    </row>
    <row r="904" spans="1:10">
      <c r="A904">
        <v>903</v>
      </c>
      <c r="B904">
        <v>2</v>
      </c>
      <c r="C904" t="s">
        <v>22</v>
      </c>
      <c r="D904">
        <v>10</v>
      </c>
      <c r="E904" t="s">
        <v>513</v>
      </c>
      <c r="F904" t="s">
        <v>514</v>
      </c>
      <c r="G904">
        <v>-24.197337000000001</v>
      </c>
      <c r="H904">
        <v>-48.212145</v>
      </c>
    </row>
    <row r="905" spans="1:10">
      <c r="A905">
        <v>904</v>
      </c>
      <c r="B905">
        <v>3</v>
      </c>
      <c r="C905" t="s">
        <v>16</v>
      </c>
      <c r="D905">
        <v>40</v>
      </c>
      <c r="E905" t="s">
        <v>513</v>
      </c>
      <c r="F905" t="s">
        <v>514</v>
      </c>
      <c r="G905">
        <v>-24.197441999999999</v>
      </c>
      <c r="H905">
        <v>-48.212038</v>
      </c>
    </row>
    <row r="906" spans="1:10">
      <c r="A906">
        <v>905</v>
      </c>
      <c r="B906">
        <v>4</v>
      </c>
      <c r="C906" t="s">
        <v>12</v>
      </c>
      <c r="D906">
        <v>500</v>
      </c>
      <c r="E906" t="s">
        <v>513</v>
      </c>
      <c r="F906" t="s">
        <v>514</v>
      </c>
      <c r="G906">
        <v>-24.197678</v>
      </c>
      <c r="H906">
        <v>-48.211827</v>
      </c>
    </row>
    <row r="907" spans="1:10">
      <c r="A907">
        <v>906</v>
      </c>
      <c r="B907">
        <v>5</v>
      </c>
      <c r="C907" t="s">
        <v>30</v>
      </c>
      <c r="D907">
        <v>4</v>
      </c>
      <c r="E907" t="s">
        <v>513</v>
      </c>
      <c r="F907" t="s">
        <v>514</v>
      </c>
      <c r="G907">
        <v>-24.196971999999999</v>
      </c>
      <c r="H907">
        <v>-48.212674999999997</v>
      </c>
    </row>
    <row r="908" spans="1:10">
      <c r="A908">
        <v>907</v>
      </c>
      <c r="B908">
        <v>6</v>
      </c>
      <c r="C908" t="s">
        <v>32</v>
      </c>
      <c r="D908">
        <v>8</v>
      </c>
      <c r="E908" t="s">
        <v>513</v>
      </c>
      <c r="F908" t="s">
        <v>514</v>
      </c>
      <c r="G908">
        <v>-24.197042</v>
      </c>
      <c r="H908">
        <v>-48.212747999999998</v>
      </c>
    </row>
    <row r="909" spans="1:10">
      <c r="A909">
        <v>908</v>
      </c>
      <c r="B909">
        <v>7</v>
      </c>
      <c r="C909" t="s">
        <v>32</v>
      </c>
      <c r="D909">
        <v>15</v>
      </c>
      <c r="E909" t="s">
        <v>513</v>
      </c>
      <c r="F909" t="s">
        <v>514</v>
      </c>
      <c r="G909">
        <v>-24.198053999999999</v>
      </c>
      <c r="H909">
        <v>-48.211671000000003</v>
      </c>
    </row>
    <row r="910" spans="1:10">
      <c r="A910">
        <v>909</v>
      </c>
      <c r="B910">
        <v>8</v>
      </c>
      <c r="C910" t="s">
        <v>20</v>
      </c>
      <c r="D910">
        <v>30</v>
      </c>
      <c r="E910" t="s">
        <v>513</v>
      </c>
      <c r="F910" t="s">
        <v>514</v>
      </c>
      <c r="G910">
        <v>-24.197241000000002</v>
      </c>
      <c r="H910">
        <v>-48.212806999999998</v>
      </c>
    </row>
    <row r="911" spans="1:10">
      <c r="A911">
        <v>910</v>
      </c>
      <c r="B911">
        <v>9</v>
      </c>
      <c r="C911" t="s">
        <v>76</v>
      </c>
      <c r="D911">
        <v>1</v>
      </c>
      <c r="E911" t="s">
        <v>515</v>
      </c>
      <c r="F911" t="s">
        <v>514</v>
      </c>
      <c r="G911">
        <v>-24.177508</v>
      </c>
      <c r="H911">
        <v>-48.263837000000002</v>
      </c>
    </row>
    <row r="912" spans="1:10">
      <c r="A912">
        <v>911</v>
      </c>
      <c r="B912">
        <v>10</v>
      </c>
      <c r="C912" t="s">
        <v>42</v>
      </c>
      <c r="D912">
        <v>40</v>
      </c>
      <c r="E912" t="s">
        <v>515</v>
      </c>
      <c r="F912" t="s">
        <v>514</v>
      </c>
      <c r="G912">
        <v>-24.177641999999999</v>
      </c>
      <c r="H912">
        <v>-48.265174999999999</v>
      </c>
      <c r="I912" t="s">
        <v>468</v>
      </c>
    </row>
    <row r="913" spans="1:8">
      <c r="A913">
        <v>912</v>
      </c>
      <c r="B913">
        <v>11</v>
      </c>
      <c r="C913" t="s">
        <v>66</v>
      </c>
      <c r="D913">
        <v>1</v>
      </c>
      <c r="E913" t="s">
        <v>515</v>
      </c>
      <c r="F913" t="s">
        <v>514</v>
      </c>
      <c r="G913">
        <v>-24.178056999999999</v>
      </c>
      <c r="H913">
        <v>-48.266748</v>
      </c>
    </row>
    <row r="914" spans="1:8">
      <c r="A914">
        <v>913</v>
      </c>
      <c r="B914">
        <v>12</v>
      </c>
      <c r="C914" t="s">
        <v>12</v>
      </c>
      <c r="D914">
        <v>600</v>
      </c>
      <c r="E914" t="s">
        <v>515</v>
      </c>
      <c r="F914" t="s">
        <v>514</v>
      </c>
      <c r="G914">
        <v>-24.178014000000001</v>
      </c>
      <c r="H914">
        <v>-48.265481999999999</v>
      </c>
    </row>
    <row r="915" spans="1:8">
      <c r="A915">
        <v>914</v>
      </c>
      <c r="B915">
        <v>13</v>
      </c>
      <c r="C915" t="s">
        <v>14</v>
      </c>
      <c r="D915">
        <v>1000</v>
      </c>
      <c r="E915" t="s">
        <v>515</v>
      </c>
      <c r="F915" t="s">
        <v>514</v>
      </c>
      <c r="G915">
        <v>-24.178241</v>
      </c>
      <c r="H915">
        <v>-48.264294999999997</v>
      </c>
    </row>
    <row r="916" spans="1:8">
      <c r="A916">
        <v>915</v>
      </c>
      <c r="B916">
        <v>14</v>
      </c>
      <c r="C916" t="s">
        <v>16</v>
      </c>
      <c r="D916">
        <v>600</v>
      </c>
      <c r="E916" t="s">
        <v>515</v>
      </c>
      <c r="F916" t="s">
        <v>514</v>
      </c>
      <c r="G916">
        <v>-24.178111000000001</v>
      </c>
      <c r="H916">
        <v>-48.264806</v>
      </c>
    </row>
    <row r="917" spans="1:8">
      <c r="A917">
        <v>916</v>
      </c>
      <c r="B917">
        <v>15</v>
      </c>
      <c r="C917" t="s">
        <v>64</v>
      </c>
      <c r="D917">
        <v>1</v>
      </c>
      <c r="E917" t="s">
        <v>515</v>
      </c>
      <c r="F917" t="s">
        <v>514</v>
      </c>
      <c r="G917">
        <v>-24.178134</v>
      </c>
      <c r="H917">
        <v>-48.266679000000003</v>
      </c>
    </row>
    <row r="918" spans="1:8">
      <c r="A918">
        <v>917</v>
      </c>
      <c r="B918">
        <v>16</v>
      </c>
      <c r="C918" t="s">
        <v>20</v>
      </c>
      <c r="D918">
        <v>10</v>
      </c>
      <c r="E918" t="s">
        <v>515</v>
      </c>
      <c r="F918" t="s">
        <v>514</v>
      </c>
      <c r="G918">
        <v>-24.177751000000001</v>
      </c>
      <c r="H918">
        <v>-48.266787999999998</v>
      </c>
    </row>
    <row r="919" spans="1:8">
      <c r="A919">
        <v>918</v>
      </c>
      <c r="B919">
        <v>17</v>
      </c>
      <c r="C919" t="s">
        <v>20</v>
      </c>
      <c r="D919">
        <v>12</v>
      </c>
      <c r="E919" t="s">
        <v>515</v>
      </c>
      <c r="F919" t="s">
        <v>514</v>
      </c>
      <c r="G919">
        <v>-24.178343999999999</v>
      </c>
      <c r="H919">
        <v>-48.265996000000001</v>
      </c>
    </row>
    <row r="920" spans="1:8">
      <c r="A920">
        <v>919</v>
      </c>
      <c r="B920">
        <v>18</v>
      </c>
      <c r="C920" t="s">
        <v>70</v>
      </c>
      <c r="D920">
        <v>1</v>
      </c>
      <c r="E920" t="s">
        <v>515</v>
      </c>
      <c r="F920" t="s">
        <v>514</v>
      </c>
      <c r="G920">
        <v>-24.164527</v>
      </c>
      <c r="H920">
        <v>-48.287478999999998</v>
      </c>
    </row>
    <row r="921" spans="1:8">
      <c r="A921">
        <v>920</v>
      </c>
      <c r="B921">
        <v>1</v>
      </c>
      <c r="C921" t="s">
        <v>16</v>
      </c>
      <c r="D921">
        <v>10</v>
      </c>
      <c r="E921" t="s">
        <v>516</v>
      </c>
      <c r="F921" t="s">
        <v>517</v>
      </c>
      <c r="G921">
        <v>-24.235907000000001</v>
      </c>
      <c r="H921">
        <v>-48.084135000000003</v>
      </c>
    </row>
    <row r="922" spans="1:8">
      <c r="A922">
        <v>921</v>
      </c>
      <c r="B922">
        <v>2</v>
      </c>
      <c r="C922" t="s">
        <v>14</v>
      </c>
      <c r="D922">
        <v>40</v>
      </c>
      <c r="E922" t="s">
        <v>516</v>
      </c>
      <c r="F922" t="s">
        <v>517</v>
      </c>
      <c r="G922">
        <v>-24.235478000000001</v>
      </c>
      <c r="H922">
        <v>-48.084823</v>
      </c>
    </row>
    <row r="923" spans="1:8">
      <c r="A923">
        <v>922</v>
      </c>
      <c r="B923">
        <v>3</v>
      </c>
      <c r="C923" t="s">
        <v>14</v>
      </c>
      <c r="D923">
        <v>80</v>
      </c>
      <c r="E923" t="s">
        <v>516</v>
      </c>
      <c r="F923" t="s">
        <v>517</v>
      </c>
      <c r="G923">
        <v>-24.235292999999999</v>
      </c>
      <c r="H923">
        <v>-48.085496999999997</v>
      </c>
    </row>
    <row r="924" spans="1:8">
      <c r="A924">
        <v>923</v>
      </c>
      <c r="B924">
        <v>4</v>
      </c>
      <c r="C924" t="s">
        <v>16</v>
      </c>
      <c r="D924">
        <v>30</v>
      </c>
      <c r="E924" t="s">
        <v>516</v>
      </c>
      <c r="F924" t="s">
        <v>517</v>
      </c>
      <c r="G924">
        <v>-24.235049</v>
      </c>
      <c r="H924">
        <v>-48.085974999999998</v>
      </c>
    </row>
    <row r="925" spans="1:8">
      <c r="A925">
        <v>924</v>
      </c>
      <c r="B925">
        <v>5</v>
      </c>
      <c r="C925" t="s">
        <v>14</v>
      </c>
      <c r="D925">
        <v>20</v>
      </c>
      <c r="E925" t="s">
        <v>516</v>
      </c>
      <c r="F925" t="s">
        <v>517</v>
      </c>
      <c r="G925">
        <v>-24.234631</v>
      </c>
      <c r="H925">
        <v>-48.087223999999999</v>
      </c>
    </row>
    <row r="926" spans="1:8">
      <c r="A926">
        <v>925</v>
      </c>
      <c r="B926">
        <v>6</v>
      </c>
      <c r="C926" t="s">
        <v>24</v>
      </c>
      <c r="D926">
        <v>6</v>
      </c>
      <c r="E926" t="s">
        <v>516</v>
      </c>
      <c r="F926" t="s">
        <v>517</v>
      </c>
      <c r="G926">
        <v>-24.234850999999999</v>
      </c>
      <c r="H926">
        <v>-48.087898000000003</v>
      </c>
    </row>
    <row r="927" spans="1:8">
      <c r="A927">
        <v>926</v>
      </c>
      <c r="B927">
        <v>7</v>
      </c>
      <c r="C927" t="s">
        <v>22</v>
      </c>
      <c r="D927">
        <v>7</v>
      </c>
      <c r="E927" t="s">
        <v>516</v>
      </c>
      <c r="F927" t="s">
        <v>517</v>
      </c>
      <c r="G927">
        <v>-24.234670999999999</v>
      </c>
      <c r="H927">
        <v>-48.089801999999999</v>
      </c>
    </row>
    <row r="928" spans="1:8">
      <c r="A928">
        <v>927</v>
      </c>
      <c r="B928">
        <v>8</v>
      </c>
      <c r="C928" t="s">
        <v>14</v>
      </c>
      <c r="D928">
        <v>4</v>
      </c>
      <c r="E928" t="s">
        <v>516</v>
      </c>
      <c r="F928" t="s">
        <v>517</v>
      </c>
      <c r="G928">
        <v>-24.234808000000001</v>
      </c>
      <c r="H928">
        <v>-48.088951999999999</v>
      </c>
    </row>
    <row r="929" spans="1:9">
      <c r="A929">
        <v>928</v>
      </c>
      <c r="B929">
        <v>9</v>
      </c>
      <c r="C929" t="s">
        <v>14</v>
      </c>
      <c r="D929">
        <v>40</v>
      </c>
      <c r="E929" t="s">
        <v>516</v>
      </c>
      <c r="F929" t="s">
        <v>517</v>
      </c>
      <c r="G929">
        <v>-24.234845</v>
      </c>
      <c r="H929">
        <v>-48.086629000000002</v>
      </c>
    </row>
    <row r="930" spans="1:9">
      <c r="A930">
        <v>929</v>
      </c>
      <c r="B930">
        <v>10</v>
      </c>
      <c r="C930" t="s">
        <v>22</v>
      </c>
      <c r="D930">
        <v>2</v>
      </c>
      <c r="E930" t="s">
        <v>516</v>
      </c>
      <c r="F930" t="s">
        <v>517</v>
      </c>
      <c r="G930">
        <v>-24.235757</v>
      </c>
      <c r="H930">
        <v>-48.083832999999998</v>
      </c>
    </row>
    <row r="931" spans="1:9">
      <c r="A931">
        <v>930</v>
      </c>
      <c r="B931">
        <v>11</v>
      </c>
      <c r="C931" t="s">
        <v>20</v>
      </c>
      <c r="D931">
        <v>30</v>
      </c>
      <c r="E931" t="s">
        <v>516</v>
      </c>
      <c r="F931" t="s">
        <v>517</v>
      </c>
      <c r="G931">
        <v>-24.234569</v>
      </c>
      <c r="H931">
        <v>-48.096251000000002</v>
      </c>
    </row>
    <row r="932" spans="1:9">
      <c r="A932">
        <v>931</v>
      </c>
      <c r="B932">
        <v>12</v>
      </c>
      <c r="C932" t="s">
        <v>24</v>
      </c>
      <c r="D932">
        <v>40</v>
      </c>
      <c r="E932" t="s">
        <v>516</v>
      </c>
      <c r="F932" t="s">
        <v>517</v>
      </c>
      <c r="G932">
        <v>-24.233862999999999</v>
      </c>
      <c r="H932">
        <v>-48.097112000000003</v>
      </c>
    </row>
    <row r="933" spans="1:9">
      <c r="A933">
        <v>932</v>
      </c>
      <c r="B933">
        <v>13</v>
      </c>
      <c r="C933" t="s">
        <v>14</v>
      </c>
      <c r="D933">
        <v>500</v>
      </c>
      <c r="E933" t="s">
        <v>516</v>
      </c>
      <c r="F933" t="s">
        <v>517</v>
      </c>
      <c r="G933">
        <v>-24.232085000000001</v>
      </c>
      <c r="H933">
        <v>-48.099426000000001</v>
      </c>
    </row>
    <row r="934" spans="1:9">
      <c r="A934">
        <v>933</v>
      </c>
      <c r="B934">
        <v>14</v>
      </c>
      <c r="C934" t="s">
        <v>28</v>
      </c>
      <c r="D934">
        <v>30</v>
      </c>
      <c r="E934" t="s">
        <v>516</v>
      </c>
      <c r="F934" t="s">
        <v>517</v>
      </c>
      <c r="G934">
        <v>-24.231807</v>
      </c>
      <c r="H934">
        <v>-48.100033000000003</v>
      </c>
    </row>
    <row r="935" spans="1:9">
      <c r="A935">
        <v>934</v>
      </c>
      <c r="B935">
        <v>15</v>
      </c>
      <c r="C935" t="s">
        <v>28</v>
      </c>
      <c r="D935">
        <v>20</v>
      </c>
      <c r="E935" t="s">
        <v>516</v>
      </c>
      <c r="F935" t="s">
        <v>517</v>
      </c>
      <c r="G935">
        <v>-24.231297999999999</v>
      </c>
      <c r="H935">
        <v>-48.100782000000002</v>
      </c>
    </row>
    <row r="936" spans="1:9">
      <c r="A936">
        <v>935</v>
      </c>
      <c r="B936">
        <v>1</v>
      </c>
      <c r="C936" t="s">
        <v>12</v>
      </c>
      <c r="D936">
        <v>490</v>
      </c>
      <c r="E936" t="s">
        <v>518</v>
      </c>
      <c r="F936" t="s">
        <v>519</v>
      </c>
      <c r="G936">
        <v>-24.059360000000002</v>
      </c>
      <c r="H936">
        <v>-47.99165</v>
      </c>
    </row>
    <row r="937" spans="1:9">
      <c r="A937">
        <v>936</v>
      </c>
      <c r="B937">
        <v>2</v>
      </c>
      <c r="C937" t="s">
        <v>12</v>
      </c>
      <c r="D937">
        <v>400</v>
      </c>
      <c r="E937" t="s">
        <v>518</v>
      </c>
      <c r="F937" t="s">
        <v>519</v>
      </c>
      <c r="G937">
        <v>-24.06175</v>
      </c>
      <c r="H937">
        <v>-47.993540000000003</v>
      </c>
    </row>
    <row r="938" spans="1:9">
      <c r="A938">
        <v>937</v>
      </c>
      <c r="B938">
        <v>3</v>
      </c>
      <c r="C938" t="s">
        <v>12</v>
      </c>
      <c r="D938">
        <v>620</v>
      </c>
      <c r="E938" t="s">
        <v>518</v>
      </c>
      <c r="F938" t="s">
        <v>519</v>
      </c>
      <c r="G938">
        <v>-24.06372</v>
      </c>
      <c r="H938">
        <v>-47.995750000000001</v>
      </c>
    </row>
    <row r="939" spans="1:9">
      <c r="A939">
        <v>938</v>
      </c>
      <c r="B939">
        <v>4</v>
      </c>
      <c r="C939" t="s">
        <v>12</v>
      </c>
      <c r="D939">
        <v>380</v>
      </c>
      <c r="E939" t="s">
        <v>518</v>
      </c>
      <c r="F939" t="s">
        <v>519</v>
      </c>
      <c r="G939">
        <v>-24.062729999999998</v>
      </c>
      <c r="H939">
        <v>-47.992640000000002</v>
      </c>
    </row>
    <row r="940" spans="1:9">
      <c r="A940">
        <v>939</v>
      </c>
      <c r="B940">
        <v>5</v>
      </c>
      <c r="C940" t="s">
        <v>42</v>
      </c>
      <c r="D940">
        <v>40</v>
      </c>
      <c r="E940" t="s">
        <v>518</v>
      </c>
      <c r="F940" t="s">
        <v>519</v>
      </c>
      <c r="G940">
        <v>-24.06175</v>
      </c>
      <c r="H940">
        <v>-47.993580000000001</v>
      </c>
      <c r="I940" t="s">
        <v>468</v>
      </c>
    </row>
    <row r="941" spans="1:9">
      <c r="A941">
        <v>940</v>
      </c>
      <c r="B941">
        <v>6</v>
      </c>
      <c r="C941" t="s">
        <v>42</v>
      </c>
      <c r="D941">
        <v>40</v>
      </c>
      <c r="E941" t="s">
        <v>518</v>
      </c>
      <c r="F941" t="s">
        <v>519</v>
      </c>
      <c r="G941">
        <v>-24.063690000000001</v>
      </c>
      <c r="H941">
        <v>-47.995750000000001</v>
      </c>
      <c r="I941" t="s">
        <v>468</v>
      </c>
    </row>
    <row r="942" spans="1:9">
      <c r="A942">
        <v>941</v>
      </c>
      <c r="B942">
        <v>7</v>
      </c>
      <c r="C942" t="s">
        <v>42</v>
      </c>
      <c r="D942">
        <v>40</v>
      </c>
      <c r="E942" t="s">
        <v>518</v>
      </c>
      <c r="F942" t="s">
        <v>519</v>
      </c>
      <c r="G942">
        <v>-24.06277</v>
      </c>
      <c r="H942">
        <v>-47.992620000000002</v>
      </c>
      <c r="I942" t="s">
        <v>468</v>
      </c>
    </row>
    <row r="943" spans="1:9">
      <c r="A943">
        <v>942</v>
      </c>
      <c r="B943">
        <v>8</v>
      </c>
      <c r="C943" t="s">
        <v>44</v>
      </c>
      <c r="D943">
        <v>40</v>
      </c>
      <c r="E943" t="s">
        <v>518</v>
      </c>
      <c r="F943" t="s">
        <v>519</v>
      </c>
      <c r="G943">
        <v>-24.06175</v>
      </c>
      <c r="H943">
        <v>-47.993580000000001</v>
      </c>
      <c r="I943" t="s">
        <v>468</v>
      </c>
    </row>
    <row r="944" spans="1:9">
      <c r="A944">
        <v>943</v>
      </c>
      <c r="B944">
        <v>9</v>
      </c>
      <c r="C944" t="s">
        <v>44</v>
      </c>
      <c r="D944">
        <v>40</v>
      </c>
      <c r="E944" t="s">
        <v>518</v>
      </c>
      <c r="F944" t="s">
        <v>519</v>
      </c>
      <c r="G944">
        <v>-24.063690000000001</v>
      </c>
      <c r="H944">
        <v>-47.995750000000001</v>
      </c>
      <c r="I944" t="s">
        <v>468</v>
      </c>
    </row>
    <row r="945" spans="1:9">
      <c r="A945">
        <v>944</v>
      </c>
      <c r="B945">
        <v>10</v>
      </c>
      <c r="C945" t="s">
        <v>44</v>
      </c>
      <c r="D945">
        <v>40</v>
      </c>
      <c r="E945" t="s">
        <v>518</v>
      </c>
      <c r="F945" t="s">
        <v>519</v>
      </c>
      <c r="G945">
        <v>-24.06277</v>
      </c>
      <c r="H945">
        <v>-47.992620000000002</v>
      </c>
      <c r="I945" t="s">
        <v>468</v>
      </c>
    </row>
    <row r="946" spans="1:9">
      <c r="A946">
        <v>945</v>
      </c>
      <c r="B946">
        <v>11</v>
      </c>
      <c r="C946" t="s">
        <v>62</v>
      </c>
      <c r="D946">
        <v>65</v>
      </c>
      <c r="E946" t="s">
        <v>518</v>
      </c>
      <c r="F946" t="s">
        <v>519</v>
      </c>
      <c r="G946">
        <v>-24.05939</v>
      </c>
      <c r="H946">
        <v>-47.991213000000002</v>
      </c>
    </row>
    <row r="947" spans="1:9">
      <c r="A947">
        <v>946</v>
      </c>
      <c r="B947">
        <v>12</v>
      </c>
      <c r="C947" t="s">
        <v>62</v>
      </c>
      <c r="D947">
        <v>490</v>
      </c>
      <c r="E947" t="s">
        <v>518</v>
      </c>
      <c r="F947" t="s">
        <v>519</v>
      </c>
      <c r="G947">
        <v>-24.059360000000002</v>
      </c>
      <c r="H947">
        <v>-47.99165</v>
      </c>
    </row>
    <row r="948" spans="1:9">
      <c r="A948">
        <v>947</v>
      </c>
      <c r="B948">
        <v>13</v>
      </c>
      <c r="C948" t="s">
        <v>62</v>
      </c>
      <c r="D948">
        <v>400</v>
      </c>
      <c r="E948" t="s">
        <v>518</v>
      </c>
      <c r="F948" t="s">
        <v>519</v>
      </c>
      <c r="G948">
        <v>-24.06175</v>
      </c>
      <c r="H948">
        <v>-47.993540000000003</v>
      </c>
    </row>
    <row r="949" spans="1:9">
      <c r="A949">
        <v>948</v>
      </c>
      <c r="B949">
        <v>14</v>
      </c>
      <c r="C949" t="s">
        <v>62</v>
      </c>
      <c r="D949">
        <v>620</v>
      </c>
      <c r="E949" t="s">
        <v>518</v>
      </c>
      <c r="F949" t="s">
        <v>519</v>
      </c>
      <c r="G949">
        <v>-24.06372</v>
      </c>
      <c r="H949">
        <v>-47.995750000000001</v>
      </c>
    </row>
    <row r="950" spans="1:9">
      <c r="A950">
        <v>949</v>
      </c>
      <c r="B950">
        <v>15</v>
      </c>
      <c r="C950" t="s">
        <v>62</v>
      </c>
      <c r="D950">
        <v>390</v>
      </c>
      <c r="E950" t="s">
        <v>518</v>
      </c>
      <c r="F950" t="s">
        <v>519</v>
      </c>
      <c r="G950">
        <v>-24.062729999999998</v>
      </c>
      <c r="H950">
        <v>-47.992640000000002</v>
      </c>
    </row>
    <row r="951" spans="1:9">
      <c r="A951">
        <v>950</v>
      </c>
      <c r="B951">
        <v>16</v>
      </c>
      <c r="C951" t="s">
        <v>52</v>
      </c>
      <c r="D951">
        <v>30</v>
      </c>
      <c r="E951" t="s">
        <v>518</v>
      </c>
      <c r="F951" t="s">
        <v>519</v>
      </c>
      <c r="G951">
        <v>-24.059591999999999</v>
      </c>
      <c r="H951">
        <v>-47.991393000000002</v>
      </c>
      <c r="I951" t="s">
        <v>468</v>
      </c>
    </row>
    <row r="952" spans="1:9">
      <c r="A952">
        <v>951</v>
      </c>
      <c r="B952">
        <v>17</v>
      </c>
      <c r="C952" t="s">
        <v>76</v>
      </c>
      <c r="D952">
        <v>1</v>
      </c>
      <c r="E952" t="s">
        <v>518</v>
      </c>
      <c r="F952" t="s">
        <v>519</v>
      </c>
      <c r="G952">
        <v>-24.05939</v>
      </c>
      <c r="H952">
        <v>-47.991213000000002</v>
      </c>
    </row>
    <row r="953" spans="1:9">
      <c r="A953">
        <v>952</v>
      </c>
      <c r="B953">
        <v>18</v>
      </c>
      <c r="C953" t="s">
        <v>78</v>
      </c>
      <c r="D953">
        <v>1</v>
      </c>
      <c r="E953" t="s">
        <v>518</v>
      </c>
      <c r="F953" t="s">
        <v>519</v>
      </c>
      <c r="G953">
        <v>-24.059360000000002</v>
      </c>
      <c r="H953">
        <v>-47.99165</v>
      </c>
    </row>
    <row r="954" spans="1:9">
      <c r="A954">
        <v>953</v>
      </c>
      <c r="B954">
        <v>1</v>
      </c>
      <c r="C954" t="s">
        <v>32</v>
      </c>
      <c r="D954">
        <v>5</v>
      </c>
      <c r="E954" t="s">
        <v>520</v>
      </c>
      <c r="F954" t="s">
        <v>521</v>
      </c>
      <c r="G954">
        <v>-24.193829999999998</v>
      </c>
      <c r="H954">
        <v>-47.920279999999998</v>
      </c>
      <c r="I954" t="s">
        <v>468</v>
      </c>
    </row>
    <row r="955" spans="1:9">
      <c r="A955">
        <v>954</v>
      </c>
      <c r="B955">
        <v>2</v>
      </c>
      <c r="C955" t="s">
        <v>76</v>
      </c>
      <c r="D955">
        <v>1</v>
      </c>
      <c r="E955" t="s">
        <v>520</v>
      </c>
      <c r="F955" t="s">
        <v>521</v>
      </c>
      <c r="G955">
        <v>-24.193829999999998</v>
      </c>
      <c r="H955">
        <v>-47.920279999999998</v>
      </c>
    </row>
    <row r="956" spans="1:9">
      <c r="A956">
        <v>955</v>
      </c>
      <c r="B956">
        <v>3</v>
      </c>
      <c r="C956" t="s">
        <v>62</v>
      </c>
      <c r="D956">
        <v>200</v>
      </c>
      <c r="E956" t="s">
        <v>520</v>
      </c>
      <c r="F956" t="s">
        <v>521</v>
      </c>
      <c r="G956">
        <v>-24.193764999999999</v>
      </c>
      <c r="H956">
        <v>-47.920411000000001</v>
      </c>
    </row>
    <row r="957" spans="1:9">
      <c r="A957">
        <v>956</v>
      </c>
      <c r="B957">
        <v>4</v>
      </c>
      <c r="C957" t="s">
        <v>48</v>
      </c>
      <c r="D957">
        <v>200</v>
      </c>
      <c r="E957" t="s">
        <v>520</v>
      </c>
      <c r="F957" t="s">
        <v>521</v>
      </c>
      <c r="G957">
        <v>-24.193742</v>
      </c>
      <c r="H957">
        <v>-47.920426999999997</v>
      </c>
    </row>
    <row r="958" spans="1:9">
      <c r="A958">
        <v>957</v>
      </c>
      <c r="B958">
        <v>5</v>
      </c>
      <c r="C958" t="s">
        <v>48</v>
      </c>
      <c r="D958">
        <v>60</v>
      </c>
      <c r="E958" t="s">
        <v>520</v>
      </c>
      <c r="F958" t="s">
        <v>521</v>
      </c>
      <c r="G958">
        <v>-24.19435</v>
      </c>
      <c r="H958">
        <v>-47.920830000000002</v>
      </c>
    </row>
    <row r="959" spans="1:9">
      <c r="A959">
        <v>958</v>
      </c>
      <c r="B959">
        <v>6</v>
      </c>
      <c r="C959" t="s">
        <v>14</v>
      </c>
      <c r="D959">
        <v>5</v>
      </c>
      <c r="E959" t="s">
        <v>520</v>
      </c>
      <c r="F959" t="s">
        <v>521</v>
      </c>
      <c r="G959">
        <v>-24.19453</v>
      </c>
      <c r="H959">
        <v>-47.921370000000003</v>
      </c>
    </row>
    <row r="960" spans="1:9">
      <c r="A960">
        <v>959</v>
      </c>
      <c r="B960">
        <v>7</v>
      </c>
      <c r="C960" t="s">
        <v>18</v>
      </c>
      <c r="D960">
        <v>5</v>
      </c>
      <c r="E960" t="s">
        <v>520</v>
      </c>
      <c r="F960" t="s">
        <v>521</v>
      </c>
      <c r="G960">
        <v>-24.19453</v>
      </c>
      <c r="H960">
        <v>-47.921370000000003</v>
      </c>
    </row>
    <row r="961" spans="1:9">
      <c r="A961">
        <v>960</v>
      </c>
      <c r="B961">
        <v>8</v>
      </c>
      <c r="C961" t="s">
        <v>62</v>
      </c>
      <c r="D961">
        <v>110</v>
      </c>
      <c r="E961" t="s">
        <v>520</v>
      </c>
      <c r="F961" t="s">
        <v>521</v>
      </c>
      <c r="G961">
        <v>-24.194579999999998</v>
      </c>
      <c r="H961">
        <v>-47.921460000000003</v>
      </c>
    </row>
    <row r="962" spans="1:9">
      <c r="A962">
        <v>961</v>
      </c>
      <c r="B962">
        <v>9</v>
      </c>
      <c r="C962" t="s">
        <v>14</v>
      </c>
      <c r="D962">
        <v>5</v>
      </c>
      <c r="E962" t="s">
        <v>520</v>
      </c>
      <c r="F962" t="s">
        <v>521</v>
      </c>
      <c r="G962">
        <v>-24.19472</v>
      </c>
      <c r="H962">
        <v>-47.921700000000001</v>
      </c>
    </row>
    <row r="963" spans="1:9">
      <c r="A963">
        <v>962</v>
      </c>
      <c r="B963">
        <v>10</v>
      </c>
      <c r="C963" t="s">
        <v>62</v>
      </c>
      <c r="D963">
        <v>12</v>
      </c>
      <c r="E963" t="s">
        <v>520</v>
      </c>
      <c r="F963" t="s">
        <v>521</v>
      </c>
      <c r="G963">
        <v>-24.19473</v>
      </c>
      <c r="H963">
        <v>-47.921720000000001</v>
      </c>
    </row>
    <row r="964" spans="1:9">
      <c r="A964">
        <v>963</v>
      </c>
      <c r="B964">
        <v>11</v>
      </c>
      <c r="C964" t="s">
        <v>18</v>
      </c>
      <c r="D964">
        <v>5</v>
      </c>
      <c r="E964" t="s">
        <v>520</v>
      </c>
      <c r="F964" t="s">
        <v>521</v>
      </c>
      <c r="G964">
        <v>-24.195170000000001</v>
      </c>
      <c r="H964">
        <v>-47.922249999999998</v>
      </c>
    </row>
    <row r="965" spans="1:9">
      <c r="A965">
        <v>964</v>
      </c>
      <c r="B965">
        <v>12</v>
      </c>
      <c r="C965" t="s">
        <v>62</v>
      </c>
      <c r="D965">
        <v>60</v>
      </c>
      <c r="E965" t="s">
        <v>520</v>
      </c>
      <c r="F965" t="s">
        <v>521</v>
      </c>
      <c r="G965">
        <v>-24.195209999999999</v>
      </c>
      <c r="H965">
        <v>-47.922249999999998</v>
      </c>
    </row>
    <row r="966" spans="1:9">
      <c r="A966">
        <v>965</v>
      </c>
      <c r="B966">
        <v>13</v>
      </c>
      <c r="C966" t="s">
        <v>18</v>
      </c>
      <c r="D966">
        <v>5</v>
      </c>
      <c r="E966" t="s">
        <v>520</v>
      </c>
      <c r="F966" t="s">
        <v>521</v>
      </c>
      <c r="G966">
        <v>-24.195530000000002</v>
      </c>
      <c r="H966">
        <v>-47.922600000000003</v>
      </c>
    </row>
    <row r="967" spans="1:9">
      <c r="A967">
        <v>966</v>
      </c>
      <c r="B967">
        <v>14</v>
      </c>
      <c r="C967" t="s">
        <v>14</v>
      </c>
      <c r="D967">
        <v>5</v>
      </c>
      <c r="E967" t="s">
        <v>520</v>
      </c>
      <c r="F967" t="s">
        <v>521</v>
      </c>
      <c r="G967">
        <v>-24.195530000000002</v>
      </c>
      <c r="H967">
        <v>-47.922600000000003</v>
      </c>
    </row>
    <row r="968" spans="1:9">
      <c r="A968">
        <v>967</v>
      </c>
      <c r="B968">
        <v>15</v>
      </c>
      <c r="C968" t="s">
        <v>62</v>
      </c>
      <c r="D968">
        <v>150</v>
      </c>
      <c r="E968" t="s">
        <v>520</v>
      </c>
      <c r="F968" t="s">
        <v>521</v>
      </c>
      <c r="G968">
        <v>-24.195509999999999</v>
      </c>
      <c r="H968">
        <v>-47.922609999999999</v>
      </c>
    </row>
    <row r="969" spans="1:9">
      <c r="A969">
        <v>968</v>
      </c>
      <c r="B969">
        <v>16</v>
      </c>
      <c r="C969" t="s">
        <v>78</v>
      </c>
      <c r="D969">
        <v>1</v>
      </c>
      <c r="E969" t="s">
        <v>520</v>
      </c>
      <c r="F969" t="s">
        <v>521</v>
      </c>
      <c r="G969">
        <v>-24.19584</v>
      </c>
      <c r="H969">
        <v>-47.923229999999997</v>
      </c>
    </row>
    <row r="970" spans="1:9">
      <c r="A970">
        <v>969</v>
      </c>
      <c r="B970">
        <v>17</v>
      </c>
      <c r="C970" t="s">
        <v>18</v>
      </c>
      <c r="D970">
        <v>5</v>
      </c>
      <c r="E970" t="s">
        <v>520</v>
      </c>
      <c r="F970" t="s">
        <v>521</v>
      </c>
      <c r="G970">
        <v>-24.195820000000001</v>
      </c>
      <c r="H970">
        <v>-47.923769999999998</v>
      </c>
      <c r="I970" t="s">
        <v>468</v>
      </c>
    </row>
    <row r="971" spans="1:9">
      <c r="A971">
        <v>970</v>
      </c>
      <c r="B971">
        <v>18</v>
      </c>
      <c r="C971" t="s">
        <v>14</v>
      </c>
      <c r="D971">
        <v>8</v>
      </c>
      <c r="E971" t="s">
        <v>520</v>
      </c>
      <c r="F971" t="s">
        <v>521</v>
      </c>
      <c r="G971">
        <v>-24.195820000000001</v>
      </c>
      <c r="H971">
        <v>-47.923769999999998</v>
      </c>
    </row>
    <row r="972" spans="1:9">
      <c r="A972">
        <v>971</v>
      </c>
      <c r="B972">
        <v>19</v>
      </c>
      <c r="C972" t="s">
        <v>62</v>
      </c>
      <c r="D972">
        <v>110</v>
      </c>
      <c r="E972" t="s">
        <v>520</v>
      </c>
      <c r="F972" t="s">
        <v>521</v>
      </c>
      <c r="G972">
        <v>-24.19584</v>
      </c>
      <c r="H972">
        <v>-47.923839999999998</v>
      </c>
    </row>
    <row r="973" spans="1:9">
      <c r="A973">
        <v>972</v>
      </c>
      <c r="B973">
        <v>20</v>
      </c>
      <c r="C973" t="s">
        <v>14</v>
      </c>
      <c r="D973">
        <v>30</v>
      </c>
      <c r="E973" t="s">
        <v>520</v>
      </c>
      <c r="F973" t="s">
        <v>521</v>
      </c>
      <c r="G973">
        <v>-24.195789999999999</v>
      </c>
      <c r="H973">
        <v>-47.924120000000002</v>
      </c>
    </row>
    <row r="974" spans="1:9">
      <c r="A974">
        <v>973</v>
      </c>
      <c r="B974">
        <v>21</v>
      </c>
      <c r="C974" t="s">
        <v>18</v>
      </c>
      <c r="D974">
        <v>30</v>
      </c>
      <c r="E974" t="s">
        <v>520</v>
      </c>
      <c r="F974" t="s">
        <v>521</v>
      </c>
      <c r="G974">
        <v>-24.195789999999999</v>
      </c>
      <c r="H974">
        <v>-47.924120000000002</v>
      </c>
    </row>
    <row r="975" spans="1:9">
      <c r="A975">
        <v>974</v>
      </c>
      <c r="B975">
        <v>22</v>
      </c>
      <c r="C975" t="s">
        <v>26</v>
      </c>
      <c r="D975">
        <v>30</v>
      </c>
      <c r="E975" t="s">
        <v>520</v>
      </c>
      <c r="F975" t="s">
        <v>521</v>
      </c>
      <c r="G975">
        <v>-24.195789999999999</v>
      </c>
      <c r="H975">
        <v>-47.924120000000002</v>
      </c>
    </row>
    <row r="976" spans="1:9">
      <c r="A976">
        <v>975</v>
      </c>
      <c r="B976">
        <v>23</v>
      </c>
      <c r="C976" t="s">
        <v>14</v>
      </c>
      <c r="D976">
        <v>30</v>
      </c>
      <c r="E976" t="s">
        <v>520</v>
      </c>
      <c r="F976" t="s">
        <v>521</v>
      </c>
      <c r="G976">
        <v>-24.19584</v>
      </c>
      <c r="H976">
        <v>-47.924379999999999</v>
      </c>
    </row>
    <row r="977" spans="1:18">
      <c r="A977">
        <v>976</v>
      </c>
      <c r="B977">
        <v>24</v>
      </c>
      <c r="C977" t="s">
        <v>18</v>
      </c>
      <c r="D977">
        <v>40</v>
      </c>
      <c r="E977" t="s">
        <v>520</v>
      </c>
      <c r="F977" t="s">
        <v>521</v>
      </c>
      <c r="G977">
        <v>-24.19584</v>
      </c>
      <c r="H977">
        <v>-47.924379999999999</v>
      </c>
    </row>
    <row r="978" spans="1:18">
      <c r="A978">
        <v>977</v>
      </c>
      <c r="B978">
        <v>25</v>
      </c>
      <c r="C978" t="s">
        <v>26</v>
      </c>
      <c r="D978">
        <v>40</v>
      </c>
      <c r="E978" t="s">
        <v>520</v>
      </c>
      <c r="F978" t="s">
        <v>521</v>
      </c>
      <c r="G978">
        <v>-24.19584</v>
      </c>
      <c r="H978">
        <v>-47.924379999999999</v>
      </c>
    </row>
    <row r="979" spans="1:18">
      <c r="A979">
        <v>978</v>
      </c>
      <c r="B979">
        <v>26</v>
      </c>
      <c r="C979" t="s">
        <v>18</v>
      </c>
      <c r="D979">
        <v>40</v>
      </c>
      <c r="E979" t="s">
        <v>520</v>
      </c>
      <c r="F979" t="s">
        <v>521</v>
      </c>
      <c r="G979">
        <v>-24.195879999999999</v>
      </c>
      <c r="H979">
        <v>-47.924759999999999</v>
      </c>
    </row>
    <row r="980" spans="1:18">
      <c r="A980">
        <v>979</v>
      </c>
      <c r="B980">
        <v>27</v>
      </c>
      <c r="C980" t="s">
        <v>62</v>
      </c>
      <c r="D980">
        <v>85</v>
      </c>
      <c r="E980" t="s">
        <v>520</v>
      </c>
      <c r="F980" t="s">
        <v>521</v>
      </c>
      <c r="G980">
        <v>-24.19586</v>
      </c>
      <c r="H980">
        <v>-47.924790000000002</v>
      </c>
    </row>
    <row r="981" spans="1:18">
      <c r="A981">
        <v>980</v>
      </c>
      <c r="B981">
        <v>28</v>
      </c>
      <c r="C981" t="s">
        <v>18</v>
      </c>
      <c r="D981">
        <v>5</v>
      </c>
      <c r="E981" t="s">
        <v>520</v>
      </c>
      <c r="F981" t="s">
        <v>521</v>
      </c>
      <c r="G981">
        <v>-24.195889999999999</v>
      </c>
      <c r="H981">
        <v>-47.925530000000002</v>
      </c>
    </row>
    <row r="982" spans="1:18">
      <c r="A982">
        <v>981</v>
      </c>
      <c r="B982">
        <v>29</v>
      </c>
      <c r="C982" t="s">
        <v>30</v>
      </c>
      <c r="D982">
        <v>10</v>
      </c>
      <c r="E982" t="s">
        <v>520</v>
      </c>
      <c r="F982" t="s">
        <v>521</v>
      </c>
      <c r="G982">
        <v>-24.19614</v>
      </c>
      <c r="H982">
        <v>-47.926099999999998</v>
      </c>
      <c r="I982" t="s">
        <v>468</v>
      </c>
    </row>
    <row r="983" spans="1:18">
      <c r="A983">
        <v>982</v>
      </c>
      <c r="B983">
        <v>30</v>
      </c>
      <c r="C983" t="s">
        <v>62</v>
      </c>
      <c r="D983">
        <v>300</v>
      </c>
      <c r="E983" t="s">
        <v>520</v>
      </c>
      <c r="F983" t="s">
        <v>521</v>
      </c>
      <c r="G983">
        <v>-24.19614</v>
      </c>
      <c r="H983">
        <v>-47.926209999999998</v>
      </c>
    </row>
    <row r="984" spans="1:18">
      <c r="A984">
        <v>983</v>
      </c>
      <c r="B984">
        <v>31</v>
      </c>
      <c r="C984" t="s">
        <v>44</v>
      </c>
      <c r="D984">
        <v>40</v>
      </c>
      <c r="E984" t="s">
        <v>520</v>
      </c>
      <c r="F984" t="s">
        <v>521</v>
      </c>
      <c r="G984">
        <v>-24.196149999999999</v>
      </c>
      <c r="H984">
        <v>-47.926259999999999</v>
      </c>
      <c r="I984" t="s">
        <v>468</v>
      </c>
    </row>
    <row r="985" spans="1:18">
      <c r="A985">
        <v>984</v>
      </c>
      <c r="B985">
        <v>32</v>
      </c>
      <c r="C985" t="s">
        <v>32</v>
      </c>
      <c r="D985">
        <v>30</v>
      </c>
      <c r="E985" t="s">
        <v>520</v>
      </c>
      <c r="F985" t="s">
        <v>521</v>
      </c>
      <c r="G985">
        <v>-24.196619999999999</v>
      </c>
      <c r="H985">
        <v>-47.928739999999998</v>
      </c>
    </row>
    <row r="986" spans="1:18">
      <c r="A986">
        <v>985</v>
      </c>
      <c r="B986">
        <v>33</v>
      </c>
      <c r="C986" t="s">
        <v>44</v>
      </c>
      <c r="D986">
        <v>40</v>
      </c>
      <c r="E986" t="s">
        <v>520</v>
      </c>
      <c r="F986" t="s">
        <v>521</v>
      </c>
      <c r="G986">
        <v>-24.196760000000001</v>
      </c>
      <c r="H986">
        <v>-47.928719999999998</v>
      </c>
      <c r="I986" t="s">
        <v>468</v>
      </c>
    </row>
    <row r="987" spans="1:18">
      <c r="A987">
        <v>986</v>
      </c>
      <c r="B987">
        <v>34</v>
      </c>
      <c r="C987" t="s">
        <v>68</v>
      </c>
      <c r="D987">
        <v>1</v>
      </c>
      <c r="E987" t="s">
        <v>520</v>
      </c>
      <c r="F987" t="s">
        <v>521</v>
      </c>
      <c r="G987">
        <v>-24.196760000000001</v>
      </c>
      <c r="H987">
        <v>-47.928719999999998</v>
      </c>
    </row>
    <row r="988" spans="1:18">
      <c r="A988">
        <v>987</v>
      </c>
      <c r="B988">
        <v>35</v>
      </c>
      <c r="C988" t="s">
        <v>62</v>
      </c>
      <c r="D988">
        <v>50</v>
      </c>
      <c r="E988" t="s">
        <v>520</v>
      </c>
      <c r="F988" t="s">
        <v>521</v>
      </c>
      <c r="G988">
        <v>-24.196660000000001</v>
      </c>
      <c r="H988">
        <v>-47.928840000000001</v>
      </c>
    </row>
    <row r="989" spans="1:18">
      <c r="A989">
        <v>988</v>
      </c>
      <c r="B989">
        <v>36</v>
      </c>
      <c r="C989" t="s">
        <v>14</v>
      </c>
      <c r="D989">
        <v>5</v>
      </c>
      <c r="E989" t="s">
        <v>520</v>
      </c>
      <c r="F989" t="s">
        <v>521</v>
      </c>
      <c r="G989">
        <v>-24.196999999999999</v>
      </c>
      <c r="H989">
        <v>-47.929169999999999</v>
      </c>
    </row>
    <row r="990" spans="1:18">
      <c r="A990">
        <v>989</v>
      </c>
      <c r="B990">
        <v>37</v>
      </c>
      <c r="C990" t="s">
        <v>18</v>
      </c>
      <c r="D990">
        <v>5</v>
      </c>
      <c r="E990" t="s">
        <v>520</v>
      </c>
      <c r="F990" t="s">
        <v>521</v>
      </c>
      <c r="G990">
        <v>-24.196999999999999</v>
      </c>
      <c r="H990">
        <v>-47.929169999999999</v>
      </c>
    </row>
    <row r="991" spans="1:18">
      <c r="A991">
        <v>990</v>
      </c>
      <c r="B991">
        <v>38</v>
      </c>
      <c r="C991" t="s">
        <v>62</v>
      </c>
      <c r="D991">
        <v>800</v>
      </c>
      <c r="E991" t="s">
        <v>520</v>
      </c>
      <c r="F991" t="s">
        <v>521</v>
      </c>
      <c r="G991">
        <v>-24.19699</v>
      </c>
      <c r="H991">
        <v>-47.929180000000002</v>
      </c>
    </row>
    <row r="992" spans="1:18">
      <c r="A992">
        <v>991</v>
      </c>
      <c r="B992">
        <v>1</v>
      </c>
      <c r="C992" t="s">
        <v>76</v>
      </c>
      <c r="D992">
        <v>2</v>
      </c>
      <c r="E992" t="s">
        <v>522</v>
      </c>
      <c r="F992" t="s">
        <v>523</v>
      </c>
      <c r="G992">
        <v>-24.397559999999999</v>
      </c>
      <c r="H992">
        <v>-47.120820000000002</v>
      </c>
      <c r="O992" t="s">
        <v>498</v>
      </c>
      <c r="P992">
        <v>24.397559999999999</v>
      </c>
      <c r="Q992" t="s">
        <v>498</v>
      </c>
      <c r="R992">
        <v>47.120820000000002</v>
      </c>
    </row>
    <row r="993" spans="1:18">
      <c r="A993">
        <v>992</v>
      </c>
      <c r="B993">
        <v>2</v>
      </c>
      <c r="C993" t="s">
        <v>14</v>
      </c>
      <c r="D993">
        <v>20</v>
      </c>
      <c r="E993" t="s">
        <v>522</v>
      </c>
      <c r="F993" t="s">
        <v>523</v>
      </c>
      <c r="G993">
        <v>-24.397220000000001</v>
      </c>
      <c r="H993">
        <v>-47.120690000000003</v>
      </c>
      <c r="O993" t="s">
        <v>498</v>
      </c>
      <c r="P993">
        <v>24.397220000000001</v>
      </c>
      <c r="Q993" t="s">
        <v>498</v>
      </c>
      <c r="R993">
        <v>47.120690000000003</v>
      </c>
    </row>
    <row r="994" spans="1:18">
      <c r="A994">
        <v>993</v>
      </c>
      <c r="B994">
        <v>3</v>
      </c>
      <c r="C994" t="s">
        <v>36</v>
      </c>
      <c r="D994">
        <v>10</v>
      </c>
      <c r="E994" t="s">
        <v>522</v>
      </c>
      <c r="F994" t="s">
        <v>523</v>
      </c>
      <c r="G994">
        <v>-24.397120000000001</v>
      </c>
      <c r="H994">
        <v>-47.120829999999998</v>
      </c>
      <c r="O994" t="s">
        <v>498</v>
      </c>
      <c r="P994">
        <v>24.397120000000001</v>
      </c>
      <c r="Q994" t="s">
        <v>498</v>
      </c>
      <c r="R994">
        <v>47.120829999999998</v>
      </c>
    </row>
    <row r="995" spans="1:18">
      <c r="A995">
        <v>994</v>
      </c>
      <c r="B995">
        <v>4</v>
      </c>
      <c r="C995" t="s">
        <v>18</v>
      </c>
      <c r="D995">
        <v>4</v>
      </c>
      <c r="E995" t="s">
        <v>522</v>
      </c>
      <c r="F995" t="s">
        <v>523</v>
      </c>
      <c r="G995">
        <v>-24.396940000000001</v>
      </c>
      <c r="H995">
        <v>-47.121040000000001</v>
      </c>
      <c r="O995" t="s">
        <v>498</v>
      </c>
      <c r="P995">
        <v>24.396940000000001</v>
      </c>
      <c r="Q995" t="s">
        <v>498</v>
      </c>
      <c r="R995">
        <v>47.121040000000001</v>
      </c>
    </row>
    <row r="996" spans="1:18">
      <c r="A996">
        <v>995</v>
      </c>
      <c r="B996">
        <v>5</v>
      </c>
      <c r="C996" t="s">
        <v>40</v>
      </c>
      <c r="D996">
        <v>2</v>
      </c>
      <c r="E996" t="s">
        <v>522</v>
      </c>
      <c r="F996" t="s">
        <v>523</v>
      </c>
      <c r="G996">
        <v>-24.397310000000001</v>
      </c>
      <c r="H996">
        <v>-47.121540000000003</v>
      </c>
      <c r="O996" t="s">
        <v>498</v>
      </c>
      <c r="P996">
        <v>24.397310000000001</v>
      </c>
      <c r="Q996" t="s">
        <v>498</v>
      </c>
      <c r="R996">
        <v>47.121540000000003</v>
      </c>
    </row>
    <row r="997" spans="1:18">
      <c r="A997">
        <v>996</v>
      </c>
      <c r="B997">
        <v>6</v>
      </c>
      <c r="C997" t="s">
        <v>22</v>
      </c>
      <c r="D997">
        <v>30</v>
      </c>
      <c r="E997" t="s">
        <v>522</v>
      </c>
      <c r="F997" t="s">
        <v>523</v>
      </c>
      <c r="G997">
        <v>-24.396260000000002</v>
      </c>
      <c r="H997">
        <v>-47.121650000000002</v>
      </c>
      <c r="O997" t="s">
        <v>498</v>
      </c>
      <c r="P997">
        <v>24.396260000000002</v>
      </c>
      <c r="Q997" t="s">
        <v>498</v>
      </c>
      <c r="R997">
        <v>47.121650000000002</v>
      </c>
    </row>
    <row r="998" spans="1:18">
      <c r="A998">
        <v>997</v>
      </c>
      <c r="B998">
        <v>7</v>
      </c>
      <c r="C998" t="s">
        <v>18</v>
      </c>
      <c r="D998">
        <v>5</v>
      </c>
      <c r="E998" t="s">
        <v>522</v>
      </c>
      <c r="F998" t="s">
        <v>523</v>
      </c>
      <c r="G998">
        <v>-24.396159999999998</v>
      </c>
      <c r="H998">
        <v>-47.121699999999997</v>
      </c>
      <c r="O998" t="s">
        <v>498</v>
      </c>
      <c r="P998" t="s">
        <v>524</v>
      </c>
      <c r="Q998" t="s">
        <v>498</v>
      </c>
      <c r="R998">
        <v>47.121699999999997</v>
      </c>
    </row>
    <row r="999" spans="1:18">
      <c r="A999">
        <v>998</v>
      </c>
      <c r="B999">
        <v>8</v>
      </c>
      <c r="C999" t="s">
        <v>22</v>
      </c>
      <c r="D999">
        <v>20</v>
      </c>
      <c r="E999" t="s">
        <v>522</v>
      </c>
      <c r="F999" t="s">
        <v>523</v>
      </c>
      <c r="G999">
        <v>-24.39603</v>
      </c>
      <c r="H999">
        <v>-47.1218</v>
      </c>
      <c r="O999" t="s">
        <v>498</v>
      </c>
      <c r="P999" t="s">
        <v>525</v>
      </c>
      <c r="Q999" t="s">
        <v>498</v>
      </c>
      <c r="R999">
        <v>47.1218</v>
      </c>
    </row>
    <row r="1000" spans="1:18">
      <c r="A1000">
        <v>999</v>
      </c>
      <c r="B1000">
        <v>9</v>
      </c>
      <c r="C1000" t="s">
        <v>14</v>
      </c>
      <c r="D1000">
        <v>10</v>
      </c>
      <c r="E1000" t="s">
        <v>522</v>
      </c>
      <c r="F1000" t="s">
        <v>523</v>
      </c>
      <c r="G1000">
        <v>-24.395669999999999</v>
      </c>
      <c r="H1000">
        <v>-47.121760000000002</v>
      </c>
      <c r="O1000" t="s">
        <v>498</v>
      </c>
      <c r="P1000">
        <v>24.395669999999999</v>
      </c>
      <c r="Q1000" t="s">
        <v>498</v>
      </c>
      <c r="R1000">
        <v>47.121760000000002</v>
      </c>
    </row>
    <row r="1001" spans="1:18">
      <c r="A1001">
        <v>1000</v>
      </c>
      <c r="B1001">
        <v>10</v>
      </c>
      <c r="C1001" t="s">
        <v>30</v>
      </c>
      <c r="D1001">
        <v>2</v>
      </c>
      <c r="E1001" t="s">
        <v>522</v>
      </c>
      <c r="F1001" t="s">
        <v>523</v>
      </c>
      <c r="G1001">
        <v>-24.395289999999999</v>
      </c>
      <c r="H1001">
        <v>-47.121839999999999</v>
      </c>
      <c r="O1001" t="s">
        <v>498</v>
      </c>
      <c r="P1001">
        <v>24.395289999999999</v>
      </c>
      <c r="Q1001" t="s">
        <v>498</v>
      </c>
      <c r="R1001">
        <v>47.121839999999999</v>
      </c>
    </row>
    <row r="1002" spans="1:18">
      <c r="A1002">
        <v>1001</v>
      </c>
      <c r="B1002">
        <v>11</v>
      </c>
      <c r="C1002" t="s">
        <v>56</v>
      </c>
      <c r="D1002">
        <v>5</v>
      </c>
      <c r="E1002" t="s">
        <v>522</v>
      </c>
      <c r="F1002" t="s">
        <v>523</v>
      </c>
      <c r="G1002">
        <v>-24.395</v>
      </c>
      <c r="H1002">
        <v>-47.122</v>
      </c>
      <c r="O1002" t="s">
        <v>498</v>
      </c>
      <c r="P1002">
        <v>24.395</v>
      </c>
      <c r="Q1002" t="s">
        <v>498</v>
      </c>
      <c r="R1002">
        <v>47.122</v>
      </c>
    </row>
    <row r="1003" spans="1:18">
      <c r="A1003">
        <v>1002</v>
      </c>
      <c r="B1003">
        <v>12</v>
      </c>
      <c r="C1003" t="s">
        <v>52</v>
      </c>
      <c r="D1003">
        <v>16</v>
      </c>
      <c r="E1003" t="s">
        <v>522</v>
      </c>
      <c r="F1003" t="s">
        <v>523</v>
      </c>
      <c r="G1003">
        <v>-24.39499</v>
      </c>
      <c r="H1003">
        <v>-47.122169999999997</v>
      </c>
      <c r="O1003" t="s">
        <v>498</v>
      </c>
      <c r="P1003" t="s">
        <v>526</v>
      </c>
      <c r="Q1003" t="s">
        <v>498</v>
      </c>
      <c r="R1003">
        <v>47.122169999999997</v>
      </c>
    </row>
    <row r="1004" spans="1:18">
      <c r="A1004">
        <v>1003</v>
      </c>
      <c r="B1004">
        <v>13</v>
      </c>
      <c r="C1004" t="s">
        <v>36</v>
      </c>
      <c r="D1004">
        <v>10</v>
      </c>
      <c r="E1004" t="s">
        <v>522</v>
      </c>
      <c r="F1004" t="s">
        <v>523</v>
      </c>
      <c r="G1004">
        <v>-24.396319999999999</v>
      </c>
      <c r="H1004">
        <v>-47.121639999999999</v>
      </c>
      <c r="O1004" t="s">
        <v>498</v>
      </c>
      <c r="P1004" t="s">
        <v>527</v>
      </c>
      <c r="Q1004" t="s">
        <v>498</v>
      </c>
      <c r="R1004">
        <v>47.121639999999999</v>
      </c>
    </row>
    <row r="1005" spans="1:18">
      <c r="A1005">
        <v>1004</v>
      </c>
      <c r="B1005">
        <v>14</v>
      </c>
      <c r="C1005" t="s">
        <v>14</v>
      </c>
      <c r="D1005">
        <v>15</v>
      </c>
      <c r="E1005" t="s">
        <v>522</v>
      </c>
      <c r="F1005" t="s">
        <v>523</v>
      </c>
      <c r="G1005">
        <v>-24.396409999999999</v>
      </c>
      <c r="H1005">
        <v>-47.121549999999999</v>
      </c>
      <c r="O1005" t="s">
        <v>498</v>
      </c>
      <c r="P1005">
        <v>24.396409999999999</v>
      </c>
      <c r="Q1005" t="s">
        <v>498</v>
      </c>
      <c r="R1005">
        <v>47.121549999999999</v>
      </c>
    </row>
    <row r="1006" spans="1:18">
      <c r="A1006">
        <v>1005</v>
      </c>
      <c r="B1006">
        <v>15</v>
      </c>
      <c r="C1006" t="s">
        <v>44</v>
      </c>
      <c r="D1006">
        <v>40</v>
      </c>
      <c r="E1006" t="s">
        <v>522</v>
      </c>
      <c r="F1006" t="s">
        <v>523</v>
      </c>
      <c r="G1006">
        <v>-24.3964</v>
      </c>
      <c r="H1006">
        <v>-47.12135</v>
      </c>
      <c r="O1006" t="s">
        <v>498</v>
      </c>
      <c r="P1006">
        <v>24.3964</v>
      </c>
      <c r="Q1006" t="s">
        <v>498</v>
      </c>
      <c r="R1006">
        <v>47.12135</v>
      </c>
    </row>
    <row r="1007" spans="1:18">
      <c r="A1007">
        <v>1006</v>
      </c>
      <c r="B1007">
        <v>16</v>
      </c>
      <c r="C1007" t="s">
        <v>18</v>
      </c>
      <c r="D1007">
        <v>7</v>
      </c>
      <c r="E1007" t="s">
        <v>522</v>
      </c>
      <c r="F1007" t="s">
        <v>523</v>
      </c>
      <c r="G1007">
        <v>-24.396599999999999</v>
      </c>
      <c r="H1007">
        <v>-47.121369999999999</v>
      </c>
      <c r="O1007" t="s">
        <v>498</v>
      </c>
      <c r="P1007">
        <v>24.396599999999999</v>
      </c>
      <c r="Q1007" t="s">
        <v>498</v>
      </c>
      <c r="R1007">
        <v>47.121369999999999</v>
      </c>
    </row>
    <row r="1008" spans="1:18">
      <c r="A1008">
        <v>1007</v>
      </c>
      <c r="B1008">
        <v>17</v>
      </c>
      <c r="C1008" t="s">
        <v>36</v>
      </c>
      <c r="D1008">
        <v>8</v>
      </c>
      <c r="E1008" t="s">
        <v>522</v>
      </c>
      <c r="F1008" t="s">
        <v>523</v>
      </c>
      <c r="G1008">
        <v>-24.39686</v>
      </c>
      <c r="H1008">
        <v>-47.12133</v>
      </c>
      <c r="O1008" t="s">
        <v>498</v>
      </c>
      <c r="P1008">
        <v>24.39686</v>
      </c>
      <c r="Q1008" t="s">
        <v>498</v>
      </c>
      <c r="R1008">
        <v>47.12133</v>
      </c>
    </row>
    <row r="1009" spans="1:18">
      <c r="A1009">
        <v>1008</v>
      </c>
      <c r="B1009">
        <v>18</v>
      </c>
      <c r="C1009" t="s">
        <v>14</v>
      </c>
      <c r="D1009">
        <v>10</v>
      </c>
      <c r="E1009" t="s">
        <v>522</v>
      </c>
      <c r="F1009" t="s">
        <v>523</v>
      </c>
      <c r="G1009">
        <v>-24.396159999999998</v>
      </c>
      <c r="H1009">
        <v>-47.121250000000003</v>
      </c>
      <c r="O1009" t="s">
        <v>498</v>
      </c>
      <c r="P1009">
        <v>24.396159999999998</v>
      </c>
      <c r="Q1009" t="s">
        <v>498</v>
      </c>
      <c r="R1009">
        <v>47.121250000000003</v>
      </c>
    </row>
    <row r="1010" spans="1:18">
      <c r="A1010">
        <v>1009</v>
      </c>
      <c r="B1010">
        <v>19</v>
      </c>
      <c r="C1010" t="s">
        <v>22</v>
      </c>
      <c r="D1010">
        <v>8</v>
      </c>
      <c r="E1010" t="s">
        <v>522</v>
      </c>
      <c r="F1010" t="s">
        <v>523</v>
      </c>
      <c r="G1010">
        <v>-24.396339999999999</v>
      </c>
      <c r="H1010">
        <v>-47.121160000000003</v>
      </c>
      <c r="O1010" t="s">
        <v>498</v>
      </c>
      <c r="P1010">
        <v>24.396339999999999</v>
      </c>
      <c r="Q1010" t="s">
        <v>498</v>
      </c>
      <c r="R1010">
        <v>47.121160000000003</v>
      </c>
    </row>
    <row r="1011" spans="1:18">
      <c r="A1011">
        <v>1010</v>
      </c>
      <c r="B1011">
        <v>20</v>
      </c>
      <c r="C1011" t="s">
        <v>18</v>
      </c>
      <c r="D1011">
        <v>5</v>
      </c>
      <c r="E1011" t="s">
        <v>522</v>
      </c>
      <c r="F1011" t="s">
        <v>523</v>
      </c>
      <c r="G1011">
        <v>-24.39762</v>
      </c>
      <c r="H1011">
        <v>-47.121450000000003</v>
      </c>
      <c r="O1011" t="s">
        <v>498</v>
      </c>
      <c r="P1011">
        <v>24.39762</v>
      </c>
      <c r="Q1011" t="s">
        <v>498</v>
      </c>
      <c r="R1011">
        <v>47.121450000000003</v>
      </c>
    </row>
    <row r="1012" spans="1:18">
      <c r="A1012">
        <v>1011</v>
      </c>
      <c r="B1012">
        <v>21</v>
      </c>
      <c r="C1012" t="s">
        <v>36</v>
      </c>
      <c r="D1012">
        <v>10</v>
      </c>
      <c r="E1012" t="s">
        <v>522</v>
      </c>
      <c r="F1012" t="s">
        <v>523</v>
      </c>
      <c r="G1012">
        <v>-24.397549999999999</v>
      </c>
      <c r="H1012">
        <v>-47.121560000000002</v>
      </c>
      <c r="O1012" t="s">
        <v>498</v>
      </c>
      <c r="P1012">
        <v>24.397549999999999</v>
      </c>
      <c r="Q1012" t="s">
        <v>498</v>
      </c>
      <c r="R1012">
        <v>47.121560000000002</v>
      </c>
    </row>
    <row r="1013" spans="1:18">
      <c r="A1013">
        <v>1012</v>
      </c>
      <c r="B1013">
        <v>1</v>
      </c>
      <c r="C1013" t="s">
        <v>20</v>
      </c>
      <c r="D1013">
        <v>7.8</v>
      </c>
      <c r="E1013" t="s">
        <v>528</v>
      </c>
      <c r="F1013" t="s">
        <v>529</v>
      </c>
      <c r="G1013">
        <v>-24.848658</v>
      </c>
      <c r="H1013">
        <v>-48.241031</v>
      </c>
      <c r="I1013" t="s">
        <v>480</v>
      </c>
      <c r="J1013" t="s">
        <v>481</v>
      </c>
    </row>
    <row r="1014" spans="1:18">
      <c r="A1014">
        <v>1013</v>
      </c>
      <c r="B1014">
        <v>2</v>
      </c>
      <c r="C1014" t="s">
        <v>32</v>
      </c>
      <c r="D1014">
        <v>17</v>
      </c>
      <c r="E1014" t="s">
        <v>528</v>
      </c>
      <c r="F1014" t="s">
        <v>529</v>
      </c>
      <c r="G1014">
        <v>-24.848897000000001</v>
      </c>
      <c r="H1014">
        <v>-48.240960999999999</v>
      </c>
    </row>
    <row r="1015" spans="1:18">
      <c r="A1015">
        <v>1014</v>
      </c>
      <c r="B1015">
        <v>3</v>
      </c>
      <c r="C1015" t="s">
        <v>16</v>
      </c>
      <c r="D1015">
        <v>19</v>
      </c>
      <c r="E1015" t="s">
        <v>528</v>
      </c>
      <c r="F1015" t="s">
        <v>529</v>
      </c>
      <c r="G1015">
        <v>-24.848914000000001</v>
      </c>
      <c r="H1015">
        <v>-48.240940000000002</v>
      </c>
    </row>
    <row r="1016" spans="1:18">
      <c r="A1016">
        <v>1015</v>
      </c>
      <c r="B1016">
        <v>4</v>
      </c>
      <c r="C1016" t="s">
        <v>68</v>
      </c>
      <c r="D1016">
        <v>1</v>
      </c>
      <c r="E1016" t="s">
        <v>528</v>
      </c>
      <c r="F1016" t="s">
        <v>529</v>
      </c>
      <c r="G1016">
        <v>-24.848960999999999</v>
      </c>
      <c r="H1016">
        <v>-48.241382000000002</v>
      </c>
    </row>
    <row r="1017" spans="1:18">
      <c r="A1017">
        <v>1016</v>
      </c>
      <c r="B1017">
        <v>5</v>
      </c>
      <c r="C1017" t="s">
        <v>68</v>
      </c>
      <c r="D1017">
        <v>1</v>
      </c>
      <c r="E1017" t="s">
        <v>528</v>
      </c>
      <c r="F1017" t="s">
        <v>529</v>
      </c>
      <c r="G1017">
        <v>-24.849333999999999</v>
      </c>
      <c r="H1017">
        <v>-48.241720999999998</v>
      </c>
    </row>
    <row r="1018" spans="1:18">
      <c r="A1018">
        <v>1017</v>
      </c>
      <c r="B1018">
        <v>6</v>
      </c>
      <c r="C1018" t="s">
        <v>26</v>
      </c>
      <c r="D1018">
        <v>4</v>
      </c>
      <c r="E1018" t="s">
        <v>528</v>
      </c>
      <c r="F1018" t="s">
        <v>529</v>
      </c>
      <c r="G1018">
        <v>-24.849589000000002</v>
      </c>
      <c r="H1018">
        <v>-48.241897999999999</v>
      </c>
    </row>
    <row r="1019" spans="1:18">
      <c r="A1019">
        <v>1018</v>
      </c>
      <c r="B1019">
        <v>7</v>
      </c>
      <c r="C1019" t="s">
        <v>68</v>
      </c>
      <c r="D1019">
        <v>1</v>
      </c>
      <c r="E1019" t="s">
        <v>528</v>
      </c>
      <c r="F1019" t="s">
        <v>529</v>
      </c>
      <c r="G1019">
        <v>-24.849630999999999</v>
      </c>
      <c r="H1019">
        <v>-48.241993999999998</v>
      </c>
    </row>
    <row r="1020" spans="1:18">
      <c r="A1020">
        <v>1019</v>
      </c>
      <c r="B1020">
        <v>8</v>
      </c>
      <c r="C1020" t="s">
        <v>26</v>
      </c>
      <c r="D1020">
        <v>2.7</v>
      </c>
      <c r="E1020" t="s">
        <v>528</v>
      </c>
      <c r="F1020" t="s">
        <v>529</v>
      </c>
      <c r="G1020">
        <v>-24.850131000000001</v>
      </c>
      <c r="H1020">
        <v>-48.242322000000001</v>
      </c>
    </row>
    <row r="1021" spans="1:18">
      <c r="A1021">
        <v>1020</v>
      </c>
      <c r="B1021">
        <v>9</v>
      </c>
      <c r="C1021" t="s">
        <v>36</v>
      </c>
      <c r="D1021">
        <v>10.7</v>
      </c>
      <c r="E1021" t="s">
        <v>528</v>
      </c>
      <c r="F1021" t="s">
        <v>529</v>
      </c>
      <c r="G1021">
        <v>-24.850147</v>
      </c>
      <c r="H1021">
        <v>-48.242379</v>
      </c>
    </row>
    <row r="1022" spans="1:18">
      <c r="A1022">
        <v>1021</v>
      </c>
      <c r="B1022">
        <v>10</v>
      </c>
      <c r="C1022" t="s">
        <v>22</v>
      </c>
      <c r="D1022">
        <v>7</v>
      </c>
      <c r="E1022" t="s">
        <v>528</v>
      </c>
      <c r="F1022" t="s">
        <v>529</v>
      </c>
      <c r="G1022">
        <v>-24.850632999999998</v>
      </c>
      <c r="H1022">
        <v>-48.242468000000002</v>
      </c>
    </row>
    <row r="1023" spans="1:18">
      <c r="A1023">
        <v>1022</v>
      </c>
      <c r="B1023">
        <v>11</v>
      </c>
      <c r="C1023" t="s">
        <v>22</v>
      </c>
      <c r="D1023">
        <v>9.4</v>
      </c>
      <c r="E1023" t="s">
        <v>528</v>
      </c>
      <c r="F1023" t="s">
        <v>529</v>
      </c>
      <c r="G1023">
        <v>-24.850894</v>
      </c>
      <c r="H1023">
        <v>-48.242469999999997</v>
      </c>
    </row>
    <row r="1024" spans="1:18">
      <c r="A1024">
        <v>1023</v>
      </c>
      <c r="B1024">
        <v>12</v>
      </c>
      <c r="C1024" t="s">
        <v>22</v>
      </c>
      <c r="D1024">
        <v>15.9</v>
      </c>
      <c r="E1024" t="s">
        <v>528</v>
      </c>
      <c r="F1024" t="s">
        <v>529</v>
      </c>
      <c r="G1024">
        <v>-24.850897</v>
      </c>
      <c r="H1024">
        <v>-48.242440999999999</v>
      </c>
    </row>
    <row r="1025" spans="1:8">
      <c r="A1025">
        <v>1024</v>
      </c>
      <c r="B1025">
        <v>13</v>
      </c>
      <c r="C1025" t="s">
        <v>20</v>
      </c>
      <c r="D1025">
        <v>2.6</v>
      </c>
      <c r="E1025" t="s">
        <v>528</v>
      </c>
      <c r="F1025" t="s">
        <v>529</v>
      </c>
      <c r="G1025">
        <v>-24.851075000000002</v>
      </c>
      <c r="H1025">
        <v>-48.242455999999997</v>
      </c>
    </row>
    <row r="1026" spans="1:8">
      <c r="A1026">
        <v>1025</v>
      </c>
      <c r="B1026">
        <v>14</v>
      </c>
      <c r="C1026" t="s">
        <v>22</v>
      </c>
      <c r="D1026">
        <v>5</v>
      </c>
      <c r="E1026" t="s">
        <v>528</v>
      </c>
      <c r="F1026" t="s">
        <v>529</v>
      </c>
      <c r="G1026">
        <v>-24.85135</v>
      </c>
      <c r="H1026">
        <v>-48.242517999999997</v>
      </c>
    </row>
    <row r="1027" spans="1:8">
      <c r="A1027">
        <v>1026</v>
      </c>
      <c r="B1027">
        <v>15</v>
      </c>
      <c r="C1027" t="s">
        <v>22</v>
      </c>
      <c r="D1027">
        <v>19</v>
      </c>
      <c r="E1027" t="s">
        <v>528</v>
      </c>
      <c r="F1027" t="s">
        <v>529</v>
      </c>
      <c r="G1027">
        <v>-24.851392000000001</v>
      </c>
      <c r="H1027">
        <v>-48.242527000000003</v>
      </c>
    </row>
    <row r="1028" spans="1:8">
      <c r="A1028">
        <v>1027</v>
      </c>
      <c r="B1028">
        <v>16</v>
      </c>
      <c r="C1028" t="s">
        <v>36</v>
      </c>
      <c r="D1028">
        <v>11</v>
      </c>
      <c r="E1028" t="s">
        <v>528</v>
      </c>
      <c r="F1028" t="s">
        <v>529</v>
      </c>
      <c r="G1028">
        <v>-24.851572000000001</v>
      </c>
      <c r="H1028">
        <v>-48.242643999999999</v>
      </c>
    </row>
    <row r="1029" spans="1:8">
      <c r="A1029">
        <v>1028</v>
      </c>
      <c r="B1029">
        <v>17</v>
      </c>
      <c r="C1029" t="s">
        <v>26</v>
      </c>
      <c r="D1029">
        <v>35</v>
      </c>
      <c r="E1029" t="s">
        <v>528</v>
      </c>
      <c r="F1029" t="s">
        <v>529</v>
      </c>
      <c r="G1029">
        <v>-24.851700000000001</v>
      </c>
      <c r="H1029">
        <v>-48.242775999999999</v>
      </c>
    </row>
    <row r="1030" spans="1:8">
      <c r="A1030">
        <v>1029</v>
      </c>
      <c r="B1030">
        <v>18</v>
      </c>
      <c r="C1030" t="s">
        <v>36</v>
      </c>
      <c r="D1030">
        <v>7</v>
      </c>
      <c r="E1030" t="s">
        <v>528</v>
      </c>
      <c r="F1030" t="s">
        <v>529</v>
      </c>
      <c r="G1030">
        <v>-24.851717000000001</v>
      </c>
      <c r="H1030">
        <v>-48.242756</v>
      </c>
    </row>
    <row r="1031" spans="1:8">
      <c r="A1031">
        <v>1030</v>
      </c>
      <c r="B1031">
        <v>19</v>
      </c>
      <c r="C1031" t="s">
        <v>36</v>
      </c>
      <c r="D1031">
        <v>4</v>
      </c>
      <c r="E1031" t="s">
        <v>528</v>
      </c>
      <c r="F1031" t="s">
        <v>529</v>
      </c>
      <c r="G1031">
        <v>-24.851877999999999</v>
      </c>
      <c r="H1031">
        <v>-48.242840999999999</v>
      </c>
    </row>
    <row r="1032" spans="1:8">
      <c r="A1032">
        <v>1031</v>
      </c>
      <c r="B1032">
        <v>20</v>
      </c>
      <c r="C1032" t="s">
        <v>22</v>
      </c>
      <c r="D1032">
        <v>2</v>
      </c>
      <c r="E1032" t="s">
        <v>528</v>
      </c>
      <c r="F1032" t="s">
        <v>529</v>
      </c>
      <c r="G1032">
        <v>-24.851882</v>
      </c>
      <c r="H1032">
        <v>-48.242843999999998</v>
      </c>
    </row>
    <row r="1033" spans="1:8">
      <c r="A1033">
        <v>1032</v>
      </c>
      <c r="B1033">
        <v>21</v>
      </c>
      <c r="C1033" t="s">
        <v>68</v>
      </c>
      <c r="D1033">
        <v>1</v>
      </c>
      <c r="E1033" t="s">
        <v>528</v>
      </c>
      <c r="F1033" t="s">
        <v>529</v>
      </c>
      <c r="G1033">
        <v>-24.851903</v>
      </c>
      <c r="H1033">
        <v>-48.242764999999999</v>
      </c>
    </row>
    <row r="1034" spans="1:8">
      <c r="A1034">
        <v>1033</v>
      </c>
      <c r="B1034">
        <v>22</v>
      </c>
      <c r="C1034" t="s">
        <v>20</v>
      </c>
      <c r="D1034">
        <v>11</v>
      </c>
      <c r="E1034" t="s">
        <v>528</v>
      </c>
      <c r="F1034" t="s">
        <v>529</v>
      </c>
      <c r="G1034">
        <v>-24.851974999999999</v>
      </c>
      <c r="H1034">
        <v>-48.242859000000003</v>
      </c>
    </row>
    <row r="1035" spans="1:8">
      <c r="A1035">
        <v>1034</v>
      </c>
      <c r="B1035">
        <v>23</v>
      </c>
      <c r="C1035" t="s">
        <v>32</v>
      </c>
      <c r="D1035">
        <v>22</v>
      </c>
      <c r="E1035" t="s">
        <v>528</v>
      </c>
      <c r="F1035" t="s">
        <v>529</v>
      </c>
      <c r="G1035">
        <v>-24.851897000000001</v>
      </c>
      <c r="H1035">
        <v>-48.243115000000003</v>
      </c>
    </row>
    <row r="1036" spans="1:8">
      <c r="A1036">
        <v>1035</v>
      </c>
      <c r="B1036">
        <v>24</v>
      </c>
      <c r="C1036" t="s">
        <v>68</v>
      </c>
      <c r="D1036">
        <v>1</v>
      </c>
      <c r="E1036" t="s">
        <v>528</v>
      </c>
      <c r="F1036" t="s">
        <v>529</v>
      </c>
      <c r="G1036">
        <v>-24.851856000000002</v>
      </c>
      <c r="H1036">
        <v>-48.243116000000001</v>
      </c>
    </row>
    <row r="1037" spans="1:8">
      <c r="A1037">
        <v>1036</v>
      </c>
      <c r="B1037">
        <v>25</v>
      </c>
      <c r="C1037" t="s">
        <v>68</v>
      </c>
      <c r="D1037">
        <v>1</v>
      </c>
      <c r="E1037" t="s">
        <v>528</v>
      </c>
      <c r="F1037" t="s">
        <v>529</v>
      </c>
      <c r="G1037">
        <v>-24.851856000000002</v>
      </c>
      <c r="H1037">
        <v>-48.243119</v>
      </c>
    </row>
    <row r="1038" spans="1:8">
      <c r="A1038">
        <v>1037</v>
      </c>
      <c r="B1038">
        <v>26</v>
      </c>
      <c r="C1038" t="s">
        <v>68</v>
      </c>
      <c r="D1038">
        <v>1</v>
      </c>
      <c r="E1038" t="s">
        <v>528</v>
      </c>
      <c r="F1038" t="s">
        <v>529</v>
      </c>
      <c r="G1038">
        <v>-24.851872</v>
      </c>
      <c r="H1038">
        <v>-48.243177000000003</v>
      </c>
    </row>
    <row r="1039" spans="1:8">
      <c r="A1039">
        <v>1038</v>
      </c>
      <c r="B1039">
        <v>27</v>
      </c>
      <c r="C1039" t="s">
        <v>20</v>
      </c>
      <c r="D1039">
        <v>13</v>
      </c>
      <c r="E1039" t="s">
        <v>528</v>
      </c>
      <c r="F1039" t="s">
        <v>529</v>
      </c>
      <c r="G1039">
        <v>-24.852277999999998</v>
      </c>
      <c r="H1039">
        <v>-48.243220999999998</v>
      </c>
    </row>
    <row r="1040" spans="1:8">
      <c r="A1040">
        <v>1039</v>
      </c>
      <c r="B1040">
        <v>28</v>
      </c>
      <c r="C1040" t="s">
        <v>22</v>
      </c>
      <c r="D1040">
        <v>7</v>
      </c>
      <c r="E1040" t="s">
        <v>528</v>
      </c>
      <c r="F1040" t="s">
        <v>529</v>
      </c>
      <c r="G1040">
        <v>-24.852298000000001</v>
      </c>
      <c r="H1040">
        <v>-48.243234999999999</v>
      </c>
    </row>
    <row r="1041" spans="1:9">
      <c r="A1041">
        <v>1040</v>
      </c>
      <c r="B1041">
        <v>29</v>
      </c>
      <c r="C1041" t="s">
        <v>68</v>
      </c>
      <c r="D1041">
        <v>1</v>
      </c>
      <c r="E1041" t="s">
        <v>528</v>
      </c>
      <c r="F1041" t="s">
        <v>529</v>
      </c>
      <c r="G1041">
        <v>-24.852882999999999</v>
      </c>
      <c r="H1041">
        <v>-48.243715000000002</v>
      </c>
    </row>
    <row r="1042" spans="1:9">
      <c r="A1042">
        <v>1041</v>
      </c>
      <c r="B1042">
        <v>30</v>
      </c>
      <c r="C1042" t="s">
        <v>22</v>
      </c>
      <c r="D1042">
        <v>12.5</v>
      </c>
      <c r="E1042" t="s">
        <v>528</v>
      </c>
      <c r="F1042" t="s">
        <v>529</v>
      </c>
      <c r="G1042">
        <v>-24.853027999999998</v>
      </c>
      <c r="H1042">
        <v>-48.243448999999998</v>
      </c>
    </row>
    <row r="1043" spans="1:9">
      <c r="A1043">
        <v>1042</v>
      </c>
      <c r="B1043">
        <v>31</v>
      </c>
      <c r="C1043" t="s">
        <v>36</v>
      </c>
      <c r="D1043">
        <v>12.5</v>
      </c>
      <c r="E1043" t="s">
        <v>528</v>
      </c>
      <c r="F1043" t="s">
        <v>529</v>
      </c>
      <c r="G1043">
        <v>-24.853123</v>
      </c>
      <c r="H1043">
        <v>-48.243501000000002</v>
      </c>
    </row>
    <row r="1044" spans="1:9">
      <c r="A1044">
        <v>1043</v>
      </c>
      <c r="B1044">
        <v>1</v>
      </c>
      <c r="C1044" t="s">
        <v>44</v>
      </c>
      <c r="D1044">
        <v>40</v>
      </c>
      <c r="E1044" t="s">
        <v>530</v>
      </c>
      <c r="F1044" t="s">
        <v>531</v>
      </c>
      <c r="G1044">
        <v>-25.166556</v>
      </c>
      <c r="H1044">
        <v>-47.991750000000003</v>
      </c>
      <c r="I1044" t="s">
        <v>468</v>
      </c>
    </row>
    <row r="1045" spans="1:9">
      <c r="A1045">
        <v>1044</v>
      </c>
      <c r="B1045">
        <v>2</v>
      </c>
      <c r="C1045" t="s">
        <v>24</v>
      </c>
      <c r="D1045">
        <v>3.5</v>
      </c>
      <c r="E1045" t="s">
        <v>530</v>
      </c>
      <c r="F1045" t="s">
        <v>531</v>
      </c>
      <c r="G1045">
        <v>-25.166667</v>
      </c>
      <c r="H1045">
        <v>-47.991750000000003</v>
      </c>
    </row>
    <row r="1046" spans="1:9">
      <c r="A1046">
        <v>1045</v>
      </c>
      <c r="B1046">
        <v>3</v>
      </c>
      <c r="C1046" t="s">
        <v>36</v>
      </c>
      <c r="D1046">
        <v>8</v>
      </c>
      <c r="E1046" t="s">
        <v>530</v>
      </c>
      <c r="F1046" t="s">
        <v>531</v>
      </c>
      <c r="G1046">
        <v>-25.167027999999998</v>
      </c>
      <c r="H1046">
        <v>-47.991610999999999</v>
      </c>
    </row>
    <row r="1047" spans="1:9">
      <c r="A1047">
        <v>1046</v>
      </c>
      <c r="B1047">
        <v>4</v>
      </c>
      <c r="C1047" t="s">
        <v>28</v>
      </c>
      <c r="D1047">
        <v>8</v>
      </c>
      <c r="E1047" t="s">
        <v>530</v>
      </c>
      <c r="F1047" t="s">
        <v>531</v>
      </c>
      <c r="G1047">
        <v>-25.167110999999998</v>
      </c>
      <c r="H1047">
        <v>-47.991667</v>
      </c>
    </row>
    <row r="1048" spans="1:9">
      <c r="A1048">
        <v>1047</v>
      </c>
      <c r="B1048">
        <v>5</v>
      </c>
      <c r="C1048" t="s">
        <v>36</v>
      </c>
      <c r="D1048">
        <v>16</v>
      </c>
      <c r="E1048" t="s">
        <v>530</v>
      </c>
      <c r="F1048" t="s">
        <v>531</v>
      </c>
      <c r="G1048">
        <v>-25.167278</v>
      </c>
      <c r="H1048">
        <v>-47.991500000000002</v>
      </c>
    </row>
    <row r="1049" spans="1:9">
      <c r="A1049">
        <v>1048</v>
      </c>
      <c r="B1049">
        <v>6</v>
      </c>
      <c r="C1049" t="s">
        <v>36</v>
      </c>
      <c r="D1049">
        <v>2</v>
      </c>
      <c r="E1049" t="s">
        <v>530</v>
      </c>
      <c r="F1049" t="s">
        <v>531</v>
      </c>
      <c r="G1049">
        <v>-25.167417</v>
      </c>
      <c r="H1049">
        <v>-47.991750000000003</v>
      </c>
      <c r="I1049" t="s">
        <v>468</v>
      </c>
    </row>
    <row r="1050" spans="1:9">
      <c r="A1050">
        <v>1049</v>
      </c>
      <c r="B1050">
        <v>7</v>
      </c>
      <c r="C1050" t="s">
        <v>20</v>
      </c>
      <c r="D1050">
        <v>2</v>
      </c>
      <c r="E1050" t="s">
        <v>530</v>
      </c>
      <c r="F1050" t="s">
        <v>531</v>
      </c>
      <c r="G1050">
        <v>-25.167417</v>
      </c>
      <c r="H1050">
        <v>-47.991750000000003</v>
      </c>
    </row>
    <row r="1051" spans="1:9">
      <c r="A1051">
        <v>1050</v>
      </c>
      <c r="B1051">
        <v>8</v>
      </c>
      <c r="C1051" t="s">
        <v>36</v>
      </c>
      <c r="D1051">
        <v>16</v>
      </c>
      <c r="E1051" t="s">
        <v>530</v>
      </c>
      <c r="F1051" t="s">
        <v>531</v>
      </c>
      <c r="G1051">
        <v>-25.167667000000002</v>
      </c>
      <c r="H1051">
        <v>-47.991805999999997</v>
      </c>
      <c r="I1051" t="s">
        <v>468</v>
      </c>
    </row>
    <row r="1052" spans="1:9">
      <c r="A1052">
        <v>1051</v>
      </c>
      <c r="B1052">
        <v>9</v>
      </c>
      <c r="C1052" t="s">
        <v>20</v>
      </c>
      <c r="D1052">
        <v>16</v>
      </c>
      <c r="E1052" t="s">
        <v>530</v>
      </c>
      <c r="F1052" t="s">
        <v>531</v>
      </c>
      <c r="G1052">
        <v>-25.167667000000002</v>
      </c>
      <c r="H1052">
        <v>-47.991805999999997</v>
      </c>
    </row>
    <row r="1053" spans="1:9">
      <c r="A1053">
        <v>1052</v>
      </c>
      <c r="B1053">
        <v>10</v>
      </c>
      <c r="C1053" t="s">
        <v>18</v>
      </c>
      <c r="D1053">
        <v>10</v>
      </c>
      <c r="E1053" t="s">
        <v>530</v>
      </c>
      <c r="F1053" t="s">
        <v>531</v>
      </c>
      <c r="G1053">
        <v>-25.167722000000001</v>
      </c>
      <c r="H1053">
        <v>-47.991833</v>
      </c>
    </row>
    <row r="1054" spans="1:9">
      <c r="A1054">
        <v>1053</v>
      </c>
      <c r="B1054">
        <v>11</v>
      </c>
      <c r="C1054" t="s">
        <v>36</v>
      </c>
      <c r="D1054">
        <v>8</v>
      </c>
      <c r="E1054" t="s">
        <v>530</v>
      </c>
      <c r="F1054" t="s">
        <v>531</v>
      </c>
      <c r="G1054">
        <v>-25.167833000000002</v>
      </c>
      <c r="H1054">
        <v>-47.991917000000001</v>
      </c>
    </row>
    <row r="1055" spans="1:9">
      <c r="A1055">
        <v>1054</v>
      </c>
      <c r="B1055">
        <v>12</v>
      </c>
      <c r="C1055" t="s">
        <v>20</v>
      </c>
      <c r="D1055">
        <v>8</v>
      </c>
      <c r="E1055" t="s">
        <v>530</v>
      </c>
      <c r="F1055" t="s">
        <v>531</v>
      </c>
      <c r="G1055">
        <v>-25.167833000000002</v>
      </c>
      <c r="H1055">
        <v>-47.991917000000001</v>
      </c>
      <c r="I1055" t="s">
        <v>468</v>
      </c>
    </row>
    <row r="1056" spans="1:9">
      <c r="A1056">
        <v>1055</v>
      </c>
      <c r="B1056">
        <v>13</v>
      </c>
      <c r="C1056" t="s">
        <v>36</v>
      </c>
      <c r="D1056">
        <v>10</v>
      </c>
      <c r="E1056" t="s">
        <v>530</v>
      </c>
      <c r="F1056" t="s">
        <v>531</v>
      </c>
      <c r="G1056">
        <v>-25.167916999999999</v>
      </c>
      <c r="H1056">
        <v>-47.992083000000001</v>
      </c>
    </row>
    <row r="1057" spans="1:9">
      <c r="A1057">
        <v>1056</v>
      </c>
      <c r="B1057">
        <v>14</v>
      </c>
      <c r="C1057" t="s">
        <v>20</v>
      </c>
      <c r="D1057">
        <v>10</v>
      </c>
      <c r="E1057" t="s">
        <v>530</v>
      </c>
      <c r="F1057" t="s">
        <v>531</v>
      </c>
      <c r="G1057">
        <v>-25.167833000000002</v>
      </c>
      <c r="H1057">
        <v>-47.992083000000001</v>
      </c>
    </row>
    <row r="1058" spans="1:9">
      <c r="A1058">
        <v>1057</v>
      </c>
      <c r="B1058">
        <v>15</v>
      </c>
      <c r="C1058" t="s">
        <v>20</v>
      </c>
      <c r="D1058">
        <v>1.5</v>
      </c>
      <c r="E1058" t="s">
        <v>530</v>
      </c>
      <c r="F1058" t="s">
        <v>531</v>
      </c>
      <c r="G1058">
        <v>-25.167888999999999</v>
      </c>
      <c r="H1058">
        <v>-47.992167000000002</v>
      </c>
    </row>
    <row r="1059" spans="1:9">
      <c r="A1059">
        <v>1058</v>
      </c>
      <c r="B1059">
        <v>16</v>
      </c>
      <c r="C1059" t="s">
        <v>24</v>
      </c>
      <c r="D1059">
        <v>2.5</v>
      </c>
      <c r="E1059" t="s">
        <v>530</v>
      </c>
      <c r="F1059" t="s">
        <v>531</v>
      </c>
      <c r="G1059">
        <v>-25.167916999999999</v>
      </c>
      <c r="H1059">
        <v>-47.992361000000002</v>
      </c>
    </row>
    <row r="1060" spans="1:9">
      <c r="A1060">
        <v>1059</v>
      </c>
      <c r="B1060">
        <v>17</v>
      </c>
      <c r="C1060" t="s">
        <v>20</v>
      </c>
      <c r="D1060">
        <v>9</v>
      </c>
      <c r="E1060" t="s">
        <v>530</v>
      </c>
      <c r="F1060" t="s">
        <v>531</v>
      </c>
      <c r="G1060">
        <v>-25.167999999999999</v>
      </c>
      <c r="H1060">
        <v>-47.992443999999999</v>
      </c>
    </row>
    <row r="1061" spans="1:9">
      <c r="A1061">
        <v>1060</v>
      </c>
      <c r="B1061">
        <v>18</v>
      </c>
      <c r="C1061" t="s">
        <v>20</v>
      </c>
      <c r="D1061">
        <v>24</v>
      </c>
      <c r="E1061" t="s">
        <v>530</v>
      </c>
      <c r="F1061" t="s">
        <v>531</v>
      </c>
      <c r="G1061">
        <v>-25.168082999999999</v>
      </c>
      <c r="H1061">
        <v>-47.992417000000003</v>
      </c>
    </row>
    <row r="1062" spans="1:9">
      <c r="A1062">
        <v>1061</v>
      </c>
      <c r="B1062">
        <v>19</v>
      </c>
      <c r="C1062" t="s">
        <v>36</v>
      </c>
      <c r="D1062">
        <v>13</v>
      </c>
      <c r="E1062" t="s">
        <v>530</v>
      </c>
      <c r="F1062" t="s">
        <v>531</v>
      </c>
      <c r="G1062">
        <v>-25.168111</v>
      </c>
      <c r="H1062">
        <v>-47.9925</v>
      </c>
    </row>
    <row r="1063" spans="1:9">
      <c r="A1063">
        <v>1062</v>
      </c>
      <c r="B1063">
        <v>20</v>
      </c>
      <c r="C1063" t="s">
        <v>36</v>
      </c>
      <c r="D1063">
        <v>5</v>
      </c>
      <c r="E1063" t="s">
        <v>530</v>
      </c>
      <c r="F1063" t="s">
        <v>531</v>
      </c>
      <c r="G1063">
        <v>-25.168139</v>
      </c>
      <c r="H1063">
        <v>-47.992389000000003</v>
      </c>
    </row>
    <row r="1064" spans="1:9">
      <c r="A1064">
        <v>1063</v>
      </c>
      <c r="B1064">
        <v>21</v>
      </c>
      <c r="C1064" t="s">
        <v>20</v>
      </c>
      <c r="D1064">
        <v>27</v>
      </c>
      <c r="E1064" t="s">
        <v>530</v>
      </c>
      <c r="F1064" t="s">
        <v>531</v>
      </c>
      <c r="G1064">
        <v>-25.168333000000001</v>
      </c>
      <c r="H1064">
        <v>-47.992443999999999</v>
      </c>
    </row>
    <row r="1065" spans="1:9">
      <c r="A1065">
        <v>1064</v>
      </c>
      <c r="B1065">
        <v>22</v>
      </c>
      <c r="C1065" t="s">
        <v>24</v>
      </c>
      <c r="D1065">
        <v>9</v>
      </c>
      <c r="E1065" t="s">
        <v>530</v>
      </c>
      <c r="F1065" t="s">
        <v>531</v>
      </c>
      <c r="G1065">
        <v>-25.168333000000001</v>
      </c>
      <c r="H1065">
        <v>-47.992443999999999</v>
      </c>
    </row>
    <row r="1066" spans="1:9">
      <c r="A1066">
        <v>1065</v>
      </c>
      <c r="B1066">
        <v>23</v>
      </c>
      <c r="C1066" t="s">
        <v>20</v>
      </c>
      <c r="D1066">
        <v>7</v>
      </c>
      <c r="E1066" t="s">
        <v>530</v>
      </c>
      <c r="F1066" t="s">
        <v>531</v>
      </c>
      <c r="G1066">
        <v>-25.168389000000001</v>
      </c>
      <c r="H1066">
        <v>-47.992471999999999</v>
      </c>
    </row>
    <row r="1067" spans="1:9">
      <c r="A1067">
        <v>1066</v>
      </c>
      <c r="B1067">
        <v>24</v>
      </c>
      <c r="C1067" t="s">
        <v>24</v>
      </c>
      <c r="D1067">
        <v>4</v>
      </c>
      <c r="E1067" t="s">
        <v>530</v>
      </c>
      <c r="F1067" t="s">
        <v>531</v>
      </c>
      <c r="G1067">
        <v>-25.168555999999999</v>
      </c>
      <c r="H1067">
        <v>-47.992443999999999</v>
      </c>
    </row>
    <row r="1068" spans="1:9">
      <c r="A1068">
        <v>1067</v>
      </c>
      <c r="B1068">
        <v>25</v>
      </c>
      <c r="C1068" t="s">
        <v>20</v>
      </c>
      <c r="D1068">
        <v>9</v>
      </c>
      <c r="E1068" t="s">
        <v>530</v>
      </c>
      <c r="F1068" t="s">
        <v>531</v>
      </c>
      <c r="G1068">
        <v>-25.168610999999999</v>
      </c>
      <c r="H1068">
        <v>-47.992556</v>
      </c>
    </row>
    <row r="1069" spans="1:9">
      <c r="A1069">
        <v>1068</v>
      </c>
      <c r="B1069">
        <v>26</v>
      </c>
      <c r="C1069" t="s">
        <v>54</v>
      </c>
      <c r="D1069">
        <v>12</v>
      </c>
      <c r="E1069" t="s">
        <v>530</v>
      </c>
      <c r="F1069" t="s">
        <v>531</v>
      </c>
      <c r="G1069">
        <v>-25.168693999999999</v>
      </c>
      <c r="H1069">
        <v>-47.992666999999997</v>
      </c>
      <c r="I1069" t="s">
        <v>468</v>
      </c>
    </row>
    <row r="1070" spans="1:9">
      <c r="A1070">
        <v>1069</v>
      </c>
      <c r="B1070">
        <v>27</v>
      </c>
      <c r="C1070" t="s">
        <v>24</v>
      </c>
      <c r="D1070">
        <v>2</v>
      </c>
      <c r="E1070" t="s">
        <v>530</v>
      </c>
      <c r="F1070" t="s">
        <v>531</v>
      </c>
      <c r="G1070">
        <v>-25.169</v>
      </c>
      <c r="H1070">
        <v>-47.992832999999997</v>
      </c>
    </row>
    <row r="1071" spans="1:9">
      <c r="A1071">
        <v>1070</v>
      </c>
      <c r="B1071">
        <v>28</v>
      </c>
      <c r="C1071" t="s">
        <v>26</v>
      </c>
      <c r="D1071">
        <v>2</v>
      </c>
      <c r="E1071" t="s">
        <v>530</v>
      </c>
      <c r="F1071" t="s">
        <v>531</v>
      </c>
      <c r="G1071">
        <v>-25.169</v>
      </c>
      <c r="H1071">
        <v>-47.992832999999997</v>
      </c>
    </row>
    <row r="1072" spans="1:9">
      <c r="A1072">
        <v>1071</v>
      </c>
      <c r="B1072">
        <v>29</v>
      </c>
      <c r="C1072" t="s">
        <v>20</v>
      </c>
      <c r="D1072">
        <v>3</v>
      </c>
      <c r="E1072" t="s">
        <v>530</v>
      </c>
      <c r="F1072" t="s">
        <v>531</v>
      </c>
      <c r="G1072">
        <v>-25.169139000000001</v>
      </c>
      <c r="H1072">
        <v>-47.992916999999998</v>
      </c>
    </row>
    <row r="1073" spans="1:10">
      <c r="A1073">
        <v>1072</v>
      </c>
      <c r="B1073">
        <v>30</v>
      </c>
      <c r="C1073" t="s">
        <v>24</v>
      </c>
      <c r="D1073">
        <v>5</v>
      </c>
      <c r="E1073" t="s">
        <v>530</v>
      </c>
      <c r="F1073" t="s">
        <v>531</v>
      </c>
      <c r="G1073">
        <v>-25.169111000000001</v>
      </c>
      <c r="H1073">
        <v>-47.993000000000002</v>
      </c>
    </row>
    <row r="1074" spans="1:10">
      <c r="A1074">
        <v>1073</v>
      </c>
      <c r="B1074">
        <v>31</v>
      </c>
      <c r="C1074" t="s">
        <v>54</v>
      </c>
      <c r="D1074">
        <v>12</v>
      </c>
      <c r="E1074" t="s">
        <v>530</v>
      </c>
      <c r="F1074" t="s">
        <v>531</v>
      </c>
      <c r="G1074">
        <v>-25.169139000000001</v>
      </c>
      <c r="H1074">
        <v>-47.993028000000002</v>
      </c>
      <c r="I1074" t="s">
        <v>468</v>
      </c>
    </row>
    <row r="1075" spans="1:10">
      <c r="A1075">
        <v>1074</v>
      </c>
      <c r="B1075">
        <v>32</v>
      </c>
      <c r="C1075" t="s">
        <v>26</v>
      </c>
      <c r="D1075">
        <v>25</v>
      </c>
      <c r="E1075" t="s">
        <v>530</v>
      </c>
      <c r="F1075" t="s">
        <v>531</v>
      </c>
      <c r="G1075">
        <v>-25.169194000000001</v>
      </c>
      <c r="H1075">
        <v>-47.993138999999999</v>
      </c>
    </row>
    <row r="1076" spans="1:10">
      <c r="A1076">
        <v>1075</v>
      </c>
      <c r="B1076">
        <v>33</v>
      </c>
      <c r="C1076" t="s">
        <v>24</v>
      </c>
      <c r="D1076">
        <v>18</v>
      </c>
      <c r="E1076" t="s">
        <v>530</v>
      </c>
      <c r="F1076" t="s">
        <v>531</v>
      </c>
      <c r="G1076">
        <v>-25.169722</v>
      </c>
      <c r="H1076">
        <v>-47.993389000000001</v>
      </c>
    </row>
    <row r="1077" spans="1:10">
      <c r="A1077">
        <v>1076</v>
      </c>
      <c r="B1077">
        <v>34</v>
      </c>
      <c r="C1077" t="s">
        <v>20</v>
      </c>
      <c r="D1077">
        <v>6</v>
      </c>
      <c r="E1077" t="s">
        <v>530</v>
      </c>
      <c r="F1077" t="s">
        <v>531</v>
      </c>
      <c r="G1077">
        <v>-25.170639000000001</v>
      </c>
      <c r="H1077">
        <v>-47.993499999999997</v>
      </c>
    </row>
    <row r="1078" spans="1:10">
      <c r="A1078">
        <v>1077</v>
      </c>
      <c r="B1078">
        <v>35</v>
      </c>
      <c r="C1078" t="s">
        <v>36</v>
      </c>
      <c r="D1078">
        <v>7</v>
      </c>
      <c r="E1078" t="s">
        <v>530</v>
      </c>
      <c r="F1078" t="s">
        <v>531</v>
      </c>
      <c r="G1078">
        <v>-25.170722000000001</v>
      </c>
      <c r="H1078">
        <v>-47.993443999999997</v>
      </c>
    </row>
    <row r="1079" spans="1:10">
      <c r="A1079">
        <v>1078</v>
      </c>
      <c r="B1079">
        <v>36</v>
      </c>
      <c r="C1079" t="s">
        <v>66</v>
      </c>
      <c r="D1079">
        <v>1</v>
      </c>
      <c r="E1079" t="s">
        <v>530</v>
      </c>
      <c r="F1079" t="s">
        <v>531</v>
      </c>
      <c r="G1079">
        <v>-25.171028</v>
      </c>
      <c r="H1079">
        <v>-47.993749999999999</v>
      </c>
    </row>
    <row r="1080" spans="1:10">
      <c r="A1080">
        <v>1079</v>
      </c>
      <c r="B1080">
        <v>37</v>
      </c>
      <c r="C1080" t="s">
        <v>54</v>
      </c>
      <c r="D1080">
        <v>6.5</v>
      </c>
      <c r="E1080" t="s">
        <v>530</v>
      </c>
      <c r="F1080" t="s">
        <v>531</v>
      </c>
      <c r="G1080">
        <v>-25.171555999999999</v>
      </c>
      <c r="H1080">
        <v>-47.993693999999998</v>
      </c>
    </row>
    <row r="1081" spans="1:10">
      <c r="A1081">
        <v>1080</v>
      </c>
      <c r="B1081">
        <v>38</v>
      </c>
      <c r="C1081" t="s">
        <v>78</v>
      </c>
      <c r="D1081">
        <v>1</v>
      </c>
      <c r="E1081" t="s">
        <v>530</v>
      </c>
      <c r="F1081" t="s">
        <v>531</v>
      </c>
      <c r="G1081">
        <v>-25.171778</v>
      </c>
      <c r="H1081">
        <v>-47.993693999999998</v>
      </c>
    </row>
    <row r="1082" spans="1:10">
      <c r="A1082">
        <v>1081</v>
      </c>
      <c r="B1082">
        <v>1</v>
      </c>
      <c r="C1082" t="s">
        <v>54</v>
      </c>
      <c r="D1082">
        <v>25</v>
      </c>
      <c r="E1082" t="s">
        <v>532</v>
      </c>
      <c r="F1082" t="s">
        <v>531</v>
      </c>
      <c r="G1082">
        <v>-25.213667000000001</v>
      </c>
      <c r="H1082">
        <v>-47.996583000000001</v>
      </c>
    </row>
    <row r="1083" spans="1:10">
      <c r="A1083">
        <v>1082</v>
      </c>
      <c r="B1083">
        <v>2</v>
      </c>
      <c r="C1083" t="s">
        <v>66</v>
      </c>
      <c r="D1083">
        <v>1</v>
      </c>
      <c r="E1083" t="s">
        <v>532</v>
      </c>
      <c r="F1083" t="s">
        <v>531</v>
      </c>
      <c r="G1083">
        <v>-25.201333000000002</v>
      </c>
      <c r="H1083">
        <v>-47.995333000000002</v>
      </c>
    </row>
    <row r="1084" spans="1:10">
      <c r="A1084">
        <v>1083</v>
      </c>
      <c r="B1084">
        <v>3</v>
      </c>
      <c r="C1084" t="s">
        <v>12</v>
      </c>
      <c r="D1084">
        <v>10</v>
      </c>
      <c r="E1084" t="s">
        <v>532</v>
      </c>
      <c r="F1084" t="s">
        <v>531</v>
      </c>
      <c r="G1084">
        <v>-25.201333000000002</v>
      </c>
      <c r="H1084">
        <v>-47.995333000000002</v>
      </c>
    </row>
    <row r="1085" spans="1:10">
      <c r="A1085">
        <v>1084</v>
      </c>
      <c r="B1085">
        <v>4</v>
      </c>
      <c r="C1085" t="s">
        <v>28</v>
      </c>
      <c r="D1085">
        <v>19</v>
      </c>
      <c r="E1085" t="s">
        <v>532</v>
      </c>
      <c r="F1085" t="s">
        <v>531</v>
      </c>
      <c r="G1085">
        <v>-25.201333000000002</v>
      </c>
      <c r="H1085">
        <v>-47.978667000000002</v>
      </c>
      <c r="I1085" t="s">
        <v>533</v>
      </c>
      <c r="J1085" t="s">
        <v>534</v>
      </c>
    </row>
    <row r="1086" spans="1:10">
      <c r="A1086">
        <v>1085</v>
      </c>
      <c r="B1086">
        <v>5</v>
      </c>
      <c r="C1086" t="s">
        <v>36</v>
      </c>
      <c r="D1086">
        <v>12</v>
      </c>
      <c r="E1086" t="s">
        <v>532</v>
      </c>
      <c r="F1086" t="s">
        <v>531</v>
      </c>
      <c r="G1086">
        <v>-25.199472</v>
      </c>
      <c r="H1086">
        <v>-47.976638999999999</v>
      </c>
    </row>
    <row r="1087" spans="1:10">
      <c r="A1087">
        <v>1086</v>
      </c>
      <c r="B1087">
        <v>6</v>
      </c>
      <c r="C1087" t="s">
        <v>54</v>
      </c>
      <c r="D1087">
        <v>9</v>
      </c>
      <c r="E1087" t="s">
        <v>532</v>
      </c>
      <c r="F1087" t="s">
        <v>531</v>
      </c>
      <c r="G1087">
        <v>-25.199361</v>
      </c>
      <c r="H1087">
        <v>-47.976332999999997</v>
      </c>
    </row>
    <row r="1088" spans="1:10">
      <c r="A1088">
        <v>1087</v>
      </c>
      <c r="B1088">
        <v>7</v>
      </c>
      <c r="C1088" t="s">
        <v>36</v>
      </c>
      <c r="D1088">
        <v>9</v>
      </c>
      <c r="E1088" t="s">
        <v>532</v>
      </c>
      <c r="F1088" t="s">
        <v>531</v>
      </c>
      <c r="G1088">
        <v>-25.199306</v>
      </c>
      <c r="H1088">
        <v>-47.976332999999997</v>
      </c>
    </row>
    <row r="1089" spans="1:9">
      <c r="A1089">
        <v>1088</v>
      </c>
      <c r="B1089">
        <v>8</v>
      </c>
      <c r="C1089" t="s">
        <v>76</v>
      </c>
      <c r="D1089">
        <v>1</v>
      </c>
      <c r="E1089" t="s">
        <v>532</v>
      </c>
      <c r="F1089" t="s">
        <v>531</v>
      </c>
      <c r="G1089">
        <v>-25.196722000000001</v>
      </c>
      <c r="H1089">
        <v>-47.973416999999998</v>
      </c>
    </row>
    <row r="1090" spans="1:9">
      <c r="A1090">
        <v>1089</v>
      </c>
      <c r="B1090">
        <v>9</v>
      </c>
      <c r="C1090" t="s">
        <v>54</v>
      </c>
      <c r="D1090">
        <v>30</v>
      </c>
      <c r="E1090" t="s">
        <v>532</v>
      </c>
      <c r="F1090" t="s">
        <v>531</v>
      </c>
      <c r="G1090">
        <v>-25.166722</v>
      </c>
      <c r="H1090">
        <v>-47.937888999999998</v>
      </c>
      <c r="I1090" t="s">
        <v>468</v>
      </c>
    </row>
    <row r="1091" spans="1:9">
      <c r="A1091">
        <v>1090</v>
      </c>
      <c r="B1091">
        <v>10</v>
      </c>
      <c r="C1091" t="s">
        <v>24</v>
      </c>
      <c r="D1091">
        <v>4</v>
      </c>
      <c r="E1091" t="s">
        <v>532</v>
      </c>
      <c r="F1091" t="s">
        <v>531</v>
      </c>
      <c r="G1091">
        <v>-25.165222</v>
      </c>
      <c r="H1091">
        <v>-47.938639000000002</v>
      </c>
    </row>
    <row r="1092" spans="1:9">
      <c r="A1092">
        <v>1091</v>
      </c>
      <c r="B1092">
        <v>11</v>
      </c>
      <c r="C1092" t="s">
        <v>36</v>
      </c>
      <c r="D1092">
        <v>9</v>
      </c>
      <c r="E1092" t="s">
        <v>532</v>
      </c>
      <c r="F1092" t="s">
        <v>531</v>
      </c>
      <c r="G1092">
        <v>-25.164306</v>
      </c>
      <c r="H1092">
        <v>-47.939056000000001</v>
      </c>
    </row>
    <row r="1093" spans="1:9">
      <c r="A1093">
        <v>1092</v>
      </c>
      <c r="B1093">
        <v>12</v>
      </c>
      <c r="C1093" t="s">
        <v>24</v>
      </c>
      <c r="D1093">
        <v>6</v>
      </c>
      <c r="E1093" t="s">
        <v>532</v>
      </c>
      <c r="F1093" t="s">
        <v>531</v>
      </c>
      <c r="G1093">
        <v>-25.164166999999999</v>
      </c>
      <c r="H1093">
        <v>-47.939082999999997</v>
      </c>
    </row>
    <row r="1094" spans="1:9">
      <c r="A1094">
        <v>1093</v>
      </c>
      <c r="B1094">
        <v>13</v>
      </c>
      <c r="C1094" t="s">
        <v>36</v>
      </c>
      <c r="D1094">
        <v>5</v>
      </c>
      <c r="E1094" t="s">
        <v>532</v>
      </c>
      <c r="F1094" t="s">
        <v>531</v>
      </c>
      <c r="G1094">
        <v>-25.164138999999999</v>
      </c>
      <c r="H1094">
        <v>-47.939028</v>
      </c>
    </row>
    <row r="1095" spans="1:9">
      <c r="A1095">
        <v>1094</v>
      </c>
      <c r="B1095">
        <v>14</v>
      </c>
      <c r="C1095" t="s">
        <v>54</v>
      </c>
      <c r="D1095">
        <v>15</v>
      </c>
      <c r="E1095" t="s">
        <v>532</v>
      </c>
      <c r="F1095" t="s">
        <v>531</v>
      </c>
      <c r="G1095">
        <v>-25.163582999999999</v>
      </c>
      <c r="H1095">
        <v>-47.938749999999999</v>
      </c>
    </row>
    <row r="1096" spans="1:9">
      <c r="A1096">
        <v>1095</v>
      </c>
      <c r="B1096">
        <v>15</v>
      </c>
      <c r="C1096" t="s">
        <v>54</v>
      </c>
      <c r="D1096">
        <v>19</v>
      </c>
      <c r="E1096" t="s">
        <v>532</v>
      </c>
      <c r="F1096" t="s">
        <v>531</v>
      </c>
      <c r="G1096">
        <v>-25.163582999999999</v>
      </c>
      <c r="H1096">
        <v>-47.938749999999999</v>
      </c>
    </row>
    <row r="1097" spans="1:9">
      <c r="A1097">
        <v>1096</v>
      </c>
      <c r="B1097">
        <v>16</v>
      </c>
      <c r="C1097" t="s">
        <v>24</v>
      </c>
      <c r="D1097">
        <v>10</v>
      </c>
      <c r="E1097" t="s">
        <v>532</v>
      </c>
      <c r="F1097" t="s">
        <v>531</v>
      </c>
      <c r="G1097">
        <v>-25.163527999999999</v>
      </c>
      <c r="H1097">
        <v>-47.939028</v>
      </c>
    </row>
    <row r="1098" spans="1:9">
      <c r="A1098">
        <v>1097</v>
      </c>
      <c r="B1098">
        <v>17</v>
      </c>
      <c r="C1098" t="s">
        <v>36</v>
      </c>
      <c r="D1098">
        <v>5</v>
      </c>
      <c r="E1098" t="s">
        <v>532</v>
      </c>
      <c r="F1098" t="s">
        <v>531</v>
      </c>
      <c r="G1098">
        <v>-25.163333000000002</v>
      </c>
      <c r="H1098">
        <v>-47.939639</v>
      </c>
    </row>
    <row r="1099" spans="1:9">
      <c r="A1099">
        <v>1098</v>
      </c>
      <c r="B1099">
        <v>18</v>
      </c>
      <c r="C1099" t="s">
        <v>54</v>
      </c>
      <c r="D1099">
        <v>5</v>
      </c>
      <c r="E1099" t="s">
        <v>532</v>
      </c>
      <c r="F1099" t="s">
        <v>531</v>
      </c>
      <c r="G1099">
        <v>-25.162944</v>
      </c>
      <c r="H1099">
        <v>-47.939777999999997</v>
      </c>
      <c r="I1099" t="s">
        <v>468</v>
      </c>
    </row>
    <row r="1100" spans="1:9">
      <c r="A1100">
        <v>1099</v>
      </c>
      <c r="B1100">
        <v>19</v>
      </c>
      <c r="C1100" t="s">
        <v>24</v>
      </c>
      <c r="D1100">
        <v>4</v>
      </c>
      <c r="E1100" t="s">
        <v>532</v>
      </c>
      <c r="F1100" t="s">
        <v>531</v>
      </c>
      <c r="G1100">
        <v>-25.162806</v>
      </c>
      <c r="H1100">
        <v>-47.939889000000001</v>
      </c>
    </row>
    <row r="1101" spans="1:9">
      <c r="A1101">
        <v>1100</v>
      </c>
      <c r="B1101">
        <v>20</v>
      </c>
      <c r="C1101" t="s">
        <v>54</v>
      </c>
      <c r="D1101">
        <v>14</v>
      </c>
      <c r="E1101" t="s">
        <v>532</v>
      </c>
      <c r="F1101" t="s">
        <v>531</v>
      </c>
      <c r="G1101">
        <v>-25.162610999999998</v>
      </c>
      <c r="H1101">
        <v>-47.939889000000001</v>
      </c>
    </row>
    <row r="1102" spans="1:9">
      <c r="A1102">
        <v>1101</v>
      </c>
      <c r="B1102">
        <v>21</v>
      </c>
      <c r="C1102" t="s">
        <v>54</v>
      </c>
      <c r="D1102">
        <v>14</v>
      </c>
      <c r="E1102" t="s">
        <v>532</v>
      </c>
      <c r="F1102" t="s">
        <v>531</v>
      </c>
      <c r="G1102">
        <v>-25.162306000000001</v>
      </c>
      <c r="H1102">
        <v>-47.940139000000002</v>
      </c>
    </row>
    <row r="1103" spans="1:9">
      <c r="A1103">
        <v>1102</v>
      </c>
      <c r="B1103">
        <v>22</v>
      </c>
      <c r="C1103" t="s">
        <v>36</v>
      </c>
      <c r="D1103">
        <v>6</v>
      </c>
      <c r="E1103" t="s">
        <v>532</v>
      </c>
      <c r="F1103" t="s">
        <v>531</v>
      </c>
      <c r="G1103">
        <v>-25.162194</v>
      </c>
      <c r="H1103">
        <v>-47.940193999999998</v>
      </c>
    </row>
    <row r="1104" spans="1:9">
      <c r="A1104">
        <v>1103</v>
      </c>
      <c r="B1104">
        <v>23</v>
      </c>
      <c r="C1104" t="s">
        <v>54</v>
      </c>
      <c r="D1104">
        <v>19</v>
      </c>
      <c r="E1104" t="s">
        <v>532</v>
      </c>
      <c r="F1104" t="s">
        <v>531</v>
      </c>
      <c r="G1104">
        <v>-25.161943999999998</v>
      </c>
      <c r="H1104">
        <v>-47.940389000000003</v>
      </c>
    </row>
    <row r="1105" spans="1:10">
      <c r="A1105">
        <v>1104</v>
      </c>
      <c r="B1105">
        <v>24</v>
      </c>
      <c r="C1105" t="s">
        <v>24</v>
      </c>
      <c r="D1105">
        <v>60</v>
      </c>
      <c r="E1105" t="s">
        <v>532</v>
      </c>
      <c r="F1105" t="s">
        <v>531</v>
      </c>
      <c r="G1105">
        <v>-25.161028000000002</v>
      </c>
      <c r="H1105">
        <v>-47.940277999999999</v>
      </c>
    </row>
    <row r="1106" spans="1:10">
      <c r="A1106">
        <v>1105</v>
      </c>
      <c r="B1106">
        <v>25</v>
      </c>
      <c r="C1106" t="s">
        <v>12</v>
      </c>
      <c r="D1106">
        <v>60</v>
      </c>
      <c r="E1106" t="s">
        <v>532</v>
      </c>
      <c r="F1106" t="s">
        <v>531</v>
      </c>
      <c r="G1106">
        <v>-25.161028000000002</v>
      </c>
      <c r="H1106">
        <v>-47.940277999999999</v>
      </c>
    </row>
    <row r="1107" spans="1:10">
      <c r="A1107">
        <v>1106</v>
      </c>
      <c r="B1107">
        <v>26</v>
      </c>
      <c r="C1107" t="s">
        <v>54</v>
      </c>
      <c r="D1107">
        <v>5</v>
      </c>
      <c r="E1107" t="s">
        <v>532</v>
      </c>
      <c r="F1107" t="s">
        <v>531</v>
      </c>
      <c r="G1107">
        <v>-25.159860999999999</v>
      </c>
      <c r="H1107">
        <v>-47.939805999999997</v>
      </c>
      <c r="I1107" t="s">
        <v>468</v>
      </c>
    </row>
    <row r="1108" spans="1:10">
      <c r="A1108">
        <v>1107</v>
      </c>
      <c r="B1108">
        <v>27</v>
      </c>
      <c r="C1108" t="s">
        <v>24</v>
      </c>
      <c r="D1108">
        <v>6</v>
      </c>
      <c r="E1108" t="s">
        <v>532</v>
      </c>
      <c r="F1108" t="s">
        <v>531</v>
      </c>
      <c r="G1108">
        <v>-25.159056</v>
      </c>
      <c r="H1108">
        <v>-47.939582999999999</v>
      </c>
    </row>
    <row r="1109" spans="1:10">
      <c r="A1109">
        <v>1108</v>
      </c>
      <c r="B1109">
        <v>28</v>
      </c>
      <c r="C1109" t="s">
        <v>54</v>
      </c>
      <c r="D1109">
        <v>30</v>
      </c>
      <c r="E1109" t="s">
        <v>532</v>
      </c>
      <c r="F1109" t="s">
        <v>531</v>
      </c>
      <c r="G1109">
        <v>-25.158778000000002</v>
      </c>
      <c r="H1109">
        <v>-47.939943999999997</v>
      </c>
      <c r="I1109" t="s">
        <v>468</v>
      </c>
    </row>
    <row r="1110" spans="1:10">
      <c r="A1110">
        <v>1109</v>
      </c>
      <c r="B1110">
        <v>29</v>
      </c>
      <c r="C1110" t="s">
        <v>54</v>
      </c>
      <c r="D1110">
        <v>12</v>
      </c>
      <c r="E1110" t="s">
        <v>532</v>
      </c>
      <c r="F1110" t="s">
        <v>531</v>
      </c>
      <c r="G1110">
        <v>-25.158861000000002</v>
      </c>
      <c r="H1110">
        <v>-47.939943999999997</v>
      </c>
      <c r="I1110" t="s">
        <v>468</v>
      </c>
    </row>
    <row r="1111" spans="1:10">
      <c r="A1111">
        <v>1110</v>
      </c>
      <c r="B1111">
        <v>30</v>
      </c>
      <c r="C1111" t="s">
        <v>54</v>
      </c>
      <c r="D1111">
        <v>10</v>
      </c>
      <c r="E1111" t="s">
        <v>532</v>
      </c>
      <c r="F1111" t="s">
        <v>531</v>
      </c>
      <c r="G1111">
        <v>-25.15775</v>
      </c>
      <c r="H1111">
        <v>-47.940556000000001</v>
      </c>
      <c r="I1111" t="s">
        <v>468</v>
      </c>
    </row>
    <row r="1112" spans="1:10">
      <c r="A1112">
        <v>1111</v>
      </c>
      <c r="B1112">
        <v>31</v>
      </c>
      <c r="C1112" t="s">
        <v>78</v>
      </c>
      <c r="D1112">
        <v>1</v>
      </c>
      <c r="E1112" t="s">
        <v>532</v>
      </c>
      <c r="F1112" t="s">
        <v>531</v>
      </c>
      <c r="G1112">
        <v>-25.156333</v>
      </c>
      <c r="H1112">
        <v>-47.941721999999999</v>
      </c>
    </row>
    <row r="1113" spans="1:10">
      <c r="A1113">
        <v>1112</v>
      </c>
      <c r="B1113">
        <v>32</v>
      </c>
      <c r="C1113" t="s">
        <v>28</v>
      </c>
      <c r="D1113">
        <v>40</v>
      </c>
      <c r="E1113" t="s">
        <v>532</v>
      </c>
      <c r="F1113" t="s">
        <v>531</v>
      </c>
      <c r="G1113">
        <v>-25.155667000000001</v>
      </c>
      <c r="H1113">
        <v>-47.945028000000001</v>
      </c>
      <c r="I1113" t="s">
        <v>533</v>
      </c>
      <c r="J1113" t="s">
        <v>534</v>
      </c>
    </row>
    <row r="1114" spans="1:10">
      <c r="A1114">
        <v>1113</v>
      </c>
      <c r="B1114">
        <v>33</v>
      </c>
      <c r="C1114" t="s">
        <v>54</v>
      </c>
      <c r="D1114">
        <v>8</v>
      </c>
      <c r="E1114" t="s">
        <v>532</v>
      </c>
      <c r="F1114" t="s">
        <v>531</v>
      </c>
      <c r="G1114">
        <v>-25.153972</v>
      </c>
      <c r="H1114">
        <v>-47.948528000000003</v>
      </c>
      <c r="I1114" t="s">
        <v>480</v>
      </c>
      <c r="J1114" t="s">
        <v>481</v>
      </c>
    </row>
    <row r="1115" spans="1:10">
      <c r="A1115">
        <v>1114</v>
      </c>
      <c r="B1115">
        <v>34</v>
      </c>
      <c r="C1115" t="s">
        <v>28</v>
      </c>
      <c r="D1115">
        <v>25</v>
      </c>
      <c r="E1115" t="s">
        <v>532</v>
      </c>
      <c r="F1115" t="s">
        <v>531</v>
      </c>
      <c r="G1115">
        <v>-25.153972</v>
      </c>
      <c r="H1115">
        <v>-47.948611</v>
      </c>
      <c r="I1115" t="s">
        <v>480</v>
      </c>
      <c r="J1115" t="s">
        <v>481</v>
      </c>
    </row>
    <row r="1116" spans="1:10">
      <c r="A1116">
        <v>1115</v>
      </c>
      <c r="B1116">
        <v>35</v>
      </c>
      <c r="C1116" t="s">
        <v>68</v>
      </c>
      <c r="D1116">
        <v>1</v>
      </c>
      <c r="E1116" t="s">
        <v>532</v>
      </c>
      <c r="F1116" t="s">
        <v>531</v>
      </c>
      <c r="G1116">
        <v>-25.201833000000001</v>
      </c>
      <c r="H1116">
        <v>-47.978110999999998</v>
      </c>
    </row>
    <row r="1117" spans="1:10">
      <c r="A1117">
        <v>1116</v>
      </c>
      <c r="B1117">
        <v>36</v>
      </c>
      <c r="C1117" t="s">
        <v>34</v>
      </c>
      <c r="D1117">
        <v>4</v>
      </c>
      <c r="E1117" t="s">
        <v>532</v>
      </c>
      <c r="F1117" t="s">
        <v>531</v>
      </c>
      <c r="G1117">
        <v>-25.201889000000001</v>
      </c>
      <c r="H1117">
        <v>-47.976861</v>
      </c>
      <c r="I1117" t="s">
        <v>468</v>
      </c>
    </row>
    <row r="1118" spans="1:10">
      <c r="A1118">
        <v>1117</v>
      </c>
      <c r="B1118">
        <v>37</v>
      </c>
      <c r="C1118" t="s">
        <v>28</v>
      </c>
      <c r="D1118">
        <v>19</v>
      </c>
      <c r="E1118" t="s">
        <v>532</v>
      </c>
      <c r="F1118" t="s">
        <v>531</v>
      </c>
      <c r="G1118">
        <v>-25.200972</v>
      </c>
      <c r="H1118">
        <v>-47.974722</v>
      </c>
    </row>
    <row r="1119" spans="1:10">
      <c r="A1119">
        <v>1118</v>
      </c>
      <c r="B1119">
        <v>38</v>
      </c>
      <c r="C1119" t="s">
        <v>34</v>
      </c>
      <c r="D1119">
        <v>1.2</v>
      </c>
      <c r="E1119" t="s">
        <v>532</v>
      </c>
      <c r="F1119" t="s">
        <v>531</v>
      </c>
      <c r="G1119">
        <v>-25.200917</v>
      </c>
      <c r="H1119">
        <v>-47.974639000000003</v>
      </c>
    </row>
    <row r="1120" spans="1:10">
      <c r="A1120">
        <v>1119</v>
      </c>
      <c r="B1120">
        <v>39</v>
      </c>
      <c r="C1120" t="s">
        <v>28</v>
      </c>
      <c r="D1120">
        <v>15</v>
      </c>
      <c r="E1120" t="s">
        <v>532</v>
      </c>
      <c r="F1120" t="s">
        <v>531</v>
      </c>
      <c r="G1120">
        <v>-25.200832999999999</v>
      </c>
      <c r="H1120">
        <v>-47.974583000000003</v>
      </c>
    </row>
    <row r="1121" spans="1:9">
      <c r="A1121">
        <v>1120</v>
      </c>
      <c r="B1121">
        <v>40</v>
      </c>
      <c r="C1121" t="s">
        <v>36</v>
      </c>
      <c r="D1121">
        <v>4</v>
      </c>
      <c r="E1121" t="s">
        <v>532</v>
      </c>
      <c r="F1121" t="s">
        <v>531</v>
      </c>
      <c r="G1121">
        <v>-25.200806</v>
      </c>
      <c r="H1121">
        <v>-47.974527999999999</v>
      </c>
    </row>
    <row r="1122" spans="1:9">
      <c r="A1122">
        <v>1121</v>
      </c>
      <c r="B1122">
        <v>41</v>
      </c>
      <c r="C1122" t="s">
        <v>66</v>
      </c>
      <c r="D1122">
        <v>1</v>
      </c>
      <c r="E1122" t="s">
        <v>532</v>
      </c>
      <c r="F1122" t="s">
        <v>531</v>
      </c>
      <c r="G1122">
        <v>-25.20025</v>
      </c>
      <c r="H1122">
        <v>-47.974111000000001</v>
      </c>
    </row>
    <row r="1123" spans="1:9">
      <c r="A1123">
        <v>1122</v>
      </c>
      <c r="B1123">
        <v>42</v>
      </c>
      <c r="C1123" t="s">
        <v>54</v>
      </c>
      <c r="D1123">
        <v>10</v>
      </c>
      <c r="E1123" t="s">
        <v>532</v>
      </c>
      <c r="F1123" t="s">
        <v>531</v>
      </c>
      <c r="G1123">
        <v>-25.200082999999999</v>
      </c>
      <c r="H1123">
        <v>-47.973972000000003</v>
      </c>
      <c r="I1123" t="s">
        <v>468</v>
      </c>
    </row>
    <row r="1124" spans="1:9">
      <c r="A1124">
        <v>1123</v>
      </c>
      <c r="B1124">
        <v>43</v>
      </c>
      <c r="C1124" t="s">
        <v>52</v>
      </c>
      <c r="D1124">
        <v>16</v>
      </c>
      <c r="E1124" t="s">
        <v>532</v>
      </c>
      <c r="F1124" t="s">
        <v>531</v>
      </c>
      <c r="G1124">
        <v>-25.199417</v>
      </c>
      <c r="H1124">
        <v>-47.973139000000003</v>
      </c>
    </row>
    <row r="1125" spans="1:9">
      <c r="A1125">
        <v>1124</v>
      </c>
      <c r="B1125">
        <v>44</v>
      </c>
      <c r="C1125" t="s">
        <v>66</v>
      </c>
      <c r="D1125">
        <v>1</v>
      </c>
      <c r="E1125" t="s">
        <v>532</v>
      </c>
      <c r="F1125" t="s">
        <v>531</v>
      </c>
      <c r="G1125">
        <v>-25.198889000000001</v>
      </c>
      <c r="H1125">
        <v>-47.972861000000002</v>
      </c>
    </row>
    <row r="1126" spans="1:9">
      <c r="A1126">
        <v>1125</v>
      </c>
      <c r="B1126">
        <v>1</v>
      </c>
      <c r="C1126" t="s">
        <v>80</v>
      </c>
      <c r="D1126">
        <v>1</v>
      </c>
      <c r="E1126" t="s">
        <v>535</v>
      </c>
      <c r="F1126" t="s">
        <v>536</v>
      </c>
      <c r="G1126">
        <v>-23.756930560000001</v>
      </c>
      <c r="H1126">
        <v>-46.509875000000001</v>
      </c>
    </row>
    <row r="1127" spans="1:9">
      <c r="A1127">
        <v>1126</v>
      </c>
      <c r="B1127">
        <v>2</v>
      </c>
      <c r="C1127" t="s">
        <v>70</v>
      </c>
      <c r="D1127">
        <v>1</v>
      </c>
      <c r="E1127" t="s">
        <v>535</v>
      </c>
      <c r="F1127" t="s">
        <v>536</v>
      </c>
      <c r="G1127">
        <v>-23.757177779999999</v>
      </c>
      <c r="H1127">
        <v>-46.509725000000003</v>
      </c>
    </row>
    <row r="1128" spans="1:9">
      <c r="A1128">
        <v>1127</v>
      </c>
      <c r="B1128">
        <v>3</v>
      </c>
      <c r="C1128" t="s">
        <v>20</v>
      </c>
      <c r="D1128">
        <v>2</v>
      </c>
      <c r="E1128" t="s">
        <v>535</v>
      </c>
      <c r="F1128" t="s">
        <v>536</v>
      </c>
      <c r="G1128">
        <v>-23.76020278</v>
      </c>
      <c r="H1128">
        <v>-46.51232778</v>
      </c>
    </row>
    <row r="1129" spans="1:9">
      <c r="A1129">
        <v>1128</v>
      </c>
      <c r="B1129">
        <v>4</v>
      </c>
      <c r="C1129" t="s">
        <v>66</v>
      </c>
      <c r="D1129">
        <v>1</v>
      </c>
      <c r="E1129" t="s">
        <v>535</v>
      </c>
      <c r="F1129" t="s">
        <v>536</v>
      </c>
      <c r="G1129">
        <v>-23.76020278</v>
      </c>
      <c r="H1129">
        <v>-46.51232778</v>
      </c>
    </row>
    <row r="1130" spans="1:9">
      <c r="A1130">
        <v>1129</v>
      </c>
      <c r="B1130">
        <v>5</v>
      </c>
      <c r="C1130" t="s">
        <v>44</v>
      </c>
      <c r="D1130">
        <v>40</v>
      </c>
      <c r="E1130" t="s">
        <v>535</v>
      </c>
      <c r="F1130" t="s">
        <v>536</v>
      </c>
      <c r="G1130">
        <v>-23.76020278</v>
      </c>
      <c r="H1130">
        <v>-46.51232778</v>
      </c>
      <c r="I1130" t="s">
        <v>468</v>
      </c>
    </row>
    <row r="1131" spans="1:9">
      <c r="A1131">
        <v>1130</v>
      </c>
      <c r="B1131">
        <v>6</v>
      </c>
      <c r="C1131" t="s">
        <v>50</v>
      </c>
      <c r="D1131">
        <v>6</v>
      </c>
      <c r="E1131" t="s">
        <v>535</v>
      </c>
      <c r="F1131" t="s">
        <v>536</v>
      </c>
      <c r="G1131">
        <v>-23.76020278</v>
      </c>
      <c r="H1131">
        <v>-46.51232778</v>
      </c>
    </row>
    <row r="1132" spans="1:9">
      <c r="A1132">
        <v>1131</v>
      </c>
      <c r="B1132">
        <v>7</v>
      </c>
      <c r="C1132" t="s">
        <v>80</v>
      </c>
      <c r="D1132">
        <v>1</v>
      </c>
      <c r="E1132" t="s">
        <v>535</v>
      </c>
      <c r="F1132" t="s">
        <v>536</v>
      </c>
      <c r="G1132">
        <v>-23.76020278</v>
      </c>
      <c r="H1132">
        <v>-46.51232778</v>
      </c>
    </row>
    <row r="1133" spans="1:9">
      <c r="A1133">
        <v>1132</v>
      </c>
      <c r="B1133">
        <v>8</v>
      </c>
      <c r="C1133" t="s">
        <v>24</v>
      </c>
      <c r="D1133">
        <v>32</v>
      </c>
      <c r="E1133" t="s">
        <v>535</v>
      </c>
      <c r="F1133" t="s">
        <v>536</v>
      </c>
      <c r="G1133">
        <v>-23.757658330000002</v>
      </c>
      <c r="H1133">
        <v>-46.513380560000002</v>
      </c>
    </row>
    <row r="1134" spans="1:9">
      <c r="A1134">
        <v>1133</v>
      </c>
      <c r="B1134">
        <v>9</v>
      </c>
      <c r="C1134" t="s">
        <v>80</v>
      </c>
      <c r="D1134">
        <v>1</v>
      </c>
      <c r="E1134" t="s">
        <v>535</v>
      </c>
      <c r="F1134" t="s">
        <v>536</v>
      </c>
      <c r="G1134">
        <v>-23.758658329999999</v>
      </c>
      <c r="H1134">
        <v>-46.515280560000001</v>
      </c>
    </row>
    <row r="1135" spans="1:9">
      <c r="A1135">
        <v>1134</v>
      </c>
      <c r="B1135">
        <v>10</v>
      </c>
      <c r="C1135" t="s">
        <v>40</v>
      </c>
      <c r="D1135">
        <v>10</v>
      </c>
      <c r="E1135" t="s">
        <v>535</v>
      </c>
      <c r="F1135" t="s">
        <v>536</v>
      </c>
      <c r="G1135">
        <v>-23.760124999999999</v>
      </c>
      <c r="H1135">
        <v>-46.516255559999998</v>
      </c>
      <c r="I1135" t="s">
        <v>468</v>
      </c>
    </row>
    <row r="1136" spans="1:9">
      <c r="A1136">
        <v>1135</v>
      </c>
      <c r="B1136">
        <v>11</v>
      </c>
      <c r="C1136" t="s">
        <v>26</v>
      </c>
      <c r="D1136">
        <v>12</v>
      </c>
      <c r="E1136" t="s">
        <v>535</v>
      </c>
      <c r="F1136" t="s">
        <v>536</v>
      </c>
      <c r="G1136">
        <v>-23.760188889999998</v>
      </c>
      <c r="H1136">
        <v>-46.516430560000003</v>
      </c>
    </row>
    <row r="1137" spans="1:9">
      <c r="A1137">
        <v>1136</v>
      </c>
      <c r="B1137">
        <v>12</v>
      </c>
      <c r="C1137" t="s">
        <v>28</v>
      </c>
      <c r="D1137">
        <v>8</v>
      </c>
      <c r="E1137" t="s">
        <v>535</v>
      </c>
      <c r="F1137" t="s">
        <v>536</v>
      </c>
      <c r="G1137">
        <v>-23.760188889999998</v>
      </c>
      <c r="H1137">
        <v>-46.516430560000003</v>
      </c>
    </row>
    <row r="1138" spans="1:9">
      <c r="A1138">
        <v>1137</v>
      </c>
      <c r="B1138">
        <v>13</v>
      </c>
      <c r="C1138" t="s">
        <v>80</v>
      </c>
      <c r="D1138">
        <v>1</v>
      </c>
      <c r="E1138" t="s">
        <v>535</v>
      </c>
      <c r="F1138" t="s">
        <v>536</v>
      </c>
      <c r="G1138">
        <v>-23.758319440000001</v>
      </c>
      <c r="H1138">
        <v>-46.517544440000002</v>
      </c>
    </row>
    <row r="1139" spans="1:9">
      <c r="A1139">
        <v>1138</v>
      </c>
      <c r="B1139">
        <v>14</v>
      </c>
      <c r="C1139" t="s">
        <v>12</v>
      </c>
      <c r="D1139">
        <v>80</v>
      </c>
      <c r="E1139" t="s">
        <v>535</v>
      </c>
      <c r="F1139" t="s">
        <v>536</v>
      </c>
      <c r="G1139">
        <v>-23.758391670000002</v>
      </c>
      <c r="H1139">
        <v>-46.520666669999997</v>
      </c>
    </row>
    <row r="1140" spans="1:9">
      <c r="A1140">
        <v>1139</v>
      </c>
      <c r="B1140">
        <v>15</v>
      </c>
      <c r="C1140" t="s">
        <v>22</v>
      </c>
      <c r="D1140">
        <v>2</v>
      </c>
      <c r="E1140" t="s">
        <v>535</v>
      </c>
      <c r="F1140" t="s">
        <v>536</v>
      </c>
      <c r="G1140">
        <v>-23.758616669999999</v>
      </c>
      <c r="H1140">
        <v>-46.520705560000003</v>
      </c>
    </row>
    <row r="1141" spans="1:9">
      <c r="A1141">
        <v>1140</v>
      </c>
      <c r="B1141">
        <v>16</v>
      </c>
      <c r="C1141" t="s">
        <v>36</v>
      </c>
      <c r="D1141">
        <v>2</v>
      </c>
      <c r="E1141" t="s">
        <v>535</v>
      </c>
      <c r="F1141" t="s">
        <v>536</v>
      </c>
      <c r="G1141">
        <v>-23.758616669999999</v>
      </c>
      <c r="H1141">
        <v>-46.520705560000003</v>
      </c>
    </row>
    <row r="1142" spans="1:9">
      <c r="A1142">
        <v>1141</v>
      </c>
      <c r="B1142">
        <v>17</v>
      </c>
      <c r="C1142" t="s">
        <v>44</v>
      </c>
      <c r="D1142">
        <v>40</v>
      </c>
      <c r="E1142" t="s">
        <v>535</v>
      </c>
      <c r="F1142" t="s">
        <v>536</v>
      </c>
      <c r="G1142">
        <v>-23.758616669999999</v>
      </c>
      <c r="H1142">
        <v>-46.520705560000003</v>
      </c>
      <c r="I1142" t="s">
        <v>468</v>
      </c>
    </row>
    <row r="1143" spans="1:9">
      <c r="A1143">
        <v>1142</v>
      </c>
      <c r="B1143">
        <v>18</v>
      </c>
      <c r="C1143" t="s">
        <v>22</v>
      </c>
      <c r="D1143">
        <v>2</v>
      </c>
      <c r="E1143" t="s">
        <v>535</v>
      </c>
      <c r="F1143" t="s">
        <v>536</v>
      </c>
      <c r="G1143">
        <v>-23.758616669999999</v>
      </c>
      <c r="H1143">
        <v>-46.520705560000003</v>
      </c>
    </row>
    <row r="1144" spans="1:9">
      <c r="A1144">
        <v>1143</v>
      </c>
      <c r="B1144">
        <v>19</v>
      </c>
      <c r="C1144" t="s">
        <v>36</v>
      </c>
      <c r="D1144">
        <v>2</v>
      </c>
      <c r="E1144" t="s">
        <v>535</v>
      </c>
      <c r="F1144" t="s">
        <v>536</v>
      </c>
      <c r="G1144">
        <v>-23.758616669999999</v>
      </c>
      <c r="H1144">
        <v>-46.520705560000003</v>
      </c>
    </row>
    <row r="1145" spans="1:9">
      <c r="A1145">
        <v>1144</v>
      </c>
      <c r="B1145">
        <v>20</v>
      </c>
      <c r="C1145" t="s">
        <v>28</v>
      </c>
      <c r="D1145">
        <v>6</v>
      </c>
      <c r="E1145" t="s">
        <v>535</v>
      </c>
      <c r="F1145" t="s">
        <v>536</v>
      </c>
      <c r="G1145">
        <v>-23.758616669999999</v>
      </c>
      <c r="H1145">
        <v>-46.520705560000003</v>
      </c>
    </row>
    <row r="1146" spans="1:9">
      <c r="A1146">
        <v>1145</v>
      </c>
      <c r="B1146">
        <v>21</v>
      </c>
      <c r="C1146" t="s">
        <v>66</v>
      </c>
      <c r="D1146">
        <v>1</v>
      </c>
      <c r="E1146" t="s">
        <v>535</v>
      </c>
      <c r="F1146" t="s">
        <v>536</v>
      </c>
      <c r="G1146">
        <v>-23.75791667</v>
      </c>
      <c r="H1146">
        <v>-46.520763889999998</v>
      </c>
    </row>
    <row r="1147" spans="1:9">
      <c r="A1147">
        <v>1146</v>
      </c>
      <c r="B1147">
        <v>22</v>
      </c>
      <c r="C1147" t="s">
        <v>80</v>
      </c>
      <c r="D1147">
        <v>1</v>
      </c>
      <c r="E1147" t="s">
        <v>535</v>
      </c>
      <c r="F1147" t="s">
        <v>536</v>
      </c>
      <c r="G1147">
        <v>-23.759058329999998</v>
      </c>
      <c r="H1147">
        <v>-46.5212</v>
      </c>
    </row>
    <row r="1148" spans="1:9">
      <c r="A1148">
        <v>1147</v>
      </c>
      <c r="B1148">
        <v>23</v>
      </c>
      <c r="C1148" t="s">
        <v>26</v>
      </c>
      <c r="D1148">
        <v>10</v>
      </c>
      <c r="E1148" t="s">
        <v>535</v>
      </c>
      <c r="F1148" t="s">
        <v>536</v>
      </c>
      <c r="G1148">
        <v>-23.760747219999999</v>
      </c>
      <c r="H1148">
        <v>-46.521900000000002</v>
      </c>
    </row>
    <row r="1149" spans="1:9">
      <c r="A1149">
        <v>1148</v>
      </c>
      <c r="B1149">
        <v>24</v>
      </c>
      <c r="C1149" t="s">
        <v>80</v>
      </c>
      <c r="D1149">
        <v>1</v>
      </c>
      <c r="E1149" t="s">
        <v>535</v>
      </c>
      <c r="F1149" t="s">
        <v>536</v>
      </c>
      <c r="G1149">
        <v>-23.761219440000001</v>
      </c>
      <c r="H1149">
        <v>-46.522694440000002</v>
      </c>
    </row>
    <row r="1150" spans="1:9">
      <c r="A1150">
        <v>1149</v>
      </c>
      <c r="B1150">
        <v>25</v>
      </c>
      <c r="C1150" t="s">
        <v>26</v>
      </c>
      <c r="D1150">
        <v>6</v>
      </c>
      <c r="E1150" t="s">
        <v>535</v>
      </c>
      <c r="F1150" t="s">
        <v>536</v>
      </c>
      <c r="G1150">
        <v>-23.760833330000001</v>
      </c>
      <c r="H1150">
        <v>-46.523022220000001</v>
      </c>
    </row>
    <row r="1151" spans="1:9">
      <c r="A1151">
        <v>1150</v>
      </c>
      <c r="B1151">
        <v>26</v>
      </c>
      <c r="C1151" t="s">
        <v>26</v>
      </c>
      <c r="D1151">
        <v>12</v>
      </c>
      <c r="E1151" t="s">
        <v>535</v>
      </c>
      <c r="F1151" t="s">
        <v>536</v>
      </c>
      <c r="G1151">
        <v>-23.76030278</v>
      </c>
      <c r="H1151">
        <v>-46.524219440000003</v>
      </c>
    </row>
    <row r="1152" spans="1:9">
      <c r="A1152">
        <v>1151</v>
      </c>
      <c r="B1152">
        <v>27</v>
      </c>
      <c r="C1152" t="s">
        <v>28</v>
      </c>
      <c r="D1152">
        <v>8</v>
      </c>
      <c r="E1152" t="s">
        <v>535</v>
      </c>
      <c r="F1152" t="s">
        <v>536</v>
      </c>
      <c r="G1152">
        <v>-23.76030278</v>
      </c>
      <c r="H1152">
        <v>-46.524219440000003</v>
      </c>
    </row>
    <row r="1153" spans="1:8">
      <c r="A1153">
        <v>1152</v>
      </c>
      <c r="B1153">
        <v>28</v>
      </c>
      <c r="C1153" t="s">
        <v>70</v>
      </c>
      <c r="D1153">
        <v>1</v>
      </c>
      <c r="E1153" t="s">
        <v>535</v>
      </c>
      <c r="F1153" t="s">
        <v>536</v>
      </c>
      <c r="G1153">
        <v>-23.75803333</v>
      </c>
      <c r="H1153">
        <v>-46.524911109999998</v>
      </c>
    </row>
    <row r="1154" spans="1:8">
      <c r="A1154">
        <v>1153</v>
      </c>
      <c r="B1154">
        <v>29</v>
      </c>
      <c r="C1154" t="s">
        <v>80</v>
      </c>
      <c r="D1154">
        <v>1</v>
      </c>
      <c r="E1154" t="s">
        <v>535</v>
      </c>
      <c r="F1154" t="s">
        <v>536</v>
      </c>
      <c r="G1154">
        <v>-23.757841670000001</v>
      </c>
      <c r="H1154">
        <v>-46.525147220000001</v>
      </c>
    </row>
    <row r="1155" spans="1:8">
      <c r="A1155">
        <v>1154</v>
      </c>
      <c r="B1155">
        <v>1</v>
      </c>
      <c r="C1155" t="s">
        <v>78</v>
      </c>
      <c r="D1155">
        <v>1</v>
      </c>
      <c r="E1155" t="s">
        <v>537</v>
      </c>
      <c r="F1155" t="s">
        <v>538</v>
      </c>
      <c r="G1155">
        <v>-23.462499699999999</v>
      </c>
      <c r="H1155">
        <v>-46.758343089999997</v>
      </c>
    </row>
    <row r="1156" spans="1:8">
      <c r="A1156">
        <v>1155</v>
      </c>
      <c r="B1156">
        <v>2</v>
      </c>
      <c r="C1156" t="s">
        <v>62</v>
      </c>
      <c r="D1156">
        <v>30</v>
      </c>
      <c r="E1156" t="s">
        <v>537</v>
      </c>
      <c r="F1156" t="s">
        <v>538</v>
      </c>
      <c r="G1156">
        <v>-23.4624998</v>
      </c>
      <c r="H1156">
        <v>-46.758343070000002</v>
      </c>
    </row>
    <row r="1157" spans="1:8">
      <c r="A1157">
        <v>1156</v>
      </c>
      <c r="B1157">
        <v>3</v>
      </c>
      <c r="C1157" t="s">
        <v>78</v>
      </c>
      <c r="D1157">
        <v>1</v>
      </c>
      <c r="E1157" t="s">
        <v>537</v>
      </c>
      <c r="F1157" t="s">
        <v>538</v>
      </c>
      <c r="G1157">
        <v>-23.462780330000001</v>
      </c>
      <c r="H1157">
        <v>-46.758362529999999</v>
      </c>
    </row>
    <row r="1158" spans="1:8">
      <c r="A1158">
        <v>1157</v>
      </c>
      <c r="B1158">
        <v>4</v>
      </c>
      <c r="C1158" t="s">
        <v>62</v>
      </c>
      <c r="D1158">
        <v>10</v>
      </c>
      <c r="E1158" t="s">
        <v>537</v>
      </c>
      <c r="F1158" t="s">
        <v>538</v>
      </c>
      <c r="G1158">
        <v>-23.462780349999999</v>
      </c>
      <c r="H1158">
        <v>-46.758362519999999</v>
      </c>
    </row>
    <row r="1159" spans="1:8">
      <c r="A1159">
        <v>1158</v>
      </c>
      <c r="B1159">
        <v>5</v>
      </c>
      <c r="C1159" t="s">
        <v>78</v>
      </c>
      <c r="D1159">
        <v>1</v>
      </c>
      <c r="E1159" t="s">
        <v>537</v>
      </c>
      <c r="F1159" t="s">
        <v>538</v>
      </c>
      <c r="G1159">
        <v>-23.46321369</v>
      </c>
      <c r="H1159">
        <v>-46.758943080000002</v>
      </c>
    </row>
    <row r="1160" spans="1:8">
      <c r="A1160">
        <v>1159</v>
      </c>
      <c r="B1160">
        <v>6</v>
      </c>
      <c r="C1160" t="s">
        <v>78</v>
      </c>
      <c r="D1160">
        <v>1</v>
      </c>
      <c r="E1160" t="s">
        <v>537</v>
      </c>
      <c r="F1160" t="s">
        <v>538</v>
      </c>
      <c r="G1160">
        <v>-23.46323035</v>
      </c>
      <c r="H1160">
        <v>-46.758987529999999</v>
      </c>
    </row>
    <row r="1161" spans="1:8">
      <c r="A1161">
        <v>1160</v>
      </c>
      <c r="B1161">
        <v>7</v>
      </c>
      <c r="C1161" t="s">
        <v>26</v>
      </c>
      <c r="D1161">
        <v>17</v>
      </c>
      <c r="E1161" t="s">
        <v>537</v>
      </c>
      <c r="F1161" t="s">
        <v>538</v>
      </c>
      <c r="G1161">
        <v>-23.463263690000002</v>
      </c>
      <c r="H1161">
        <v>-46.759023640000002</v>
      </c>
    </row>
    <row r="1162" spans="1:8">
      <c r="A1162">
        <v>1161</v>
      </c>
      <c r="B1162">
        <v>8</v>
      </c>
      <c r="C1162" t="s">
        <v>36</v>
      </c>
      <c r="D1162">
        <v>6</v>
      </c>
      <c r="E1162" t="s">
        <v>537</v>
      </c>
      <c r="F1162" t="s">
        <v>538</v>
      </c>
      <c r="G1162">
        <v>-23.463274800000001</v>
      </c>
      <c r="H1162">
        <v>-46.759048640000003</v>
      </c>
    </row>
    <row r="1163" spans="1:8">
      <c r="A1163">
        <v>1162</v>
      </c>
      <c r="B1163">
        <v>9</v>
      </c>
      <c r="C1163" t="s">
        <v>78</v>
      </c>
      <c r="D1163">
        <v>1</v>
      </c>
      <c r="E1163" t="s">
        <v>537</v>
      </c>
      <c r="F1163" t="s">
        <v>538</v>
      </c>
      <c r="G1163">
        <v>-23.463499779999999</v>
      </c>
      <c r="H1163">
        <v>-46.760390340000001</v>
      </c>
    </row>
    <row r="1164" spans="1:8">
      <c r="A1164">
        <v>1163</v>
      </c>
      <c r="B1164">
        <v>10</v>
      </c>
      <c r="C1164" t="s">
        <v>36</v>
      </c>
      <c r="D1164">
        <v>3</v>
      </c>
      <c r="E1164" t="s">
        <v>537</v>
      </c>
      <c r="F1164" t="s">
        <v>538</v>
      </c>
      <c r="G1164">
        <v>-23.46349979</v>
      </c>
      <c r="H1164">
        <v>-46.760390319999999</v>
      </c>
    </row>
    <row r="1165" spans="1:8">
      <c r="A1165">
        <v>1164</v>
      </c>
      <c r="B1165">
        <v>11</v>
      </c>
      <c r="C1165" t="s">
        <v>62</v>
      </c>
      <c r="D1165">
        <v>32</v>
      </c>
      <c r="E1165" t="s">
        <v>537</v>
      </c>
      <c r="F1165" t="s">
        <v>538</v>
      </c>
      <c r="G1165">
        <v>-23.46339146</v>
      </c>
      <c r="H1165">
        <v>-46.759481979999997</v>
      </c>
    </row>
    <row r="1166" spans="1:8">
      <c r="A1166">
        <v>1165</v>
      </c>
      <c r="B1166">
        <v>12</v>
      </c>
      <c r="C1166" t="s">
        <v>62</v>
      </c>
      <c r="D1166">
        <v>15</v>
      </c>
      <c r="E1166" t="s">
        <v>537</v>
      </c>
      <c r="F1166" t="s">
        <v>538</v>
      </c>
      <c r="G1166">
        <v>-23.463502569999999</v>
      </c>
      <c r="H1166">
        <v>-46.759690310000003</v>
      </c>
    </row>
    <row r="1167" spans="1:8">
      <c r="A1167">
        <v>1166</v>
      </c>
      <c r="B1167">
        <v>13</v>
      </c>
      <c r="C1167" t="s">
        <v>78</v>
      </c>
      <c r="D1167">
        <v>1</v>
      </c>
      <c r="E1167" t="s">
        <v>537</v>
      </c>
      <c r="F1167" t="s">
        <v>538</v>
      </c>
      <c r="G1167">
        <v>-23.46358592</v>
      </c>
      <c r="H1167">
        <v>-46.760156969999997</v>
      </c>
    </row>
    <row r="1168" spans="1:8">
      <c r="A1168">
        <v>1167</v>
      </c>
      <c r="B1168">
        <v>14</v>
      </c>
      <c r="C1168" t="s">
        <v>62</v>
      </c>
      <c r="D1168">
        <v>22</v>
      </c>
      <c r="E1168" t="s">
        <v>537</v>
      </c>
      <c r="F1168" t="s">
        <v>538</v>
      </c>
      <c r="G1168">
        <v>-23.463585909999999</v>
      </c>
      <c r="H1168">
        <v>-46.760156979999998</v>
      </c>
    </row>
    <row r="1169" spans="1:9">
      <c r="A1169">
        <v>1168</v>
      </c>
      <c r="B1169">
        <v>15</v>
      </c>
      <c r="C1169" t="s">
        <v>62</v>
      </c>
      <c r="D1169">
        <v>4</v>
      </c>
      <c r="E1169" t="s">
        <v>537</v>
      </c>
      <c r="F1169" t="s">
        <v>538</v>
      </c>
      <c r="G1169">
        <v>-23.463397019999999</v>
      </c>
      <c r="H1169">
        <v>-46.760609760000001</v>
      </c>
    </row>
    <row r="1170" spans="1:9">
      <c r="A1170">
        <v>1169</v>
      </c>
      <c r="B1170">
        <v>16</v>
      </c>
      <c r="C1170" t="s">
        <v>78</v>
      </c>
      <c r="D1170">
        <v>1</v>
      </c>
      <c r="E1170" t="s">
        <v>537</v>
      </c>
      <c r="F1170" t="s">
        <v>538</v>
      </c>
      <c r="G1170">
        <v>-23.46341645</v>
      </c>
      <c r="H1170">
        <v>-46.760666520000001</v>
      </c>
    </row>
    <row r="1171" spans="1:9">
      <c r="A1171">
        <v>1170</v>
      </c>
      <c r="B1171">
        <v>17</v>
      </c>
      <c r="C1171" t="s">
        <v>44</v>
      </c>
      <c r="D1171">
        <v>40</v>
      </c>
      <c r="E1171" t="s">
        <v>537</v>
      </c>
      <c r="F1171" t="s">
        <v>538</v>
      </c>
      <c r="G1171">
        <v>-23.463416460000001</v>
      </c>
      <c r="H1171">
        <v>-46.760666530000002</v>
      </c>
      <c r="I1171" t="s">
        <v>468</v>
      </c>
    </row>
    <row r="1172" spans="1:9">
      <c r="A1172">
        <v>1171</v>
      </c>
      <c r="B1172">
        <v>18</v>
      </c>
      <c r="C1172" t="s">
        <v>36</v>
      </c>
      <c r="D1172">
        <v>3</v>
      </c>
      <c r="E1172" t="s">
        <v>537</v>
      </c>
      <c r="F1172" t="s">
        <v>538</v>
      </c>
      <c r="G1172">
        <v>-23.46342757</v>
      </c>
      <c r="H1172">
        <v>-46.760593100000001</v>
      </c>
    </row>
    <row r="1173" spans="1:9">
      <c r="A1173">
        <v>1172</v>
      </c>
      <c r="B1173">
        <v>19</v>
      </c>
      <c r="C1173" t="s">
        <v>78</v>
      </c>
      <c r="D1173">
        <v>1</v>
      </c>
      <c r="E1173" t="s">
        <v>537</v>
      </c>
      <c r="F1173" t="s">
        <v>538</v>
      </c>
      <c r="G1173">
        <v>-23.463374779999999</v>
      </c>
      <c r="H1173">
        <v>-46.760756979999996</v>
      </c>
    </row>
    <row r="1174" spans="1:9">
      <c r="A1174">
        <v>1173</v>
      </c>
      <c r="B1174">
        <v>20</v>
      </c>
      <c r="C1174" t="s">
        <v>36</v>
      </c>
      <c r="D1174">
        <v>8</v>
      </c>
      <c r="E1174" t="s">
        <v>537</v>
      </c>
      <c r="F1174" t="s">
        <v>538</v>
      </c>
      <c r="G1174">
        <v>-23.46337479</v>
      </c>
      <c r="H1174">
        <v>-46.760756989999997</v>
      </c>
    </row>
    <row r="1175" spans="1:9">
      <c r="A1175">
        <v>1174</v>
      </c>
      <c r="B1175">
        <v>21</v>
      </c>
      <c r="C1175" t="s">
        <v>78</v>
      </c>
      <c r="D1175">
        <v>1</v>
      </c>
      <c r="E1175" t="s">
        <v>537</v>
      </c>
      <c r="F1175" t="s">
        <v>538</v>
      </c>
      <c r="G1175">
        <v>-23.463422019999999</v>
      </c>
      <c r="H1175">
        <v>-46.76070421</v>
      </c>
    </row>
    <row r="1176" spans="1:9">
      <c r="A1176">
        <v>1175</v>
      </c>
      <c r="B1176">
        <v>1</v>
      </c>
      <c r="C1176" t="s">
        <v>52</v>
      </c>
      <c r="D1176">
        <v>16</v>
      </c>
      <c r="E1176" t="s">
        <v>539</v>
      </c>
      <c r="F1176" t="s">
        <v>538</v>
      </c>
      <c r="G1176">
        <v>-23.454991400000001</v>
      </c>
      <c r="H1176">
        <v>-46.767051449999997</v>
      </c>
    </row>
    <row r="1177" spans="1:9">
      <c r="A1177">
        <v>1176</v>
      </c>
      <c r="B1177">
        <v>2</v>
      </c>
      <c r="C1177" t="s">
        <v>20</v>
      </c>
      <c r="D1177">
        <v>25</v>
      </c>
      <c r="E1177" t="s">
        <v>539</v>
      </c>
      <c r="F1177" t="s">
        <v>538</v>
      </c>
      <c r="G1177">
        <v>-23.4548664</v>
      </c>
      <c r="H1177">
        <v>-46.766995899999998</v>
      </c>
    </row>
    <row r="1178" spans="1:9">
      <c r="A1178">
        <v>1177</v>
      </c>
      <c r="B1178">
        <v>3</v>
      </c>
      <c r="C1178" t="s">
        <v>36</v>
      </c>
      <c r="D1178">
        <v>8</v>
      </c>
      <c r="E1178" t="s">
        <v>539</v>
      </c>
      <c r="F1178" t="s">
        <v>538</v>
      </c>
      <c r="G1178">
        <v>-23.454563619999998</v>
      </c>
      <c r="H1178">
        <v>-46.76701534</v>
      </c>
    </row>
    <row r="1179" spans="1:9">
      <c r="A1179">
        <v>1178</v>
      </c>
      <c r="B1179">
        <v>4</v>
      </c>
      <c r="C1179" t="s">
        <v>20</v>
      </c>
      <c r="D1179">
        <v>15</v>
      </c>
      <c r="E1179" t="s">
        <v>539</v>
      </c>
      <c r="F1179" t="s">
        <v>538</v>
      </c>
      <c r="G1179">
        <v>-23.45418862</v>
      </c>
      <c r="H1179">
        <v>-46.766962560000003</v>
      </c>
    </row>
    <row r="1180" spans="1:9">
      <c r="A1180">
        <v>1179</v>
      </c>
      <c r="B1180">
        <v>5</v>
      </c>
      <c r="C1180" t="s">
        <v>26</v>
      </c>
      <c r="D1180">
        <v>35</v>
      </c>
      <c r="E1180" t="s">
        <v>539</v>
      </c>
      <c r="F1180" t="s">
        <v>538</v>
      </c>
      <c r="G1180">
        <v>-23.454046959999999</v>
      </c>
      <c r="H1180">
        <v>-46.766943120000001</v>
      </c>
    </row>
    <row r="1181" spans="1:9">
      <c r="A1181">
        <v>1180</v>
      </c>
      <c r="B1181">
        <v>6</v>
      </c>
      <c r="C1181" t="s">
        <v>18</v>
      </c>
      <c r="D1181">
        <v>5</v>
      </c>
      <c r="E1181" t="s">
        <v>539</v>
      </c>
      <c r="F1181" t="s">
        <v>538</v>
      </c>
      <c r="G1181">
        <v>-23.453908070000001</v>
      </c>
      <c r="H1181">
        <v>-46.766932009999998</v>
      </c>
    </row>
    <row r="1182" spans="1:9">
      <c r="A1182">
        <v>1181</v>
      </c>
      <c r="B1182">
        <v>7</v>
      </c>
      <c r="C1182" t="s">
        <v>14</v>
      </c>
      <c r="D1182">
        <v>10</v>
      </c>
      <c r="E1182" t="s">
        <v>539</v>
      </c>
      <c r="F1182" t="s">
        <v>538</v>
      </c>
      <c r="G1182">
        <v>-23.453908070000001</v>
      </c>
      <c r="H1182">
        <v>-46.766932009999998</v>
      </c>
      <c r="I1182" t="s">
        <v>468</v>
      </c>
    </row>
    <row r="1183" spans="1:9">
      <c r="A1183">
        <v>1182</v>
      </c>
      <c r="B1183">
        <v>8</v>
      </c>
      <c r="C1183" t="s">
        <v>18</v>
      </c>
      <c r="D1183">
        <v>5</v>
      </c>
      <c r="E1183" t="s">
        <v>539</v>
      </c>
      <c r="F1183" t="s">
        <v>538</v>
      </c>
      <c r="G1183">
        <v>-23.453908070000001</v>
      </c>
      <c r="H1183">
        <v>-46.766932019999999</v>
      </c>
    </row>
    <row r="1184" spans="1:9">
      <c r="A1184">
        <v>1183</v>
      </c>
      <c r="B1184">
        <v>9</v>
      </c>
      <c r="C1184" t="s">
        <v>14</v>
      </c>
      <c r="D1184">
        <v>9</v>
      </c>
      <c r="E1184" t="s">
        <v>539</v>
      </c>
      <c r="F1184" t="s">
        <v>538</v>
      </c>
      <c r="G1184">
        <v>-23.453908070000001</v>
      </c>
      <c r="H1184">
        <v>-46.766932019999999</v>
      </c>
      <c r="I1184" t="s">
        <v>468</v>
      </c>
    </row>
    <row r="1185" spans="1:9">
      <c r="A1185">
        <v>1184</v>
      </c>
      <c r="B1185">
        <v>10</v>
      </c>
      <c r="C1185" t="s">
        <v>18</v>
      </c>
      <c r="D1185">
        <v>5</v>
      </c>
      <c r="E1185" t="s">
        <v>539</v>
      </c>
      <c r="F1185" t="s">
        <v>538</v>
      </c>
      <c r="G1185">
        <v>-23.453952510000001</v>
      </c>
      <c r="H1185">
        <v>-46.766932009999998</v>
      </c>
    </row>
    <row r="1186" spans="1:9">
      <c r="A1186">
        <v>1185</v>
      </c>
      <c r="B1186">
        <v>11</v>
      </c>
      <c r="C1186" t="s">
        <v>14</v>
      </c>
      <c r="D1186">
        <v>10</v>
      </c>
      <c r="E1186" t="s">
        <v>539</v>
      </c>
      <c r="F1186" t="s">
        <v>538</v>
      </c>
      <c r="G1186">
        <v>-23.453952510000001</v>
      </c>
      <c r="H1186">
        <v>-46.766932009999998</v>
      </c>
      <c r="I1186" t="s">
        <v>468</v>
      </c>
    </row>
    <row r="1187" spans="1:9">
      <c r="A1187">
        <v>1186</v>
      </c>
      <c r="B1187">
        <v>12</v>
      </c>
      <c r="C1187" t="s">
        <v>14</v>
      </c>
      <c r="D1187">
        <v>35</v>
      </c>
      <c r="E1187" t="s">
        <v>539</v>
      </c>
      <c r="F1187" t="s">
        <v>538</v>
      </c>
      <c r="G1187">
        <v>-23.453908070000001</v>
      </c>
      <c r="H1187">
        <v>-46.766932009999998</v>
      </c>
    </row>
    <row r="1188" spans="1:9">
      <c r="A1188">
        <v>1187</v>
      </c>
      <c r="B1188">
        <v>13</v>
      </c>
      <c r="C1188" t="s">
        <v>18</v>
      </c>
      <c r="D1188">
        <v>5</v>
      </c>
      <c r="E1188" t="s">
        <v>539</v>
      </c>
      <c r="F1188" t="s">
        <v>538</v>
      </c>
      <c r="G1188">
        <v>-23.453816400000001</v>
      </c>
      <c r="H1188">
        <v>-46.766923669999997</v>
      </c>
    </row>
    <row r="1189" spans="1:9">
      <c r="A1189">
        <v>1188</v>
      </c>
      <c r="B1189">
        <v>14</v>
      </c>
      <c r="C1189" t="s">
        <v>14</v>
      </c>
      <c r="D1189">
        <v>7</v>
      </c>
      <c r="E1189" t="s">
        <v>539</v>
      </c>
      <c r="F1189" t="s">
        <v>538</v>
      </c>
      <c r="G1189">
        <v>-23.453816400000001</v>
      </c>
      <c r="H1189">
        <v>-46.766923669999997</v>
      </c>
      <c r="I1189" t="s">
        <v>468</v>
      </c>
    </row>
    <row r="1190" spans="1:9">
      <c r="A1190">
        <v>1189</v>
      </c>
      <c r="B1190">
        <v>15</v>
      </c>
      <c r="C1190" t="s">
        <v>20</v>
      </c>
      <c r="D1190">
        <v>80</v>
      </c>
      <c r="E1190" t="s">
        <v>539</v>
      </c>
      <c r="F1190" t="s">
        <v>538</v>
      </c>
      <c r="G1190">
        <v>-23.453624730000001</v>
      </c>
      <c r="H1190">
        <v>-46.766907000000003</v>
      </c>
      <c r="I1190" t="s">
        <v>468</v>
      </c>
    </row>
    <row r="1191" spans="1:9">
      <c r="A1191">
        <v>1190</v>
      </c>
      <c r="B1191">
        <v>16</v>
      </c>
      <c r="C1191" t="s">
        <v>36</v>
      </c>
      <c r="D1191">
        <v>10</v>
      </c>
      <c r="E1191" t="s">
        <v>539</v>
      </c>
      <c r="F1191" t="s">
        <v>538</v>
      </c>
      <c r="G1191">
        <v>-23.453577509999999</v>
      </c>
      <c r="H1191">
        <v>-46.766882000000003</v>
      </c>
    </row>
    <row r="1192" spans="1:9">
      <c r="A1192">
        <v>1191</v>
      </c>
      <c r="B1192">
        <v>17</v>
      </c>
      <c r="C1192" t="s">
        <v>26</v>
      </c>
      <c r="D1192">
        <v>35</v>
      </c>
      <c r="E1192" t="s">
        <v>539</v>
      </c>
      <c r="F1192" t="s">
        <v>538</v>
      </c>
      <c r="G1192">
        <v>-23.453069169999999</v>
      </c>
      <c r="H1192">
        <v>-46.766820889999998</v>
      </c>
    </row>
    <row r="1193" spans="1:9">
      <c r="A1193">
        <v>1192</v>
      </c>
      <c r="B1193">
        <v>18</v>
      </c>
      <c r="C1193" t="s">
        <v>18</v>
      </c>
      <c r="D1193">
        <v>4</v>
      </c>
      <c r="E1193" t="s">
        <v>539</v>
      </c>
      <c r="F1193" t="s">
        <v>538</v>
      </c>
      <c r="G1193">
        <v>-23.45286917</v>
      </c>
      <c r="H1193">
        <v>-46.766695890000001</v>
      </c>
    </row>
    <row r="1194" spans="1:9">
      <c r="A1194">
        <v>1193</v>
      </c>
      <c r="B1194">
        <v>19</v>
      </c>
      <c r="C1194" t="s">
        <v>24</v>
      </c>
      <c r="D1194">
        <v>20</v>
      </c>
      <c r="E1194" t="s">
        <v>539</v>
      </c>
      <c r="F1194" t="s">
        <v>538</v>
      </c>
      <c r="G1194">
        <v>-23.452316400000001</v>
      </c>
      <c r="H1194">
        <v>-46.764662540000003</v>
      </c>
    </row>
    <row r="1195" spans="1:9">
      <c r="A1195">
        <v>1194</v>
      </c>
      <c r="B1195">
        <v>20</v>
      </c>
      <c r="C1195" t="s">
        <v>50</v>
      </c>
      <c r="D1195">
        <v>10</v>
      </c>
      <c r="E1195" t="s">
        <v>539</v>
      </c>
      <c r="F1195" t="s">
        <v>538</v>
      </c>
      <c r="G1195">
        <v>-23.455274760000002</v>
      </c>
      <c r="H1195">
        <v>-46.760904179999997</v>
      </c>
    </row>
    <row r="1196" spans="1:9">
      <c r="A1196">
        <v>1195</v>
      </c>
      <c r="B1196">
        <v>21</v>
      </c>
      <c r="C1196" t="s">
        <v>50</v>
      </c>
      <c r="D1196">
        <v>10</v>
      </c>
      <c r="E1196" t="s">
        <v>539</v>
      </c>
      <c r="F1196" t="s">
        <v>538</v>
      </c>
      <c r="G1196">
        <v>-23.455430310000001</v>
      </c>
      <c r="H1196">
        <v>-46.760204180000002</v>
      </c>
    </row>
    <row r="1197" spans="1:9">
      <c r="A1197">
        <v>1196</v>
      </c>
      <c r="B1197">
        <v>22</v>
      </c>
      <c r="C1197" t="s">
        <v>26</v>
      </c>
      <c r="D1197">
        <v>12</v>
      </c>
      <c r="E1197" t="s">
        <v>539</v>
      </c>
      <c r="F1197" t="s">
        <v>538</v>
      </c>
      <c r="G1197">
        <v>-23.455416419999999</v>
      </c>
      <c r="H1197">
        <v>-46.759318059999998</v>
      </c>
    </row>
    <row r="1198" spans="1:9">
      <c r="A1198">
        <v>1197</v>
      </c>
      <c r="B1198">
        <v>23</v>
      </c>
      <c r="C1198" t="s">
        <v>50</v>
      </c>
      <c r="D1198">
        <v>10</v>
      </c>
      <c r="E1198" t="s">
        <v>539</v>
      </c>
      <c r="F1198" t="s">
        <v>538</v>
      </c>
      <c r="G1198">
        <v>-23.456164309999998</v>
      </c>
      <c r="H1198">
        <v>-46.759629169999997</v>
      </c>
    </row>
    <row r="1199" spans="1:9">
      <c r="A1199">
        <v>1198</v>
      </c>
      <c r="B1199">
        <v>1</v>
      </c>
      <c r="C1199" t="s">
        <v>78</v>
      </c>
      <c r="D1199">
        <v>1</v>
      </c>
      <c r="E1199" t="s">
        <v>540</v>
      </c>
      <c r="F1199" t="s">
        <v>538</v>
      </c>
      <c r="G1199">
        <v>-23.460719229999999</v>
      </c>
      <c r="H1199">
        <v>-46.758143070000003</v>
      </c>
    </row>
    <row r="1200" spans="1:9">
      <c r="A1200">
        <v>1199</v>
      </c>
      <c r="B1200">
        <v>2</v>
      </c>
      <c r="C1200" t="s">
        <v>50</v>
      </c>
      <c r="D1200">
        <v>10</v>
      </c>
      <c r="E1200" t="s">
        <v>540</v>
      </c>
      <c r="F1200" t="s">
        <v>538</v>
      </c>
      <c r="G1200">
        <v>-23.46022756</v>
      </c>
      <c r="H1200">
        <v>-46.758151400000003</v>
      </c>
    </row>
    <row r="1201" spans="1:8">
      <c r="A1201">
        <v>1200</v>
      </c>
      <c r="B1201">
        <v>3</v>
      </c>
      <c r="C1201" t="s">
        <v>78</v>
      </c>
      <c r="D1201">
        <v>1</v>
      </c>
      <c r="E1201" t="s">
        <v>540</v>
      </c>
      <c r="F1201" t="s">
        <v>538</v>
      </c>
      <c r="G1201">
        <v>-23.46017479</v>
      </c>
      <c r="H1201">
        <v>-46.758151400000003</v>
      </c>
    </row>
    <row r="1202" spans="1:8">
      <c r="A1202">
        <v>1201</v>
      </c>
      <c r="B1202">
        <v>4</v>
      </c>
      <c r="C1202" t="s">
        <v>78</v>
      </c>
      <c r="D1202">
        <v>1</v>
      </c>
      <c r="E1202" t="s">
        <v>540</v>
      </c>
      <c r="F1202" t="s">
        <v>538</v>
      </c>
      <c r="G1202">
        <v>-23.45996367</v>
      </c>
      <c r="H1202">
        <v>-46.758270840000002</v>
      </c>
    </row>
    <row r="1203" spans="1:8">
      <c r="A1203">
        <v>1202</v>
      </c>
      <c r="B1203">
        <v>5</v>
      </c>
      <c r="C1203" t="s">
        <v>78</v>
      </c>
      <c r="D1203">
        <v>1</v>
      </c>
      <c r="E1203" t="s">
        <v>540</v>
      </c>
      <c r="F1203" t="s">
        <v>538</v>
      </c>
      <c r="G1203">
        <v>-23.459410890000001</v>
      </c>
      <c r="H1203">
        <v>-46.758623620000002</v>
      </c>
    </row>
    <row r="1204" spans="1:8">
      <c r="A1204">
        <v>1203</v>
      </c>
      <c r="B1204">
        <v>6</v>
      </c>
      <c r="C1204" t="s">
        <v>36</v>
      </c>
      <c r="D1204">
        <v>14</v>
      </c>
      <c r="E1204" t="s">
        <v>540</v>
      </c>
      <c r="F1204" t="s">
        <v>538</v>
      </c>
      <c r="G1204">
        <v>-23.45874422</v>
      </c>
      <c r="H1204">
        <v>-46.759254179999999</v>
      </c>
    </row>
    <row r="1205" spans="1:8">
      <c r="A1205">
        <v>1204</v>
      </c>
      <c r="B1205">
        <v>7</v>
      </c>
      <c r="C1205" t="s">
        <v>78</v>
      </c>
      <c r="D1205">
        <v>1</v>
      </c>
      <c r="E1205" t="s">
        <v>540</v>
      </c>
      <c r="F1205" t="s">
        <v>538</v>
      </c>
      <c r="G1205">
        <v>-23.459160870000002</v>
      </c>
      <c r="H1205">
        <v>-46.758870809999998</v>
      </c>
    </row>
    <row r="1206" spans="1:8">
      <c r="A1206">
        <v>1205</v>
      </c>
      <c r="B1206">
        <v>8</v>
      </c>
      <c r="C1206" t="s">
        <v>78</v>
      </c>
      <c r="D1206">
        <v>1</v>
      </c>
      <c r="E1206" t="s">
        <v>540</v>
      </c>
      <c r="F1206" t="s">
        <v>538</v>
      </c>
      <c r="G1206">
        <v>-23.459160879999999</v>
      </c>
      <c r="H1206">
        <v>-46.758870829999999</v>
      </c>
    </row>
    <row r="1207" spans="1:8">
      <c r="A1207">
        <v>1206</v>
      </c>
      <c r="B1207">
        <v>9</v>
      </c>
      <c r="C1207" t="s">
        <v>36</v>
      </c>
      <c r="D1207">
        <v>35</v>
      </c>
      <c r="E1207" t="s">
        <v>540</v>
      </c>
      <c r="F1207" t="s">
        <v>538</v>
      </c>
      <c r="G1207">
        <v>-23.45916089</v>
      </c>
      <c r="H1207">
        <v>-46.75887084</v>
      </c>
    </row>
    <row r="1208" spans="1:8">
      <c r="A1208">
        <v>1207</v>
      </c>
      <c r="B1208">
        <v>10</v>
      </c>
      <c r="C1208" t="s">
        <v>78</v>
      </c>
      <c r="D1208">
        <v>1</v>
      </c>
      <c r="E1208" t="s">
        <v>540</v>
      </c>
      <c r="F1208" t="s">
        <v>538</v>
      </c>
      <c r="G1208">
        <v>-23.458760890000001</v>
      </c>
      <c r="H1208">
        <v>-46.759054169999999</v>
      </c>
    </row>
    <row r="1209" spans="1:8">
      <c r="A1209">
        <v>1208</v>
      </c>
      <c r="B1209">
        <v>11</v>
      </c>
      <c r="C1209" t="s">
        <v>26</v>
      </c>
      <c r="D1209">
        <v>10</v>
      </c>
      <c r="E1209" t="s">
        <v>540</v>
      </c>
      <c r="F1209" t="s">
        <v>538</v>
      </c>
      <c r="G1209">
        <v>-23.458760890000001</v>
      </c>
      <c r="H1209">
        <v>-46.75905418</v>
      </c>
    </row>
    <row r="1210" spans="1:8">
      <c r="A1210">
        <v>1209</v>
      </c>
      <c r="B1210">
        <v>12</v>
      </c>
      <c r="C1210" t="s">
        <v>78</v>
      </c>
      <c r="D1210">
        <v>1</v>
      </c>
      <c r="E1210" t="s">
        <v>540</v>
      </c>
      <c r="F1210" t="s">
        <v>538</v>
      </c>
      <c r="G1210">
        <v>-23.458691429999998</v>
      </c>
      <c r="H1210">
        <v>-46.759068059999997</v>
      </c>
    </row>
    <row r="1211" spans="1:8">
      <c r="A1211">
        <v>1210</v>
      </c>
      <c r="B1211">
        <v>13</v>
      </c>
      <c r="C1211" t="s">
        <v>36</v>
      </c>
      <c r="D1211">
        <v>150</v>
      </c>
      <c r="E1211" t="s">
        <v>540</v>
      </c>
      <c r="F1211" t="s">
        <v>538</v>
      </c>
      <c r="G1211">
        <v>-23.458691439999999</v>
      </c>
      <c r="H1211">
        <v>-46.759068069999998</v>
      </c>
    </row>
    <row r="1212" spans="1:8">
      <c r="A1212">
        <v>1211</v>
      </c>
      <c r="B1212">
        <v>14</v>
      </c>
      <c r="C1212" t="s">
        <v>78</v>
      </c>
      <c r="D1212">
        <v>1</v>
      </c>
      <c r="E1212" t="s">
        <v>540</v>
      </c>
      <c r="F1212" t="s">
        <v>538</v>
      </c>
      <c r="G1212">
        <v>-23.457071979999998</v>
      </c>
      <c r="H1212">
        <v>-46.760112499999998</v>
      </c>
    </row>
    <row r="1213" spans="1:8">
      <c r="A1213">
        <v>1212</v>
      </c>
      <c r="B1213">
        <v>15</v>
      </c>
      <c r="C1213" t="s">
        <v>52</v>
      </c>
      <c r="D1213">
        <v>16</v>
      </c>
      <c r="E1213" t="s">
        <v>540</v>
      </c>
      <c r="F1213" t="s">
        <v>538</v>
      </c>
      <c r="G1213">
        <v>-23.457071989999999</v>
      </c>
      <c r="H1213">
        <v>-46.760112509999999</v>
      </c>
    </row>
    <row r="1214" spans="1:8">
      <c r="A1214">
        <v>1213</v>
      </c>
      <c r="B1214">
        <v>16</v>
      </c>
      <c r="C1214" t="s">
        <v>78</v>
      </c>
      <c r="D1214">
        <v>1</v>
      </c>
      <c r="E1214" t="s">
        <v>540</v>
      </c>
      <c r="F1214" t="s">
        <v>538</v>
      </c>
      <c r="G1214">
        <v>-23.457127530000001</v>
      </c>
      <c r="H1214">
        <v>-46.760065279999999</v>
      </c>
    </row>
    <row r="1215" spans="1:8">
      <c r="A1215">
        <v>1214</v>
      </c>
      <c r="B1215">
        <v>17</v>
      </c>
      <c r="C1215" t="s">
        <v>78</v>
      </c>
      <c r="D1215">
        <v>1</v>
      </c>
      <c r="E1215" t="s">
        <v>540</v>
      </c>
      <c r="F1215" t="s">
        <v>538</v>
      </c>
      <c r="G1215">
        <v>-23.457127400000001</v>
      </c>
      <c r="H1215">
        <v>-46.76006529</v>
      </c>
    </row>
    <row r="1216" spans="1:8">
      <c r="A1216">
        <v>1215</v>
      </c>
      <c r="B1216">
        <v>18</v>
      </c>
      <c r="C1216" t="s">
        <v>36</v>
      </c>
      <c r="D1216">
        <v>69</v>
      </c>
      <c r="E1216" t="s">
        <v>540</v>
      </c>
      <c r="F1216" t="s">
        <v>538</v>
      </c>
      <c r="G1216">
        <v>-23.457127549999999</v>
      </c>
      <c r="H1216">
        <v>-46.760065300000001</v>
      </c>
    </row>
    <row r="1217" spans="1:9">
      <c r="A1217">
        <v>1216</v>
      </c>
      <c r="B1217">
        <v>19</v>
      </c>
      <c r="C1217" t="s">
        <v>78</v>
      </c>
      <c r="D1217">
        <v>1</v>
      </c>
      <c r="E1217" t="s">
        <v>540</v>
      </c>
      <c r="F1217" t="s">
        <v>538</v>
      </c>
      <c r="G1217">
        <v>-23.457471980000001</v>
      </c>
      <c r="H1217">
        <v>-46.759679169999998</v>
      </c>
    </row>
    <row r="1218" spans="1:9">
      <c r="A1218">
        <v>1217</v>
      </c>
      <c r="B1218">
        <v>20</v>
      </c>
      <c r="C1218" t="s">
        <v>80</v>
      </c>
      <c r="D1218">
        <v>1</v>
      </c>
      <c r="E1218" t="s">
        <v>540</v>
      </c>
      <c r="F1218" t="s">
        <v>538</v>
      </c>
      <c r="G1218">
        <v>-23.457471989999998</v>
      </c>
      <c r="H1218">
        <v>-46.759679179999999</v>
      </c>
    </row>
    <row r="1219" spans="1:9">
      <c r="A1219">
        <v>1218</v>
      </c>
      <c r="B1219">
        <v>1</v>
      </c>
      <c r="C1219" t="s">
        <v>52</v>
      </c>
      <c r="D1219">
        <v>16</v>
      </c>
      <c r="E1219" t="s">
        <v>541</v>
      </c>
      <c r="F1219" t="s">
        <v>542</v>
      </c>
      <c r="G1219">
        <v>-23.338059000000001</v>
      </c>
      <c r="H1219">
        <v>-46.694794000000002</v>
      </c>
      <c r="I1219" t="s">
        <v>468</v>
      </c>
    </row>
    <row r="1220" spans="1:9">
      <c r="A1220">
        <v>1219</v>
      </c>
      <c r="B1220">
        <v>2</v>
      </c>
      <c r="C1220" t="s">
        <v>44</v>
      </c>
      <c r="D1220">
        <v>40</v>
      </c>
      <c r="E1220" t="s">
        <v>541</v>
      </c>
      <c r="F1220" t="s">
        <v>542</v>
      </c>
      <c r="G1220">
        <v>-23.348036</v>
      </c>
      <c r="H1220">
        <v>-46.705281999999997</v>
      </c>
      <c r="I1220" t="s">
        <v>468</v>
      </c>
    </row>
    <row r="1221" spans="1:9">
      <c r="A1221">
        <v>1220</v>
      </c>
      <c r="B1221">
        <v>3</v>
      </c>
      <c r="C1221" t="s">
        <v>20</v>
      </c>
      <c r="D1221">
        <v>5</v>
      </c>
      <c r="E1221" t="s">
        <v>541</v>
      </c>
      <c r="F1221" t="s">
        <v>542</v>
      </c>
      <c r="G1221">
        <v>-23.346926</v>
      </c>
      <c r="H1221">
        <v>-46.710681999999998</v>
      </c>
      <c r="I1221" t="s">
        <v>468</v>
      </c>
    </row>
    <row r="1222" spans="1:9">
      <c r="A1222">
        <v>1221</v>
      </c>
      <c r="B1222">
        <v>4</v>
      </c>
      <c r="C1222" t="s">
        <v>36</v>
      </c>
      <c r="D1222">
        <v>10</v>
      </c>
      <c r="E1222" t="s">
        <v>541</v>
      </c>
      <c r="F1222" t="s">
        <v>542</v>
      </c>
      <c r="G1222">
        <v>-23.346997999999999</v>
      </c>
      <c r="H1222">
        <v>-46.710712000000001</v>
      </c>
      <c r="I1222" t="s">
        <v>468</v>
      </c>
    </row>
    <row r="1223" spans="1:9">
      <c r="A1223">
        <v>1222</v>
      </c>
      <c r="B1223">
        <v>5</v>
      </c>
      <c r="C1223" t="s">
        <v>44</v>
      </c>
      <c r="D1223">
        <v>40</v>
      </c>
      <c r="E1223" t="s">
        <v>541</v>
      </c>
      <c r="F1223" t="s">
        <v>542</v>
      </c>
      <c r="G1223">
        <v>-23.347024000000001</v>
      </c>
      <c r="H1223">
        <v>-46.700752000000001</v>
      </c>
      <c r="I1223" t="s">
        <v>468</v>
      </c>
    </row>
    <row r="1224" spans="1:9">
      <c r="A1224">
        <v>1223</v>
      </c>
      <c r="B1224">
        <v>6</v>
      </c>
      <c r="C1224" t="s">
        <v>26</v>
      </c>
      <c r="D1224">
        <v>10</v>
      </c>
      <c r="E1224" t="s">
        <v>541</v>
      </c>
      <c r="F1224" t="s">
        <v>542</v>
      </c>
      <c r="G1224">
        <v>-23.360181999999998</v>
      </c>
      <c r="H1224">
        <v>-46.707689000000002</v>
      </c>
      <c r="I1224" t="s">
        <v>468</v>
      </c>
    </row>
    <row r="1225" spans="1:9">
      <c r="A1225">
        <v>1224</v>
      </c>
      <c r="B1225">
        <v>7</v>
      </c>
      <c r="C1225" t="s">
        <v>44</v>
      </c>
      <c r="D1225">
        <v>40</v>
      </c>
      <c r="E1225" t="s">
        <v>541</v>
      </c>
      <c r="F1225" t="s">
        <v>542</v>
      </c>
      <c r="G1225">
        <v>-23.359038999999999</v>
      </c>
      <c r="H1225">
        <v>-46.699539999999999</v>
      </c>
      <c r="I1225" t="s">
        <v>468</v>
      </c>
    </row>
    <row r="1226" spans="1:9">
      <c r="A1226">
        <v>1225</v>
      </c>
      <c r="B1226">
        <v>8</v>
      </c>
      <c r="C1226" t="s">
        <v>44</v>
      </c>
      <c r="D1226">
        <v>40</v>
      </c>
      <c r="E1226" t="s">
        <v>541</v>
      </c>
      <c r="F1226" t="s">
        <v>542</v>
      </c>
      <c r="G1226">
        <v>-23.349810999999999</v>
      </c>
      <c r="H1226">
        <v>-46.701965999999999</v>
      </c>
      <c r="I1226" t="s">
        <v>468</v>
      </c>
    </row>
    <row r="1227" spans="1:9">
      <c r="A1227">
        <v>1226</v>
      </c>
      <c r="B1227">
        <v>9</v>
      </c>
      <c r="C1227" t="s">
        <v>44</v>
      </c>
      <c r="D1227">
        <v>40</v>
      </c>
      <c r="E1227" t="s">
        <v>541</v>
      </c>
      <c r="F1227" t="s">
        <v>542</v>
      </c>
      <c r="G1227">
        <v>-23.338882999999999</v>
      </c>
      <c r="H1227">
        <v>-46.700408000000003</v>
      </c>
      <c r="I1227" t="s">
        <v>468</v>
      </c>
    </row>
    <row r="1228" spans="1:9">
      <c r="A1228">
        <v>1227</v>
      </c>
      <c r="B1228">
        <v>10</v>
      </c>
      <c r="C1228" t="s">
        <v>70</v>
      </c>
      <c r="D1228">
        <v>1</v>
      </c>
      <c r="E1228" t="s">
        <v>541</v>
      </c>
      <c r="F1228" t="s">
        <v>542</v>
      </c>
      <c r="G1228">
        <v>-23.338918</v>
      </c>
      <c r="H1228">
        <v>-46.700487000000003</v>
      </c>
      <c r="I1228" t="s">
        <v>468</v>
      </c>
    </row>
    <row r="1229" spans="1:9">
      <c r="A1229">
        <v>1228</v>
      </c>
      <c r="B1229">
        <v>11</v>
      </c>
      <c r="C1229" t="s">
        <v>44</v>
      </c>
      <c r="D1229">
        <v>100</v>
      </c>
      <c r="E1229" t="s">
        <v>541</v>
      </c>
      <c r="F1229" t="s">
        <v>542</v>
      </c>
      <c r="G1229">
        <v>-23.339684999999999</v>
      </c>
      <c r="H1229">
        <v>-46.721268000000002</v>
      </c>
      <c r="I1229" t="s">
        <v>468</v>
      </c>
    </row>
    <row r="1230" spans="1:9">
      <c r="A1230">
        <v>1229</v>
      </c>
      <c r="B1230">
        <v>12</v>
      </c>
      <c r="C1230" t="s">
        <v>70</v>
      </c>
      <c r="D1230">
        <v>1</v>
      </c>
      <c r="E1230" t="s">
        <v>541</v>
      </c>
      <c r="F1230" t="s">
        <v>542</v>
      </c>
      <c r="G1230">
        <v>-23.339086000000002</v>
      </c>
      <c r="H1230">
        <v>-46.723148000000002</v>
      </c>
      <c r="I1230" t="s">
        <v>468</v>
      </c>
    </row>
    <row r="1231" spans="1:9">
      <c r="A1231">
        <v>1230</v>
      </c>
      <c r="B1231">
        <v>1</v>
      </c>
      <c r="C1231" t="s">
        <v>62</v>
      </c>
      <c r="D1231">
        <v>350</v>
      </c>
      <c r="E1231" t="s">
        <v>543</v>
      </c>
      <c r="F1231" t="s">
        <v>544</v>
      </c>
      <c r="G1231" s="221">
        <v>-23.4041755066077</v>
      </c>
      <c r="H1231" s="221">
        <v>-46.534290796963298</v>
      </c>
    </row>
    <row r="1232" spans="1:9">
      <c r="A1232">
        <v>1231</v>
      </c>
      <c r="B1232">
        <v>2</v>
      </c>
      <c r="C1232" t="s">
        <v>44</v>
      </c>
      <c r="D1232">
        <v>100</v>
      </c>
      <c r="E1232" t="s">
        <v>543</v>
      </c>
      <c r="F1232" t="s">
        <v>544</v>
      </c>
      <c r="G1232" s="221">
        <v>-23.4015326972095</v>
      </c>
      <c r="H1232" s="221">
        <v>-46.532399055159097</v>
      </c>
    </row>
    <row r="1233" spans="1:10">
      <c r="A1233">
        <v>1232</v>
      </c>
      <c r="B1233">
        <v>3</v>
      </c>
      <c r="C1233" t="s">
        <v>62</v>
      </c>
      <c r="D1233">
        <v>100</v>
      </c>
      <c r="E1233" t="s">
        <v>543</v>
      </c>
      <c r="F1233" t="s">
        <v>544</v>
      </c>
      <c r="G1233" s="221">
        <v>-23.401508909389101</v>
      </c>
      <c r="H1233" s="221">
        <v>-46.532451642928201</v>
      </c>
    </row>
    <row r="1234" spans="1:10">
      <c r="A1234">
        <v>1233</v>
      </c>
      <c r="B1234">
        <v>4</v>
      </c>
      <c r="C1234" t="s">
        <v>14</v>
      </c>
      <c r="D1234">
        <v>1600</v>
      </c>
      <c r="E1234" t="s">
        <v>543</v>
      </c>
      <c r="F1234" t="s">
        <v>544</v>
      </c>
      <c r="G1234" s="221">
        <v>-23.4009689084664</v>
      </c>
      <c r="H1234" s="221">
        <v>-46.533022513090202</v>
      </c>
    </row>
    <row r="1235" spans="1:10">
      <c r="A1235">
        <v>1234</v>
      </c>
      <c r="B1235">
        <v>5</v>
      </c>
      <c r="C1235" t="s">
        <v>62</v>
      </c>
      <c r="D1235">
        <v>50</v>
      </c>
      <c r="E1235" t="s">
        <v>543</v>
      </c>
      <c r="F1235" t="s">
        <v>544</v>
      </c>
      <c r="G1235" s="221">
        <v>-23.398329374841801</v>
      </c>
      <c r="H1235" s="221">
        <v>-46.531466043420899</v>
      </c>
      <c r="I1235" t="s">
        <v>480</v>
      </c>
      <c r="J1235" t="s">
        <v>545</v>
      </c>
    </row>
    <row r="1236" spans="1:10">
      <c r="A1236">
        <v>1235</v>
      </c>
      <c r="B1236">
        <v>6</v>
      </c>
      <c r="C1236" t="s">
        <v>52</v>
      </c>
      <c r="D1236">
        <v>49</v>
      </c>
      <c r="E1236" t="s">
        <v>543</v>
      </c>
      <c r="F1236" t="s">
        <v>544</v>
      </c>
      <c r="G1236" s="221">
        <v>-23.398029422876</v>
      </c>
      <c r="H1236" s="221">
        <v>-46.5309362929288</v>
      </c>
    </row>
    <row r="1237" spans="1:10">
      <c r="A1237">
        <v>1236</v>
      </c>
      <c r="B1237">
        <v>7</v>
      </c>
      <c r="C1237" t="s">
        <v>50</v>
      </c>
      <c r="D1237">
        <v>84</v>
      </c>
      <c r="E1237" t="s">
        <v>543</v>
      </c>
      <c r="F1237" t="s">
        <v>544</v>
      </c>
      <c r="G1237" s="221">
        <v>-23.396457250168901</v>
      </c>
      <c r="H1237" s="221">
        <v>-46.5329580980627</v>
      </c>
    </row>
    <row r="1238" spans="1:10">
      <c r="A1238">
        <v>1237</v>
      </c>
      <c r="B1238">
        <v>8</v>
      </c>
      <c r="C1238" t="s">
        <v>44</v>
      </c>
      <c r="D1238">
        <v>100</v>
      </c>
      <c r="E1238" t="s">
        <v>543</v>
      </c>
      <c r="F1238" t="s">
        <v>544</v>
      </c>
      <c r="G1238" s="221">
        <v>-23.396364480032201</v>
      </c>
      <c r="H1238" s="221">
        <v>-46.5332739330103</v>
      </c>
      <c r="I1238" t="s">
        <v>480</v>
      </c>
      <c r="J1238" t="s">
        <v>545</v>
      </c>
    </row>
    <row r="1239" spans="1:10">
      <c r="A1239">
        <v>1238</v>
      </c>
      <c r="B1239">
        <v>9</v>
      </c>
      <c r="C1239" t="s">
        <v>44</v>
      </c>
      <c r="D1239">
        <v>66</v>
      </c>
      <c r="E1239" t="s">
        <v>543</v>
      </c>
      <c r="F1239" t="s">
        <v>544</v>
      </c>
      <c r="G1239" s="221">
        <v>-23.396444437246501</v>
      </c>
      <c r="H1239" s="221">
        <v>-46.533046764100398</v>
      </c>
    </row>
    <row r="1240" spans="1:10">
      <c r="A1240">
        <v>1239</v>
      </c>
      <c r="B1240">
        <v>10</v>
      </c>
      <c r="C1240" t="s">
        <v>52</v>
      </c>
      <c r="D1240">
        <v>15</v>
      </c>
      <c r="E1240" t="s">
        <v>543</v>
      </c>
      <c r="F1240" t="s">
        <v>544</v>
      </c>
      <c r="G1240" s="221">
        <v>-23.396276508825899</v>
      </c>
      <c r="H1240" s="221">
        <v>-46.532973731556602</v>
      </c>
      <c r="I1240" t="s">
        <v>480</v>
      </c>
      <c r="J1240" t="s">
        <v>545</v>
      </c>
    </row>
    <row r="1241" spans="1:10">
      <c r="A1241">
        <v>1240</v>
      </c>
      <c r="B1241">
        <v>11</v>
      </c>
      <c r="C1241" t="s">
        <v>56</v>
      </c>
      <c r="D1241">
        <v>10</v>
      </c>
      <c r="E1241" t="s">
        <v>543</v>
      </c>
      <c r="F1241" t="s">
        <v>544</v>
      </c>
      <c r="G1241" s="221">
        <v>-23.396277777777701</v>
      </c>
      <c r="H1241" s="221">
        <v>-46.532947222222198</v>
      </c>
      <c r="I1241" t="s">
        <v>480</v>
      </c>
      <c r="J1241" t="s">
        <v>545</v>
      </c>
    </row>
    <row r="1242" spans="1:10">
      <c r="A1242">
        <v>1241</v>
      </c>
      <c r="B1242">
        <v>12</v>
      </c>
      <c r="C1242" t="s">
        <v>22</v>
      </c>
      <c r="D1242">
        <v>14</v>
      </c>
      <c r="E1242" t="s">
        <v>543</v>
      </c>
      <c r="F1242" t="s">
        <v>544</v>
      </c>
      <c r="G1242" s="221">
        <v>-23.396277777777701</v>
      </c>
      <c r="H1242" s="221">
        <v>-46.315871000000001</v>
      </c>
    </row>
    <row r="1243" spans="1:10">
      <c r="A1243">
        <v>1242</v>
      </c>
      <c r="B1243">
        <v>13</v>
      </c>
      <c r="C1243" t="s">
        <v>18</v>
      </c>
      <c r="D1243">
        <v>230</v>
      </c>
      <c r="E1243" t="s">
        <v>543</v>
      </c>
      <c r="F1243" t="s">
        <v>544</v>
      </c>
      <c r="G1243" s="221">
        <v>-23.396159685961699</v>
      </c>
      <c r="H1243" s="221">
        <v>-46.533046612539003</v>
      </c>
      <c r="I1243" t="s">
        <v>480</v>
      </c>
      <c r="J1243" t="s">
        <v>545</v>
      </c>
    </row>
    <row r="1244" spans="1:10">
      <c r="A1244">
        <v>1243</v>
      </c>
      <c r="B1244">
        <v>14</v>
      </c>
      <c r="C1244" t="s">
        <v>20</v>
      </c>
      <c r="D1244">
        <v>230</v>
      </c>
      <c r="E1244" t="s">
        <v>543</v>
      </c>
      <c r="F1244" t="s">
        <v>544</v>
      </c>
      <c r="G1244" s="221">
        <v>-23.3961583333333</v>
      </c>
      <c r="H1244" s="221">
        <v>-46.533047222222201</v>
      </c>
    </row>
    <row r="1245" spans="1:10">
      <c r="A1245">
        <v>1244</v>
      </c>
      <c r="B1245">
        <v>15</v>
      </c>
      <c r="C1245" t="s">
        <v>36</v>
      </c>
      <c r="D1245">
        <v>230</v>
      </c>
      <c r="E1245" t="s">
        <v>543</v>
      </c>
      <c r="F1245" t="s">
        <v>544</v>
      </c>
      <c r="G1245" s="221">
        <v>-23.3961583333333</v>
      </c>
      <c r="H1245" s="221">
        <v>-46.533047222222201</v>
      </c>
      <c r="I1245" t="s">
        <v>480</v>
      </c>
      <c r="J1245" t="s">
        <v>545</v>
      </c>
    </row>
    <row r="1246" spans="1:10">
      <c r="A1246">
        <v>1245</v>
      </c>
      <c r="B1246">
        <v>16</v>
      </c>
      <c r="C1246" t="s">
        <v>68</v>
      </c>
      <c r="D1246">
        <v>1</v>
      </c>
      <c r="E1246" t="s">
        <v>543</v>
      </c>
      <c r="F1246" t="s">
        <v>544</v>
      </c>
      <c r="G1246" s="221">
        <v>-23.3961583333333</v>
      </c>
      <c r="H1246" s="221">
        <v>-46.533047222222201</v>
      </c>
      <c r="I1246" t="s">
        <v>480</v>
      </c>
      <c r="J1246" t="s">
        <v>545</v>
      </c>
    </row>
    <row r="1247" spans="1:10">
      <c r="A1247">
        <v>1246</v>
      </c>
      <c r="B1247">
        <v>17</v>
      </c>
      <c r="C1247" t="s">
        <v>66</v>
      </c>
      <c r="D1247">
        <v>1</v>
      </c>
      <c r="E1247" t="s">
        <v>543</v>
      </c>
      <c r="F1247" t="s">
        <v>544</v>
      </c>
      <c r="G1247" s="221">
        <v>-23.3961583333333</v>
      </c>
      <c r="H1247" s="221">
        <v>-46.533047222222201</v>
      </c>
      <c r="I1247" t="s">
        <v>480</v>
      </c>
      <c r="J1247" t="s">
        <v>545</v>
      </c>
    </row>
    <row r="1248" spans="1:10">
      <c r="A1248">
        <v>1247</v>
      </c>
      <c r="B1248">
        <v>18</v>
      </c>
      <c r="C1248" t="s">
        <v>18</v>
      </c>
      <c r="D1248">
        <v>112</v>
      </c>
      <c r="E1248" t="s">
        <v>543</v>
      </c>
      <c r="F1248" t="s">
        <v>544</v>
      </c>
      <c r="G1248" s="221">
        <v>-23.394136111111099</v>
      </c>
      <c r="H1248" s="221">
        <v>-46.532680555555501</v>
      </c>
    </row>
    <row r="1249" spans="1:10">
      <c r="A1249">
        <v>1248</v>
      </c>
      <c r="B1249">
        <v>19</v>
      </c>
      <c r="C1249" t="s">
        <v>20</v>
      </c>
      <c r="D1249">
        <v>112</v>
      </c>
      <c r="E1249" t="s">
        <v>543</v>
      </c>
      <c r="F1249" t="s">
        <v>544</v>
      </c>
      <c r="G1249" s="221">
        <v>-23.394136111111099</v>
      </c>
      <c r="H1249" s="221">
        <v>-46.532680555555501</v>
      </c>
      <c r="I1249" t="s">
        <v>480</v>
      </c>
      <c r="J1249" t="s">
        <v>545</v>
      </c>
    </row>
    <row r="1250" spans="1:10">
      <c r="A1250">
        <v>1249</v>
      </c>
      <c r="B1250">
        <v>20</v>
      </c>
      <c r="C1250" t="s">
        <v>30</v>
      </c>
      <c r="D1250">
        <v>6</v>
      </c>
      <c r="E1250" t="s">
        <v>543</v>
      </c>
      <c r="F1250" t="s">
        <v>544</v>
      </c>
      <c r="G1250" s="221">
        <v>-23.3932</v>
      </c>
      <c r="H1250" s="221">
        <v>-46.532538888888801</v>
      </c>
    </row>
    <row r="1251" spans="1:10">
      <c r="A1251">
        <v>1250</v>
      </c>
      <c r="B1251">
        <v>21</v>
      </c>
      <c r="C1251" t="s">
        <v>18</v>
      </c>
      <c r="D1251">
        <v>6</v>
      </c>
      <c r="E1251" t="s">
        <v>543</v>
      </c>
      <c r="F1251" t="s">
        <v>544</v>
      </c>
      <c r="G1251" s="221">
        <v>-23.3932</v>
      </c>
      <c r="H1251" s="221">
        <v>-46.532538888888801</v>
      </c>
      <c r="I1251" t="s">
        <v>480</v>
      </c>
      <c r="J1251" t="s">
        <v>545</v>
      </c>
    </row>
    <row r="1252" spans="1:10">
      <c r="A1252">
        <v>1251</v>
      </c>
      <c r="B1252">
        <v>22</v>
      </c>
      <c r="C1252" t="s">
        <v>18</v>
      </c>
      <c r="D1252">
        <v>105</v>
      </c>
      <c r="E1252" t="s">
        <v>543</v>
      </c>
      <c r="F1252" t="s">
        <v>544</v>
      </c>
      <c r="G1252" s="221">
        <v>-23.392127777777699</v>
      </c>
      <c r="H1252" s="221">
        <v>-46.532258333333303</v>
      </c>
      <c r="I1252" t="s">
        <v>480</v>
      </c>
      <c r="J1252" t="s">
        <v>545</v>
      </c>
    </row>
    <row r="1253" spans="1:10">
      <c r="A1253">
        <v>1252</v>
      </c>
      <c r="B1253">
        <v>23</v>
      </c>
      <c r="C1253" t="s">
        <v>36</v>
      </c>
      <c r="D1253">
        <v>105</v>
      </c>
      <c r="E1253" t="s">
        <v>543</v>
      </c>
      <c r="F1253" t="s">
        <v>544</v>
      </c>
      <c r="G1253" s="221">
        <v>-23.392127777777699</v>
      </c>
      <c r="H1253" s="221">
        <v>-46.532258333333303</v>
      </c>
      <c r="I1253" t="s">
        <v>480</v>
      </c>
      <c r="J1253" t="s">
        <v>545</v>
      </c>
    </row>
    <row r="1254" spans="1:10">
      <c r="A1254">
        <v>1253</v>
      </c>
      <c r="B1254">
        <v>24</v>
      </c>
      <c r="C1254" t="s">
        <v>18</v>
      </c>
      <c r="D1254">
        <v>94</v>
      </c>
      <c r="E1254" t="s">
        <v>543</v>
      </c>
      <c r="F1254" t="s">
        <v>544</v>
      </c>
      <c r="G1254" s="221">
        <v>-23.390988888888799</v>
      </c>
      <c r="H1254" s="221">
        <v>-46.5321472222222</v>
      </c>
      <c r="I1254" t="s">
        <v>480</v>
      </c>
      <c r="J1254" t="s">
        <v>545</v>
      </c>
    </row>
    <row r="1255" spans="1:10">
      <c r="A1255">
        <v>1254</v>
      </c>
      <c r="B1255">
        <v>25</v>
      </c>
      <c r="C1255" t="s">
        <v>36</v>
      </c>
      <c r="D1255">
        <v>94</v>
      </c>
      <c r="E1255" t="s">
        <v>543</v>
      </c>
      <c r="F1255" t="s">
        <v>544</v>
      </c>
      <c r="G1255" s="221">
        <v>-23.390988888888799</v>
      </c>
      <c r="H1255" s="221">
        <v>-46.5321472222222</v>
      </c>
      <c r="I1255" t="s">
        <v>480</v>
      </c>
      <c r="J1255" t="s">
        <v>545</v>
      </c>
    </row>
    <row r="1256" spans="1:10">
      <c r="A1256">
        <v>1255</v>
      </c>
      <c r="B1256">
        <v>26</v>
      </c>
      <c r="C1256" t="s">
        <v>30</v>
      </c>
      <c r="D1256">
        <v>7</v>
      </c>
      <c r="E1256" t="s">
        <v>543</v>
      </c>
      <c r="F1256" t="s">
        <v>544</v>
      </c>
      <c r="G1256" s="221">
        <v>-23.390177777777701</v>
      </c>
      <c r="H1256" s="221">
        <v>-46.532213888888897</v>
      </c>
      <c r="I1256" t="s">
        <v>480</v>
      </c>
      <c r="J1256" t="s">
        <v>545</v>
      </c>
    </row>
    <row r="1257" spans="1:10">
      <c r="A1257">
        <v>1256</v>
      </c>
      <c r="B1257">
        <v>27</v>
      </c>
      <c r="C1257" t="s">
        <v>36</v>
      </c>
      <c r="D1257">
        <v>30</v>
      </c>
      <c r="E1257" t="s">
        <v>543</v>
      </c>
      <c r="F1257" t="s">
        <v>544</v>
      </c>
      <c r="G1257" s="221">
        <v>-23.389975</v>
      </c>
      <c r="H1257" s="221">
        <v>-46.532236111111096</v>
      </c>
      <c r="I1257" t="s">
        <v>480</v>
      </c>
      <c r="J1257" t="s">
        <v>545</v>
      </c>
    </row>
    <row r="1258" spans="1:10">
      <c r="A1258">
        <v>1257</v>
      </c>
      <c r="B1258">
        <v>28</v>
      </c>
      <c r="C1258" t="s">
        <v>18</v>
      </c>
      <c r="D1258">
        <v>30</v>
      </c>
      <c r="E1258" t="s">
        <v>543</v>
      </c>
      <c r="F1258" t="s">
        <v>544</v>
      </c>
      <c r="G1258" s="221">
        <v>-23.389975</v>
      </c>
      <c r="H1258" s="221">
        <v>-46.532236111111096</v>
      </c>
      <c r="I1258" t="s">
        <v>480</v>
      </c>
      <c r="J1258" t="s">
        <v>545</v>
      </c>
    </row>
    <row r="1259" spans="1:10">
      <c r="A1259">
        <v>1258</v>
      </c>
      <c r="B1259">
        <v>29</v>
      </c>
      <c r="C1259" t="s">
        <v>68</v>
      </c>
      <c r="D1259">
        <v>1</v>
      </c>
      <c r="E1259" t="s">
        <v>543</v>
      </c>
      <c r="F1259" t="s">
        <v>544</v>
      </c>
      <c r="G1259" s="221">
        <v>-23.389975</v>
      </c>
      <c r="H1259" s="221">
        <v>-46.532236111111096</v>
      </c>
      <c r="I1259" t="s">
        <v>480</v>
      </c>
      <c r="J1259" t="s">
        <v>545</v>
      </c>
    </row>
    <row r="1260" spans="1:10">
      <c r="A1260">
        <v>1259</v>
      </c>
      <c r="B1260">
        <v>30</v>
      </c>
      <c r="C1260" t="s">
        <v>18</v>
      </c>
      <c r="D1260">
        <v>15</v>
      </c>
      <c r="E1260" t="s">
        <v>543</v>
      </c>
      <c r="F1260" t="s">
        <v>544</v>
      </c>
      <c r="G1260" s="221">
        <v>-23.389772222222199</v>
      </c>
      <c r="H1260" s="221">
        <v>-46.5321361111111</v>
      </c>
      <c r="I1260" t="s">
        <v>480</v>
      </c>
      <c r="J1260" t="s">
        <v>545</v>
      </c>
    </row>
    <row r="1261" spans="1:10">
      <c r="A1261">
        <v>1260</v>
      </c>
      <c r="B1261">
        <v>31</v>
      </c>
      <c r="C1261" t="s">
        <v>20</v>
      </c>
      <c r="D1261">
        <v>15</v>
      </c>
      <c r="E1261" t="s">
        <v>543</v>
      </c>
      <c r="F1261" t="s">
        <v>544</v>
      </c>
      <c r="G1261" s="221">
        <v>-23.389772222222199</v>
      </c>
      <c r="H1261" s="221">
        <v>-46.5321361111111</v>
      </c>
      <c r="I1261" t="s">
        <v>480</v>
      </c>
      <c r="J1261" t="s">
        <v>545</v>
      </c>
    </row>
    <row r="1262" spans="1:10">
      <c r="A1262">
        <v>1261</v>
      </c>
      <c r="B1262">
        <v>32</v>
      </c>
      <c r="C1262" t="s">
        <v>36</v>
      </c>
      <c r="D1262">
        <v>15</v>
      </c>
      <c r="E1262" t="s">
        <v>543</v>
      </c>
      <c r="F1262" t="s">
        <v>544</v>
      </c>
      <c r="G1262" s="221">
        <v>-23.389772222222199</v>
      </c>
      <c r="H1262" s="221">
        <v>-46.5321361111111</v>
      </c>
      <c r="I1262" t="s">
        <v>480</v>
      </c>
      <c r="J1262" t="s">
        <v>545</v>
      </c>
    </row>
    <row r="1263" spans="1:10">
      <c r="A1263">
        <v>1262</v>
      </c>
      <c r="B1263">
        <v>33</v>
      </c>
      <c r="C1263" t="s">
        <v>18</v>
      </c>
      <c r="D1263">
        <v>140</v>
      </c>
      <c r="E1263" t="s">
        <v>543</v>
      </c>
      <c r="F1263" t="s">
        <v>544</v>
      </c>
      <c r="G1263" s="221">
        <v>-23.389369444444402</v>
      </c>
      <c r="H1263" s="221">
        <v>-46.531880555555503</v>
      </c>
      <c r="I1263" t="s">
        <v>480</v>
      </c>
      <c r="J1263" t="s">
        <v>545</v>
      </c>
    </row>
    <row r="1264" spans="1:10">
      <c r="A1264">
        <v>1263</v>
      </c>
      <c r="B1264">
        <v>34</v>
      </c>
      <c r="C1264" t="s">
        <v>20</v>
      </c>
      <c r="D1264">
        <v>140</v>
      </c>
      <c r="E1264" t="s">
        <v>543</v>
      </c>
      <c r="F1264" t="s">
        <v>544</v>
      </c>
      <c r="G1264" s="221">
        <v>-23.389369444444402</v>
      </c>
      <c r="H1264" s="221">
        <v>-46.531880555555503</v>
      </c>
      <c r="I1264" t="s">
        <v>480</v>
      </c>
      <c r="J1264" t="s">
        <v>545</v>
      </c>
    </row>
    <row r="1265" spans="1:10">
      <c r="A1265">
        <v>1264</v>
      </c>
      <c r="B1265">
        <v>35</v>
      </c>
      <c r="C1265" t="s">
        <v>18</v>
      </c>
      <c r="D1265">
        <v>25</v>
      </c>
      <c r="E1265" t="s">
        <v>543</v>
      </c>
      <c r="F1265" t="s">
        <v>544</v>
      </c>
      <c r="G1265" s="221">
        <v>-23.387491666666602</v>
      </c>
      <c r="H1265" s="221">
        <v>-46.5316388888888</v>
      </c>
      <c r="I1265" t="s">
        <v>480</v>
      </c>
      <c r="J1265" t="s">
        <v>545</v>
      </c>
    </row>
    <row r="1266" spans="1:10">
      <c r="A1266">
        <v>1265</v>
      </c>
      <c r="B1266">
        <v>36</v>
      </c>
      <c r="C1266" t="s">
        <v>36</v>
      </c>
      <c r="D1266">
        <v>25</v>
      </c>
      <c r="E1266" t="s">
        <v>543</v>
      </c>
      <c r="F1266" t="s">
        <v>544</v>
      </c>
      <c r="G1266" s="221">
        <v>-23.387491666666602</v>
      </c>
      <c r="H1266" s="221">
        <v>-46.5316388888888</v>
      </c>
      <c r="I1266" t="s">
        <v>480</v>
      </c>
      <c r="J1266" t="s">
        <v>545</v>
      </c>
    </row>
    <row r="1267" spans="1:10">
      <c r="A1267">
        <v>1266</v>
      </c>
      <c r="B1267">
        <v>37</v>
      </c>
      <c r="C1267" t="s">
        <v>20</v>
      </c>
      <c r="D1267">
        <v>16</v>
      </c>
      <c r="E1267" t="s">
        <v>543</v>
      </c>
      <c r="F1267" t="s">
        <v>544</v>
      </c>
      <c r="G1267" s="221">
        <v>-23.386427777777701</v>
      </c>
      <c r="H1267" s="221">
        <v>-46.53105</v>
      </c>
      <c r="I1267" t="s">
        <v>480</v>
      </c>
      <c r="J1267" t="s">
        <v>545</v>
      </c>
    </row>
    <row r="1268" spans="1:10">
      <c r="A1268">
        <v>1267</v>
      </c>
      <c r="B1268">
        <v>38</v>
      </c>
      <c r="C1268" t="s">
        <v>18</v>
      </c>
      <c r="D1268">
        <v>16</v>
      </c>
      <c r="E1268" t="s">
        <v>543</v>
      </c>
      <c r="F1268" t="s">
        <v>544</v>
      </c>
      <c r="G1268" s="221">
        <v>-23.386427777777701</v>
      </c>
      <c r="H1268" s="221">
        <v>-46.53105</v>
      </c>
      <c r="I1268" t="s">
        <v>480</v>
      </c>
      <c r="J1268" t="s">
        <v>545</v>
      </c>
    </row>
    <row r="1269" spans="1:10">
      <c r="A1269">
        <v>1268</v>
      </c>
      <c r="B1269">
        <v>39</v>
      </c>
      <c r="C1269" t="s">
        <v>30</v>
      </c>
      <c r="D1269">
        <v>6</v>
      </c>
      <c r="E1269" t="s">
        <v>543</v>
      </c>
      <c r="F1269" t="s">
        <v>544</v>
      </c>
      <c r="G1269" s="221">
        <v>-23.385808333333301</v>
      </c>
      <c r="H1269" s="221">
        <v>-46.530747222222203</v>
      </c>
    </row>
    <row r="1270" spans="1:10">
      <c r="A1270">
        <v>1269</v>
      </c>
      <c r="B1270">
        <v>40</v>
      </c>
      <c r="C1270" t="s">
        <v>44</v>
      </c>
      <c r="D1270">
        <v>40</v>
      </c>
      <c r="E1270" t="s">
        <v>543</v>
      </c>
      <c r="F1270" t="s">
        <v>544</v>
      </c>
      <c r="G1270" s="221">
        <v>-23.3854694444444</v>
      </c>
      <c r="H1270" s="221">
        <v>-46.530702777777698</v>
      </c>
      <c r="I1270" t="s">
        <v>480</v>
      </c>
      <c r="J1270" t="s">
        <v>545</v>
      </c>
    </row>
    <row r="1271" spans="1:10">
      <c r="A1271">
        <v>1270</v>
      </c>
      <c r="B1271">
        <v>41</v>
      </c>
      <c r="C1271" t="s">
        <v>64</v>
      </c>
      <c r="D1271">
        <v>1</v>
      </c>
      <c r="E1271" t="s">
        <v>543</v>
      </c>
      <c r="F1271" t="s">
        <v>544</v>
      </c>
      <c r="G1271" s="221">
        <v>-23.3854694444444</v>
      </c>
      <c r="H1271" s="221">
        <v>-46.530702777777698</v>
      </c>
    </row>
    <row r="1272" spans="1:10">
      <c r="A1272">
        <v>1271</v>
      </c>
      <c r="B1272">
        <v>42</v>
      </c>
      <c r="C1272" t="s">
        <v>30</v>
      </c>
      <c r="D1272">
        <v>7</v>
      </c>
      <c r="E1272" t="s">
        <v>543</v>
      </c>
      <c r="F1272" t="s">
        <v>544</v>
      </c>
      <c r="G1272" s="221">
        <v>-23.3854277777777</v>
      </c>
      <c r="H1272" s="221">
        <v>-46.530711111111103</v>
      </c>
      <c r="I1272" t="s">
        <v>480</v>
      </c>
      <c r="J1272" t="s">
        <v>545</v>
      </c>
    </row>
    <row r="1273" spans="1:10">
      <c r="A1273">
        <v>1272</v>
      </c>
      <c r="B1273">
        <v>43</v>
      </c>
      <c r="C1273" t="s">
        <v>54</v>
      </c>
      <c r="D1273">
        <v>16</v>
      </c>
      <c r="E1273" t="s">
        <v>543</v>
      </c>
      <c r="F1273" t="s">
        <v>544</v>
      </c>
      <c r="G1273" s="221">
        <v>-23.3853726</v>
      </c>
      <c r="H1273" s="221">
        <v>-46.530640099999999</v>
      </c>
      <c r="I1273" t="s">
        <v>480</v>
      </c>
      <c r="J1273" t="s">
        <v>545</v>
      </c>
    </row>
    <row r="1274" spans="1:10">
      <c r="A1274">
        <v>1273</v>
      </c>
      <c r="B1274">
        <v>44</v>
      </c>
      <c r="C1274" t="s">
        <v>30</v>
      </c>
      <c r="D1274">
        <v>10</v>
      </c>
      <c r="E1274" t="s">
        <v>543</v>
      </c>
      <c r="F1274" t="s">
        <v>544</v>
      </c>
      <c r="G1274" s="221">
        <v>-23.385825000000001</v>
      </c>
      <c r="H1274" s="221">
        <v>-46.529580555555498</v>
      </c>
      <c r="I1274" t="s">
        <v>480</v>
      </c>
      <c r="J1274" t="s">
        <v>545</v>
      </c>
    </row>
    <row r="1275" spans="1:10">
      <c r="A1275">
        <v>1274</v>
      </c>
      <c r="B1275">
        <v>45</v>
      </c>
      <c r="C1275" t="s">
        <v>18</v>
      </c>
      <c r="D1275">
        <v>10</v>
      </c>
      <c r="E1275" t="s">
        <v>543</v>
      </c>
      <c r="F1275" t="s">
        <v>544</v>
      </c>
      <c r="G1275" s="221">
        <v>-23.385827777777699</v>
      </c>
      <c r="H1275" s="221">
        <v>-46.5294777777777</v>
      </c>
      <c r="I1275" t="s">
        <v>480</v>
      </c>
      <c r="J1275" t="s">
        <v>545</v>
      </c>
    </row>
    <row r="1276" spans="1:10">
      <c r="A1276">
        <v>1275</v>
      </c>
      <c r="B1276">
        <v>46</v>
      </c>
      <c r="C1276" t="s">
        <v>20</v>
      </c>
      <c r="D1276">
        <v>135</v>
      </c>
      <c r="E1276" t="s">
        <v>543</v>
      </c>
      <c r="F1276" t="s">
        <v>544</v>
      </c>
      <c r="G1276" s="221">
        <v>-23.385415299999998</v>
      </c>
      <c r="H1276" s="221">
        <v>-46.529337900000002</v>
      </c>
      <c r="I1276" t="s">
        <v>480</v>
      </c>
      <c r="J1276" t="s">
        <v>545</v>
      </c>
    </row>
    <row r="1277" spans="1:10">
      <c r="A1277">
        <v>1276</v>
      </c>
      <c r="B1277">
        <v>47</v>
      </c>
      <c r="C1277" t="s">
        <v>28</v>
      </c>
      <c r="D1277">
        <v>135</v>
      </c>
      <c r="E1277" t="s">
        <v>543</v>
      </c>
      <c r="F1277" t="s">
        <v>544</v>
      </c>
      <c r="G1277" s="221">
        <v>-23.3854166666666</v>
      </c>
      <c r="H1277" s="221">
        <v>-46.529338888888802</v>
      </c>
      <c r="I1277" t="s">
        <v>480</v>
      </c>
      <c r="J1277" t="s">
        <v>545</v>
      </c>
    </row>
    <row r="1278" spans="1:10">
      <c r="A1278">
        <v>1277</v>
      </c>
      <c r="B1278">
        <v>48</v>
      </c>
      <c r="C1278" t="s">
        <v>18</v>
      </c>
      <c r="D1278">
        <v>3</v>
      </c>
      <c r="E1278" t="s">
        <v>543</v>
      </c>
      <c r="F1278" t="s">
        <v>544</v>
      </c>
      <c r="G1278" s="221">
        <v>-23.3854166666666</v>
      </c>
      <c r="H1278" s="221">
        <v>-46.529338888888802</v>
      </c>
      <c r="I1278" t="s">
        <v>480</v>
      </c>
      <c r="J1278" t="s">
        <v>545</v>
      </c>
    </row>
    <row r="1279" spans="1:10">
      <c r="A1279">
        <v>1278</v>
      </c>
      <c r="B1279">
        <v>49</v>
      </c>
      <c r="C1279" t="s">
        <v>18</v>
      </c>
      <c r="D1279">
        <v>90</v>
      </c>
      <c r="E1279" t="s">
        <v>543</v>
      </c>
      <c r="F1279" t="s">
        <v>544</v>
      </c>
      <c r="G1279" s="221">
        <v>-23.3846194444444</v>
      </c>
      <c r="H1279" s="221">
        <v>-46.528750000000002</v>
      </c>
      <c r="I1279" t="s">
        <v>480</v>
      </c>
      <c r="J1279" t="s">
        <v>545</v>
      </c>
    </row>
    <row r="1280" spans="1:10">
      <c r="A1280">
        <v>1279</v>
      </c>
      <c r="B1280">
        <v>50</v>
      </c>
      <c r="C1280" t="s">
        <v>20</v>
      </c>
      <c r="D1280">
        <v>90</v>
      </c>
      <c r="E1280" t="s">
        <v>543</v>
      </c>
      <c r="F1280" t="s">
        <v>544</v>
      </c>
      <c r="G1280" s="221">
        <v>-23.3846194444444</v>
      </c>
      <c r="H1280" s="221">
        <v>-46.528750000000002</v>
      </c>
      <c r="I1280" t="s">
        <v>480</v>
      </c>
      <c r="J1280" t="s">
        <v>545</v>
      </c>
    </row>
    <row r="1281" spans="1:10">
      <c r="A1281">
        <v>1280</v>
      </c>
      <c r="B1281">
        <v>51</v>
      </c>
      <c r="C1281" t="s">
        <v>36</v>
      </c>
      <c r="D1281">
        <v>90</v>
      </c>
      <c r="E1281" t="s">
        <v>543</v>
      </c>
      <c r="F1281" t="s">
        <v>544</v>
      </c>
      <c r="G1281" s="221">
        <v>-23.3846194444444</v>
      </c>
      <c r="H1281" s="221">
        <v>-46.528750000000002</v>
      </c>
      <c r="I1281" t="s">
        <v>480</v>
      </c>
      <c r="J1281" t="s">
        <v>545</v>
      </c>
    </row>
    <row r="1282" spans="1:10">
      <c r="A1282">
        <v>1281</v>
      </c>
      <c r="B1282">
        <v>52</v>
      </c>
      <c r="C1282" t="s">
        <v>30</v>
      </c>
      <c r="D1282">
        <v>6</v>
      </c>
      <c r="E1282" t="s">
        <v>543</v>
      </c>
      <c r="F1282" t="s">
        <v>544</v>
      </c>
      <c r="G1282" s="221">
        <v>-23.3842472222222</v>
      </c>
      <c r="H1282" s="221">
        <v>-46.527700000000003</v>
      </c>
      <c r="I1282" t="s">
        <v>480</v>
      </c>
      <c r="J1282" t="s">
        <v>545</v>
      </c>
    </row>
    <row r="1283" spans="1:10">
      <c r="A1283">
        <v>1282</v>
      </c>
      <c r="B1283">
        <v>53</v>
      </c>
      <c r="C1283" t="s">
        <v>18</v>
      </c>
      <c r="D1283">
        <v>110</v>
      </c>
      <c r="E1283" t="s">
        <v>543</v>
      </c>
      <c r="F1283" t="s">
        <v>544</v>
      </c>
      <c r="G1283" s="221">
        <v>-23.383991666666599</v>
      </c>
      <c r="H1283" s="221">
        <v>-46.527425000000001</v>
      </c>
      <c r="I1283" t="s">
        <v>480</v>
      </c>
      <c r="J1283" t="s">
        <v>545</v>
      </c>
    </row>
    <row r="1284" spans="1:10">
      <c r="A1284">
        <v>1283</v>
      </c>
      <c r="B1284">
        <v>54</v>
      </c>
      <c r="C1284" t="s">
        <v>36</v>
      </c>
      <c r="D1284">
        <v>110</v>
      </c>
      <c r="E1284" t="s">
        <v>543</v>
      </c>
      <c r="F1284" t="s">
        <v>544</v>
      </c>
      <c r="G1284" s="221">
        <v>-23.383991666666599</v>
      </c>
      <c r="H1284" s="221">
        <v>-46.527425000000001</v>
      </c>
    </row>
    <row r="1285" spans="1:10">
      <c r="A1285">
        <v>1284</v>
      </c>
      <c r="B1285">
        <v>55</v>
      </c>
      <c r="C1285" t="s">
        <v>54</v>
      </c>
      <c r="D1285">
        <v>8</v>
      </c>
      <c r="E1285" t="s">
        <v>543</v>
      </c>
      <c r="F1285" t="s">
        <v>544</v>
      </c>
      <c r="G1285" s="221">
        <v>-23.383338888888801</v>
      </c>
      <c r="H1285" s="221">
        <v>-46.526924999999999</v>
      </c>
      <c r="I1285" t="s">
        <v>480</v>
      </c>
      <c r="J1285" t="s">
        <v>545</v>
      </c>
    </row>
    <row r="1286" spans="1:10">
      <c r="A1286">
        <v>1285</v>
      </c>
      <c r="B1286">
        <v>56</v>
      </c>
      <c r="C1286" t="s">
        <v>30</v>
      </c>
      <c r="D1286">
        <v>6</v>
      </c>
      <c r="E1286" t="s">
        <v>543</v>
      </c>
      <c r="F1286" t="s">
        <v>544</v>
      </c>
      <c r="G1286" s="221">
        <v>-23.383299999999899</v>
      </c>
      <c r="H1286" s="221">
        <v>-46.526699999999998</v>
      </c>
      <c r="I1286" t="s">
        <v>480</v>
      </c>
      <c r="J1286" t="s">
        <v>545</v>
      </c>
    </row>
    <row r="1287" spans="1:10">
      <c r="A1287">
        <v>1286</v>
      </c>
      <c r="B1287">
        <v>57</v>
      </c>
      <c r="C1287" t="s">
        <v>36</v>
      </c>
      <c r="D1287">
        <v>6</v>
      </c>
      <c r="E1287" t="s">
        <v>543</v>
      </c>
      <c r="F1287" t="s">
        <v>544</v>
      </c>
      <c r="G1287" s="221">
        <v>-23.383299999999899</v>
      </c>
      <c r="H1287" s="221">
        <v>-46.526699999999998</v>
      </c>
      <c r="I1287" t="s">
        <v>480</v>
      </c>
      <c r="J1287" t="s">
        <v>545</v>
      </c>
    </row>
    <row r="1288" spans="1:10">
      <c r="A1288">
        <v>1287</v>
      </c>
      <c r="B1288">
        <v>58</v>
      </c>
      <c r="C1288" t="s">
        <v>20</v>
      </c>
      <c r="D1288">
        <v>28</v>
      </c>
      <c r="E1288" t="s">
        <v>543</v>
      </c>
      <c r="F1288" t="s">
        <v>544</v>
      </c>
      <c r="G1288" s="221">
        <v>-23.383299999999899</v>
      </c>
      <c r="H1288" s="221">
        <v>-46.526699999999998</v>
      </c>
      <c r="I1288" t="s">
        <v>480</v>
      </c>
      <c r="J1288" t="s">
        <v>545</v>
      </c>
    </row>
    <row r="1289" spans="1:10">
      <c r="A1289">
        <v>1288</v>
      </c>
      <c r="B1289">
        <v>59</v>
      </c>
      <c r="C1289" t="s">
        <v>18</v>
      </c>
      <c r="D1289">
        <v>28</v>
      </c>
      <c r="E1289" t="s">
        <v>543</v>
      </c>
      <c r="F1289" t="s">
        <v>544</v>
      </c>
      <c r="G1289" s="221">
        <v>-23.383175000000001</v>
      </c>
      <c r="H1289" s="221">
        <v>-46.526511111111098</v>
      </c>
      <c r="I1289" t="s">
        <v>480</v>
      </c>
      <c r="J1289" t="s">
        <v>545</v>
      </c>
    </row>
    <row r="1290" spans="1:10">
      <c r="A1290">
        <v>1289</v>
      </c>
      <c r="B1290">
        <v>60</v>
      </c>
      <c r="C1290" t="s">
        <v>18</v>
      </c>
      <c r="D1290">
        <v>33</v>
      </c>
      <c r="E1290" t="s">
        <v>543</v>
      </c>
      <c r="F1290" t="s">
        <v>544</v>
      </c>
      <c r="G1290" s="221">
        <v>-23.382613888888802</v>
      </c>
      <c r="H1290" s="221">
        <v>-46.525280555555497</v>
      </c>
      <c r="I1290" t="s">
        <v>480</v>
      </c>
      <c r="J1290" t="s">
        <v>545</v>
      </c>
    </row>
    <row r="1291" spans="1:10">
      <c r="A1291">
        <v>1290</v>
      </c>
      <c r="B1291">
        <v>61</v>
      </c>
      <c r="C1291" t="s">
        <v>78</v>
      </c>
      <c r="D1291">
        <v>1</v>
      </c>
      <c r="E1291" t="s">
        <v>543</v>
      </c>
      <c r="F1291" t="s">
        <v>544</v>
      </c>
      <c r="G1291" s="221">
        <v>-23.381941666666599</v>
      </c>
      <c r="H1291" s="221">
        <v>-46.5250722222222</v>
      </c>
      <c r="I1291" t="s">
        <v>480</v>
      </c>
      <c r="J1291" t="s">
        <v>545</v>
      </c>
    </row>
    <row r="1292" spans="1:10">
      <c r="A1292">
        <v>1291</v>
      </c>
      <c r="B1292">
        <v>62</v>
      </c>
      <c r="C1292" t="s">
        <v>66</v>
      </c>
      <c r="D1292">
        <v>1</v>
      </c>
      <c r="E1292" t="s">
        <v>543</v>
      </c>
      <c r="F1292" t="s">
        <v>544</v>
      </c>
      <c r="G1292" s="221">
        <v>-23.381402777777701</v>
      </c>
      <c r="H1292" s="221">
        <v>-46.525191666666601</v>
      </c>
      <c r="I1292" t="s">
        <v>480</v>
      </c>
      <c r="J1292" t="s">
        <v>545</v>
      </c>
    </row>
    <row r="1293" spans="1:10">
      <c r="A1293">
        <v>1292</v>
      </c>
      <c r="B1293">
        <v>63</v>
      </c>
      <c r="C1293" t="s">
        <v>20</v>
      </c>
      <c r="D1293">
        <v>3</v>
      </c>
      <c r="E1293" t="s">
        <v>543</v>
      </c>
      <c r="F1293" t="s">
        <v>544</v>
      </c>
      <c r="G1293" s="221">
        <v>-23.3810694444444</v>
      </c>
      <c r="H1293" s="221">
        <v>-46.525052777777702</v>
      </c>
      <c r="I1293" t="s">
        <v>480</v>
      </c>
      <c r="J1293" t="s">
        <v>545</v>
      </c>
    </row>
    <row r="1294" spans="1:10">
      <c r="A1294">
        <v>1293</v>
      </c>
      <c r="B1294">
        <v>64</v>
      </c>
      <c r="C1294" t="s">
        <v>36</v>
      </c>
      <c r="D1294">
        <v>106</v>
      </c>
      <c r="E1294" t="s">
        <v>543</v>
      </c>
      <c r="F1294" t="s">
        <v>544</v>
      </c>
      <c r="G1294" s="221">
        <v>-23.3810694444444</v>
      </c>
      <c r="H1294" s="221">
        <v>-46.525052777777702</v>
      </c>
      <c r="I1294" t="s">
        <v>480</v>
      </c>
      <c r="J1294" t="s">
        <v>545</v>
      </c>
    </row>
    <row r="1295" spans="1:10">
      <c r="A1295">
        <v>1294</v>
      </c>
      <c r="B1295">
        <v>65</v>
      </c>
      <c r="C1295" t="s">
        <v>18</v>
      </c>
      <c r="D1295">
        <v>3</v>
      </c>
      <c r="E1295" t="s">
        <v>543</v>
      </c>
      <c r="F1295" t="s">
        <v>544</v>
      </c>
      <c r="G1295" s="221">
        <v>-23.3810694444444</v>
      </c>
      <c r="H1295" s="221">
        <v>-46.525052777777702</v>
      </c>
      <c r="I1295" t="s">
        <v>480</v>
      </c>
      <c r="J1295" t="s">
        <v>545</v>
      </c>
    </row>
    <row r="1296" spans="1:10">
      <c r="A1296">
        <v>1295</v>
      </c>
      <c r="B1296">
        <v>66</v>
      </c>
      <c r="C1296" t="s">
        <v>52</v>
      </c>
      <c r="D1296">
        <v>18</v>
      </c>
      <c r="E1296" t="s">
        <v>543</v>
      </c>
      <c r="F1296" t="s">
        <v>544</v>
      </c>
      <c r="G1296" s="221">
        <v>-23.3805388888888</v>
      </c>
      <c r="H1296" s="221">
        <v>-46.524713759365397</v>
      </c>
    </row>
    <row r="1297" spans="1:9">
      <c r="A1297">
        <v>1296</v>
      </c>
      <c r="B1297">
        <v>67</v>
      </c>
      <c r="C1297" t="s">
        <v>44</v>
      </c>
      <c r="D1297">
        <v>40</v>
      </c>
      <c r="E1297" t="s">
        <v>543</v>
      </c>
      <c r="F1297" t="s">
        <v>544</v>
      </c>
      <c r="G1297" s="221">
        <v>-23.380511111111101</v>
      </c>
      <c r="H1297" s="221">
        <v>-46.524688919532899</v>
      </c>
      <c r="I1297" t="s">
        <v>468</v>
      </c>
    </row>
    <row r="1298" spans="1:9">
      <c r="A1298">
        <v>1297</v>
      </c>
      <c r="B1298">
        <v>1</v>
      </c>
      <c r="C1298" t="s">
        <v>14</v>
      </c>
      <c r="D1298">
        <v>50</v>
      </c>
      <c r="E1298" t="s">
        <v>546</v>
      </c>
      <c r="F1298" t="s">
        <v>547</v>
      </c>
      <c r="G1298">
        <v>-22.51914</v>
      </c>
      <c r="H1298">
        <v>-52.31729</v>
      </c>
    </row>
    <row r="1299" spans="1:9">
      <c r="A1299">
        <v>1298</v>
      </c>
      <c r="B1299">
        <v>2</v>
      </c>
      <c r="C1299" t="s">
        <v>76</v>
      </c>
      <c r="D1299">
        <v>1</v>
      </c>
      <c r="E1299" t="s">
        <v>546</v>
      </c>
      <c r="F1299" t="s">
        <v>547</v>
      </c>
      <c r="G1299">
        <v>-22.519680000000001</v>
      </c>
      <c r="H1299">
        <v>-52.317219999999999</v>
      </c>
    </row>
    <row r="1300" spans="1:9">
      <c r="A1300">
        <v>1299</v>
      </c>
      <c r="B1300">
        <v>3</v>
      </c>
      <c r="C1300" t="s">
        <v>66</v>
      </c>
      <c r="D1300">
        <v>1</v>
      </c>
      <c r="E1300" t="s">
        <v>546</v>
      </c>
      <c r="F1300" t="s">
        <v>547</v>
      </c>
      <c r="G1300">
        <v>-22.519469999999998</v>
      </c>
      <c r="H1300">
        <v>-52.317920000000001</v>
      </c>
    </row>
    <row r="1301" spans="1:9">
      <c r="A1301">
        <v>1300</v>
      </c>
      <c r="B1301">
        <v>4</v>
      </c>
      <c r="C1301" t="s">
        <v>44</v>
      </c>
      <c r="D1301">
        <v>40</v>
      </c>
      <c r="E1301" t="s">
        <v>546</v>
      </c>
      <c r="F1301" t="s">
        <v>547</v>
      </c>
      <c r="G1301">
        <v>-22.517160000000001</v>
      </c>
      <c r="H1301">
        <v>-52.316209999999998</v>
      </c>
      <c r="I1301" t="s">
        <v>468</v>
      </c>
    </row>
    <row r="1302" spans="1:9">
      <c r="A1302">
        <v>1301</v>
      </c>
      <c r="B1302">
        <v>5</v>
      </c>
      <c r="C1302" t="s">
        <v>64</v>
      </c>
      <c r="D1302">
        <v>1</v>
      </c>
      <c r="E1302" t="s">
        <v>546</v>
      </c>
      <c r="F1302" t="s">
        <v>547</v>
      </c>
      <c r="G1302">
        <v>-22.51192</v>
      </c>
      <c r="H1302" t="s">
        <v>548</v>
      </c>
    </row>
    <row r="1303" spans="1:9">
      <c r="A1303">
        <v>1302</v>
      </c>
      <c r="B1303">
        <v>6</v>
      </c>
      <c r="C1303" t="s">
        <v>66</v>
      </c>
      <c r="D1303">
        <v>1</v>
      </c>
      <c r="E1303" t="s">
        <v>546</v>
      </c>
      <c r="F1303" t="s">
        <v>547</v>
      </c>
      <c r="G1303">
        <v>-22.519659999999998</v>
      </c>
      <c r="H1303">
        <v>-52.3172</v>
      </c>
      <c r="I1303" t="s">
        <v>468</v>
      </c>
    </row>
    <row r="1304" spans="1:9">
      <c r="A1304">
        <v>1303</v>
      </c>
      <c r="B1304">
        <v>7</v>
      </c>
      <c r="C1304" t="s">
        <v>66</v>
      </c>
      <c r="D1304">
        <v>1</v>
      </c>
      <c r="E1304" t="s">
        <v>546</v>
      </c>
      <c r="F1304" t="s">
        <v>547</v>
      </c>
      <c r="G1304">
        <v>-22.519670000000001</v>
      </c>
      <c r="H1304">
        <v>-52.317202000000002</v>
      </c>
      <c r="I1304" t="s">
        <v>468</v>
      </c>
    </row>
    <row r="1305" spans="1:9">
      <c r="A1305">
        <v>1304</v>
      </c>
      <c r="B1305">
        <v>8</v>
      </c>
      <c r="C1305" t="s">
        <v>66</v>
      </c>
      <c r="D1305">
        <v>1</v>
      </c>
      <c r="E1305" t="s">
        <v>546</v>
      </c>
      <c r="F1305" t="s">
        <v>547</v>
      </c>
      <c r="G1305">
        <v>-22.519680000000001</v>
      </c>
      <c r="H1305">
        <v>-52.317202999999999</v>
      </c>
      <c r="I1305" t="s">
        <v>468</v>
      </c>
    </row>
    <row r="1306" spans="1:9">
      <c r="A1306">
        <v>1305</v>
      </c>
      <c r="B1306">
        <v>9</v>
      </c>
      <c r="C1306" t="s">
        <v>66</v>
      </c>
      <c r="D1306">
        <v>1</v>
      </c>
      <c r="E1306" t="s">
        <v>546</v>
      </c>
      <c r="F1306" t="s">
        <v>547</v>
      </c>
      <c r="G1306">
        <v>-22.519690000000001</v>
      </c>
      <c r="H1306">
        <v>-52.317203999999997</v>
      </c>
      <c r="I1306" t="s">
        <v>468</v>
      </c>
    </row>
    <row r="1307" spans="1:9">
      <c r="A1307">
        <v>1306</v>
      </c>
      <c r="B1307">
        <v>10</v>
      </c>
      <c r="C1307" t="s">
        <v>66</v>
      </c>
      <c r="D1307">
        <v>1</v>
      </c>
      <c r="E1307" t="s">
        <v>546</v>
      </c>
      <c r="F1307" t="s">
        <v>547</v>
      </c>
      <c r="G1307">
        <v>-22.5197</v>
      </c>
      <c r="H1307">
        <v>-52.317205000000001</v>
      </c>
      <c r="I1307" t="s">
        <v>468</v>
      </c>
    </row>
    <row r="1308" spans="1:9">
      <c r="A1308">
        <v>1307</v>
      </c>
      <c r="B1308">
        <v>11</v>
      </c>
      <c r="C1308" t="s">
        <v>36</v>
      </c>
      <c r="D1308">
        <v>50</v>
      </c>
      <c r="E1308" t="s">
        <v>546</v>
      </c>
      <c r="F1308" t="s">
        <v>547</v>
      </c>
      <c r="G1308">
        <v>-22.5182</v>
      </c>
      <c r="H1308">
        <v>-52.316989999999997</v>
      </c>
    </row>
    <row r="1309" spans="1:9">
      <c r="A1309">
        <v>1308</v>
      </c>
      <c r="B1309">
        <v>12</v>
      </c>
      <c r="C1309" t="s">
        <v>78</v>
      </c>
      <c r="D1309">
        <v>1</v>
      </c>
      <c r="E1309" t="s">
        <v>546</v>
      </c>
      <c r="F1309" t="s">
        <v>547</v>
      </c>
      <c r="G1309">
        <v>-22.51896</v>
      </c>
      <c r="H1309">
        <v>-52.317259999999997</v>
      </c>
    </row>
    <row r="1310" spans="1:9">
      <c r="A1310">
        <v>1309</v>
      </c>
      <c r="B1310">
        <v>13</v>
      </c>
      <c r="C1310" t="s">
        <v>78</v>
      </c>
      <c r="D1310">
        <v>1</v>
      </c>
      <c r="E1310" t="s">
        <v>546</v>
      </c>
      <c r="F1310" t="s">
        <v>547</v>
      </c>
      <c r="G1310">
        <v>-22.518789999999999</v>
      </c>
      <c r="H1310">
        <v>-52.317369999999997</v>
      </c>
    </row>
    <row r="1311" spans="1:9">
      <c r="A1311">
        <v>1310</v>
      </c>
      <c r="B1311">
        <v>14</v>
      </c>
      <c r="C1311" t="s">
        <v>14</v>
      </c>
      <c r="D1311">
        <v>50</v>
      </c>
      <c r="E1311" t="s">
        <v>546</v>
      </c>
      <c r="F1311" t="s">
        <v>547</v>
      </c>
      <c r="G1311">
        <v>-22.518599999999999</v>
      </c>
      <c r="H1311">
        <v>-52.317410000000002</v>
      </c>
    </row>
    <row r="1312" spans="1:9">
      <c r="A1312">
        <v>1311</v>
      </c>
      <c r="B1312">
        <v>15</v>
      </c>
      <c r="C1312" t="s">
        <v>78</v>
      </c>
      <c r="D1312">
        <v>1</v>
      </c>
      <c r="E1312" t="s">
        <v>546</v>
      </c>
      <c r="F1312" t="s">
        <v>547</v>
      </c>
      <c r="G1312">
        <v>-22.518070000000002</v>
      </c>
      <c r="H1312">
        <v>-52.316459999999999</v>
      </c>
    </row>
    <row r="1313" spans="1:9">
      <c r="A1313">
        <v>1312</v>
      </c>
      <c r="B1313">
        <v>16</v>
      </c>
      <c r="C1313" t="s">
        <v>14</v>
      </c>
      <c r="D1313">
        <v>50</v>
      </c>
      <c r="E1313" t="s">
        <v>546</v>
      </c>
      <c r="F1313" t="s">
        <v>547</v>
      </c>
      <c r="G1313">
        <v>-22.517880000000002</v>
      </c>
      <c r="H1313">
        <v>-52.316450000000003</v>
      </c>
    </row>
    <row r="1314" spans="1:9">
      <c r="A1314">
        <v>1313</v>
      </c>
      <c r="B1314">
        <v>17</v>
      </c>
      <c r="C1314" t="s">
        <v>14</v>
      </c>
      <c r="D1314">
        <v>50</v>
      </c>
      <c r="E1314" t="s">
        <v>546</v>
      </c>
      <c r="F1314" t="s">
        <v>547</v>
      </c>
      <c r="G1314">
        <v>-22.517669999999999</v>
      </c>
      <c r="H1314">
        <v>-52.31626</v>
      </c>
    </row>
    <row r="1315" spans="1:9">
      <c r="A1315">
        <v>1314</v>
      </c>
      <c r="B1315">
        <v>18</v>
      </c>
      <c r="C1315" t="s">
        <v>78</v>
      </c>
      <c r="D1315">
        <v>1</v>
      </c>
      <c r="E1315" t="s">
        <v>546</v>
      </c>
      <c r="F1315" t="s">
        <v>547</v>
      </c>
      <c r="G1315">
        <v>-22.517499999999998</v>
      </c>
      <c r="H1315">
        <v>-52.316040000000001</v>
      </c>
    </row>
    <row r="1316" spans="1:9">
      <c r="A1316">
        <v>1315</v>
      </c>
      <c r="B1316">
        <v>19</v>
      </c>
      <c r="C1316" t="s">
        <v>78</v>
      </c>
      <c r="D1316">
        <v>1</v>
      </c>
      <c r="E1316" t="s">
        <v>546</v>
      </c>
      <c r="F1316" t="s">
        <v>547</v>
      </c>
      <c r="G1316">
        <v>-22.51681</v>
      </c>
      <c r="H1316">
        <v>-52.316650000000003</v>
      </c>
    </row>
    <row r="1317" spans="1:9">
      <c r="A1317">
        <v>1316</v>
      </c>
      <c r="B1317">
        <v>20</v>
      </c>
      <c r="C1317" t="s">
        <v>78</v>
      </c>
      <c r="D1317">
        <v>1</v>
      </c>
      <c r="E1317" t="s">
        <v>546</v>
      </c>
      <c r="F1317" t="s">
        <v>547</v>
      </c>
      <c r="G1317">
        <v>-22.51643</v>
      </c>
      <c r="H1317">
        <v>-52.31682</v>
      </c>
    </row>
    <row r="1318" spans="1:9">
      <c r="A1318">
        <v>1317</v>
      </c>
      <c r="B1318">
        <v>21</v>
      </c>
      <c r="C1318" t="s">
        <v>14</v>
      </c>
      <c r="D1318">
        <v>50</v>
      </c>
      <c r="E1318" t="s">
        <v>546</v>
      </c>
      <c r="F1318" t="s">
        <v>547</v>
      </c>
      <c r="G1318">
        <v>-22.51614</v>
      </c>
      <c r="H1318">
        <v>-52.317169999999997</v>
      </c>
    </row>
    <row r="1319" spans="1:9">
      <c r="A1319">
        <v>1318</v>
      </c>
      <c r="B1319">
        <v>22</v>
      </c>
      <c r="C1319" t="s">
        <v>78</v>
      </c>
      <c r="D1319">
        <v>1</v>
      </c>
      <c r="E1319" t="s">
        <v>546</v>
      </c>
      <c r="F1319" t="s">
        <v>547</v>
      </c>
      <c r="G1319">
        <v>-22.51576</v>
      </c>
      <c r="H1319">
        <v>-52.317219999999999</v>
      </c>
    </row>
    <row r="1320" spans="1:9">
      <c r="A1320">
        <v>1319</v>
      </c>
      <c r="B1320">
        <v>23</v>
      </c>
      <c r="C1320" t="s">
        <v>14</v>
      </c>
      <c r="D1320">
        <v>50</v>
      </c>
      <c r="E1320" t="s">
        <v>546</v>
      </c>
      <c r="F1320" t="s">
        <v>547</v>
      </c>
      <c r="G1320">
        <v>-22.51557</v>
      </c>
      <c r="H1320">
        <v>-52.31729</v>
      </c>
    </row>
    <row r="1321" spans="1:9">
      <c r="A1321">
        <v>1320</v>
      </c>
      <c r="B1321">
        <v>24</v>
      </c>
      <c r="C1321" t="s">
        <v>36</v>
      </c>
      <c r="D1321">
        <v>100</v>
      </c>
      <c r="E1321" t="s">
        <v>546</v>
      </c>
      <c r="F1321" t="s">
        <v>547</v>
      </c>
      <c r="G1321">
        <v>-22.514759999999999</v>
      </c>
      <c r="H1321">
        <v>-52.31747</v>
      </c>
    </row>
    <row r="1322" spans="1:9">
      <c r="A1322">
        <v>1321</v>
      </c>
      <c r="B1322">
        <v>25</v>
      </c>
      <c r="C1322" t="s">
        <v>36</v>
      </c>
      <c r="D1322">
        <v>100</v>
      </c>
      <c r="E1322" t="s">
        <v>546</v>
      </c>
      <c r="F1322" t="s">
        <v>547</v>
      </c>
      <c r="G1322">
        <v>-22.51398</v>
      </c>
      <c r="H1322">
        <v>-52.317990000000002</v>
      </c>
    </row>
    <row r="1323" spans="1:9">
      <c r="A1323">
        <v>1322</v>
      </c>
      <c r="B1323">
        <v>26</v>
      </c>
      <c r="C1323" t="s">
        <v>36</v>
      </c>
      <c r="D1323">
        <v>100</v>
      </c>
      <c r="E1323" t="s">
        <v>546</v>
      </c>
      <c r="F1323" t="s">
        <v>547</v>
      </c>
      <c r="G1323">
        <v>-22.513750000000002</v>
      </c>
      <c r="H1323">
        <v>-52.31767</v>
      </c>
    </row>
    <row r="1324" spans="1:9">
      <c r="A1324">
        <v>1323</v>
      </c>
      <c r="B1324">
        <v>27</v>
      </c>
      <c r="C1324" t="s">
        <v>54</v>
      </c>
      <c r="D1324">
        <v>10</v>
      </c>
      <c r="E1324" t="s">
        <v>546</v>
      </c>
      <c r="F1324" t="s">
        <v>547</v>
      </c>
      <c r="G1324">
        <v>-22.511880000000001</v>
      </c>
      <c r="H1324">
        <v>-52.317540000000001</v>
      </c>
    </row>
    <row r="1325" spans="1:9">
      <c r="A1325">
        <v>1324</v>
      </c>
      <c r="B1325">
        <v>28</v>
      </c>
      <c r="C1325" t="s">
        <v>36</v>
      </c>
      <c r="D1325">
        <v>50</v>
      </c>
      <c r="E1325" t="s">
        <v>546</v>
      </c>
      <c r="F1325" t="s">
        <v>547</v>
      </c>
      <c r="G1325">
        <v>-22.519659999999998</v>
      </c>
      <c r="H1325">
        <v>-52.317230000000002</v>
      </c>
    </row>
    <row r="1326" spans="1:9">
      <c r="A1326">
        <v>1325</v>
      </c>
      <c r="B1326">
        <v>1</v>
      </c>
      <c r="C1326" t="s">
        <v>66</v>
      </c>
      <c r="D1326">
        <v>1</v>
      </c>
      <c r="E1326" t="s">
        <v>549</v>
      </c>
      <c r="F1326" t="s">
        <v>547</v>
      </c>
      <c r="G1326">
        <v>-22.619040999999999</v>
      </c>
      <c r="H1326">
        <v>-52.170081000000003</v>
      </c>
      <c r="I1326" t="s">
        <v>468</v>
      </c>
    </row>
    <row r="1327" spans="1:9">
      <c r="A1327">
        <v>1326</v>
      </c>
      <c r="B1327">
        <v>2</v>
      </c>
      <c r="C1327" t="s">
        <v>14</v>
      </c>
      <c r="D1327">
        <v>2000</v>
      </c>
      <c r="E1327" t="s">
        <v>549</v>
      </c>
      <c r="F1327" t="s">
        <v>547</v>
      </c>
      <c r="G1327">
        <v>-22.619039999999998</v>
      </c>
      <c r="H1327">
        <v>-52.170079999999999</v>
      </c>
    </row>
    <row r="1328" spans="1:9">
      <c r="A1328">
        <v>1327</v>
      </c>
      <c r="B1328">
        <v>3</v>
      </c>
      <c r="C1328" t="s">
        <v>24</v>
      </c>
      <c r="D1328">
        <v>5</v>
      </c>
      <c r="E1328" t="s">
        <v>549</v>
      </c>
      <c r="F1328" t="s">
        <v>547</v>
      </c>
      <c r="G1328">
        <v>-22.61957</v>
      </c>
      <c r="H1328">
        <v>-52.163069999999998</v>
      </c>
    </row>
    <row r="1329" spans="1:9">
      <c r="A1329">
        <v>1328</v>
      </c>
      <c r="B1329">
        <v>4</v>
      </c>
      <c r="C1329" t="s">
        <v>24</v>
      </c>
      <c r="D1329">
        <v>5</v>
      </c>
      <c r="E1329" t="s">
        <v>549</v>
      </c>
      <c r="F1329" t="s">
        <v>547</v>
      </c>
      <c r="G1329">
        <v>-22.61852</v>
      </c>
      <c r="H1329">
        <v>-52.163649999999997</v>
      </c>
    </row>
    <row r="1330" spans="1:9">
      <c r="A1330">
        <v>1329</v>
      </c>
      <c r="B1330">
        <v>5</v>
      </c>
      <c r="C1330" t="s">
        <v>24</v>
      </c>
      <c r="D1330">
        <v>5</v>
      </c>
      <c r="E1330" t="s">
        <v>549</v>
      </c>
      <c r="F1330" t="s">
        <v>547</v>
      </c>
      <c r="G1330">
        <v>-22.617920000000002</v>
      </c>
      <c r="H1330">
        <v>-52.163510000000002</v>
      </c>
    </row>
    <row r="1331" spans="1:9">
      <c r="A1331">
        <v>1330</v>
      </c>
      <c r="B1331">
        <v>6</v>
      </c>
      <c r="C1331" t="s">
        <v>80</v>
      </c>
      <c r="D1331">
        <v>1</v>
      </c>
      <c r="E1331" t="s">
        <v>549</v>
      </c>
      <c r="F1331" t="s">
        <v>547</v>
      </c>
      <c r="G1331">
        <v>-22.61992</v>
      </c>
      <c r="H1331">
        <v>-52.167610000000003</v>
      </c>
    </row>
    <row r="1332" spans="1:9">
      <c r="A1332">
        <v>1331</v>
      </c>
      <c r="B1332">
        <v>7</v>
      </c>
      <c r="C1332" t="s">
        <v>66</v>
      </c>
      <c r="D1332">
        <v>1</v>
      </c>
      <c r="E1332" t="s">
        <v>549</v>
      </c>
      <c r="F1332" t="s">
        <v>547</v>
      </c>
      <c r="G1332">
        <v>-22.6206</v>
      </c>
      <c r="H1332">
        <v>-52.162959999999998</v>
      </c>
      <c r="I1332" t="s">
        <v>468</v>
      </c>
    </row>
    <row r="1333" spans="1:9">
      <c r="A1333">
        <v>1332</v>
      </c>
      <c r="B1333">
        <v>8</v>
      </c>
      <c r="C1333" t="s">
        <v>80</v>
      </c>
      <c r="D1333">
        <v>1</v>
      </c>
      <c r="E1333" t="s">
        <v>549</v>
      </c>
      <c r="F1333" t="s">
        <v>547</v>
      </c>
      <c r="G1333">
        <v>-22.620601000000001</v>
      </c>
      <c r="H1333">
        <v>-52.162961000000003</v>
      </c>
    </row>
    <row r="1334" spans="1:9">
      <c r="A1334">
        <v>1333</v>
      </c>
      <c r="B1334">
        <v>9</v>
      </c>
      <c r="C1334" t="s">
        <v>80</v>
      </c>
      <c r="D1334">
        <v>1</v>
      </c>
      <c r="E1334" t="s">
        <v>549</v>
      </c>
      <c r="F1334" t="s">
        <v>547</v>
      </c>
      <c r="G1334">
        <v>-22.617049999999999</v>
      </c>
      <c r="H1334">
        <v>-52.163710000000002</v>
      </c>
    </row>
    <row r="1335" spans="1:9">
      <c r="A1335">
        <v>1334</v>
      </c>
      <c r="B1335">
        <v>10</v>
      </c>
      <c r="C1335" t="s">
        <v>66</v>
      </c>
      <c r="D1335">
        <v>1</v>
      </c>
      <c r="E1335" t="s">
        <v>549</v>
      </c>
      <c r="F1335" t="s">
        <v>547</v>
      </c>
      <c r="G1335">
        <v>-22.616230000000002</v>
      </c>
      <c r="H1335">
        <v>-52.163960000000003</v>
      </c>
      <c r="I1335" t="s">
        <v>468</v>
      </c>
    </row>
    <row r="1336" spans="1:9">
      <c r="A1336">
        <v>1335</v>
      </c>
      <c r="B1336">
        <v>11</v>
      </c>
      <c r="C1336" t="s">
        <v>80</v>
      </c>
      <c r="D1336">
        <v>1</v>
      </c>
      <c r="E1336" t="s">
        <v>549</v>
      </c>
      <c r="F1336" t="s">
        <v>547</v>
      </c>
      <c r="G1336">
        <v>-22.616230999999999</v>
      </c>
      <c r="H1336">
        <v>-52.163963000000003</v>
      </c>
    </row>
    <row r="1337" spans="1:9">
      <c r="A1337">
        <v>1336</v>
      </c>
      <c r="B1337">
        <v>12</v>
      </c>
      <c r="C1337" t="s">
        <v>80</v>
      </c>
      <c r="D1337">
        <v>1</v>
      </c>
      <c r="E1337" t="s">
        <v>549</v>
      </c>
      <c r="F1337" t="s">
        <v>547</v>
      </c>
      <c r="G1337">
        <v>-22.616209999999999</v>
      </c>
      <c r="H1337">
        <v>-52.165559999999999</v>
      </c>
    </row>
    <row r="1338" spans="1:9">
      <c r="A1338">
        <v>1337</v>
      </c>
      <c r="B1338">
        <v>13</v>
      </c>
      <c r="C1338" t="s">
        <v>76</v>
      </c>
      <c r="D1338">
        <v>1</v>
      </c>
      <c r="E1338" t="s">
        <v>549</v>
      </c>
      <c r="F1338" t="s">
        <v>547</v>
      </c>
      <c r="G1338">
        <v>-22.619</v>
      </c>
      <c r="H1338">
        <v>-52.170101000000003</v>
      </c>
      <c r="I1338" t="s">
        <v>468</v>
      </c>
    </row>
    <row r="1339" spans="1:9">
      <c r="A1339">
        <v>1338</v>
      </c>
      <c r="B1339">
        <v>14</v>
      </c>
      <c r="C1339" t="s">
        <v>66</v>
      </c>
      <c r="D1339">
        <v>1</v>
      </c>
      <c r="E1339" t="s">
        <v>549</v>
      </c>
      <c r="F1339" t="s">
        <v>547</v>
      </c>
      <c r="G1339">
        <v>-22.616320000000002</v>
      </c>
      <c r="H1339">
        <v>-52.165849999999999</v>
      </c>
    </row>
    <row r="1340" spans="1:9">
      <c r="A1340">
        <v>1339</v>
      </c>
      <c r="B1340">
        <v>15</v>
      </c>
      <c r="C1340" t="s">
        <v>66</v>
      </c>
      <c r="D1340">
        <v>1</v>
      </c>
      <c r="E1340" t="s">
        <v>549</v>
      </c>
      <c r="F1340" t="s">
        <v>547</v>
      </c>
      <c r="G1340">
        <v>-22.622890000000002</v>
      </c>
      <c r="H1340">
        <v>-52.171460000000003</v>
      </c>
    </row>
    <row r="1341" spans="1:9">
      <c r="A1341">
        <v>1340</v>
      </c>
      <c r="B1341">
        <v>16</v>
      </c>
      <c r="C1341" t="s">
        <v>44</v>
      </c>
      <c r="D1341">
        <v>40</v>
      </c>
      <c r="E1341" t="s">
        <v>549</v>
      </c>
      <c r="F1341" t="s">
        <v>547</v>
      </c>
      <c r="G1341">
        <v>-22.627130000000001</v>
      </c>
      <c r="H1341">
        <v>-52.17456</v>
      </c>
      <c r="I1341" t="s">
        <v>468</v>
      </c>
    </row>
    <row r="1342" spans="1:9">
      <c r="A1342">
        <v>1341</v>
      </c>
      <c r="B1342">
        <v>17</v>
      </c>
      <c r="C1342" t="s">
        <v>66</v>
      </c>
      <c r="D1342">
        <v>1</v>
      </c>
      <c r="E1342" t="s">
        <v>549</v>
      </c>
      <c r="F1342" t="s">
        <v>547</v>
      </c>
      <c r="G1342">
        <v>-22.62255</v>
      </c>
      <c r="H1342">
        <v>-52.173409999999997</v>
      </c>
      <c r="I1342" t="s">
        <v>468</v>
      </c>
    </row>
    <row r="1343" spans="1:9">
      <c r="A1343">
        <v>1342</v>
      </c>
      <c r="B1343">
        <v>18</v>
      </c>
      <c r="C1343" t="s">
        <v>44</v>
      </c>
      <c r="D1343">
        <v>40</v>
      </c>
      <c r="E1343" t="s">
        <v>549</v>
      </c>
      <c r="F1343" t="s">
        <v>547</v>
      </c>
      <c r="G1343">
        <v>-22.622551000000001</v>
      </c>
      <c r="H1343">
        <v>-52.173411999999999</v>
      </c>
      <c r="I1343" t="s">
        <v>468</v>
      </c>
    </row>
    <row r="1344" spans="1:9">
      <c r="A1344">
        <v>1343</v>
      </c>
      <c r="B1344">
        <v>19</v>
      </c>
      <c r="C1344" t="s">
        <v>66</v>
      </c>
      <c r="D1344">
        <v>1</v>
      </c>
      <c r="E1344" t="s">
        <v>549</v>
      </c>
      <c r="F1344" t="s">
        <v>547</v>
      </c>
      <c r="G1344">
        <v>-22.62114</v>
      </c>
      <c r="H1344">
        <v>-52.162669999999999</v>
      </c>
      <c r="I1344" t="s">
        <v>468</v>
      </c>
    </row>
    <row r="1345" spans="1:9">
      <c r="A1345">
        <v>1344</v>
      </c>
      <c r="B1345">
        <v>20</v>
      </c>
      <c r="C1345" t="s">
        <v>44</v>
      </c>
      <c r="D1345">
        <v>40</v>
      </c>
      <c r="E1345" t="s">
        <v>549</v>
      </c>
      <c r="F1345" t="s">
        <v>547</v>
      </c>
      <c r="G1345">
        <v>-22.621143</v>
      </c>
      <c r="H1345">
        <v>-52.162672000000001</v>
      </c>
      <c r="I1345" t="s">
        <v>468</v>
      </c>
    </row>
    <row r="1346" spans="1:9">
      <c r="A1346">
        <v>1345</v>
      </c>
      <c r="B1346">
        <v>21</v>
      </c>
      <c r="C1346" t="s">
        <v>66</v>
      </c>
      <c r="D1346">
        <v>1</v>
      </c>
      <c r="E1346" t="s">
        <v>549</v>
      </c>
      <c r="F1346" t="s">
        <v>547</v>
      </c>
      <c r="G1346">
        <v>-22.619029999999999</v>
      </c>
      <c r="H1346">
        <v>-52.170070000000003</v>
      </c>
    </row>
    <row r="1347" spans="1:9">
      <c r="A1347">
        <v>1346</v>
      </c>
      <c r="B1347">
        <v>22</v>
      </c>
      <c r="C1347" t="s">
        <v>64</v>
      </c>
      <c r="D1347">
        <v>1</v>
      </c>
      <c r="E1347" t="s">
        <v>549</v>
      </c>
      <c r="F1347" t="s">
        <v>547</v>
      </c>
      <c r="G1347">
        <v>-22.621130000000001</v>
      </c>
      <c r="H1347">
        <v>-52.162669999999999</v>
      </c>
    </row>
    <row r="1348" spans="1:9">
      <c r="A1348">
        <v>1347</v>
      </c>
      <c r="B1348">
        <v>23</v>
      </c>
      <c r="C1348" t="s">
        <v>66</v>
      </c>
      <c r="D1348">
        <v>1</v>
      </c>
      <c r="E1348" t="s">
        <v>549</v>
      </c>
      <c r="F1348" t="s">
        <v>547</v>
      </c>
      <c r="G1348">
        <v>-22.62114</v>
      </c>
      <c r="H1348">
        <v>-52.162669999999999</v>
      </c>
      <c r="I1348" t="s">
        <v>468</v>
      </c>
    </row>
    <row r="1349" spans="1:9">
      <c r="A1349">
        <v>1348</v>
      </c>
      <c r="B1349">
        <v>24</v>
      </c>
      <c r="C1349" t="s">
        <v>52</v>
      </c>
      <c r="D1349">
        <v>32</v>
      </c>
      <c r="E1349" t="s">
        <v>549</v>
      </c>
      <c r="F1349" t="s">
        <v>547</v>
      </c>
      <c r="G1349">
        <v>-22.621141999999999</v>
      </c>
      <c r="H1349">
        <v>-52.162671000000003</v>
      </c>
    </row>
    <row r="1350" spans="1:9">
      <c r="A1350">
        <v>1349</v>
      </c>
      <c r="B1350">
        <v>25</v>
      </c>
      <c r="C1350" t="s">
        <v>66</v>
      </c>
      <c r="D1350">
        <v>1</v>
      </c>
      <c r="E1350" t="s">
        <v>549</v>
      </c>
      <c r="F1350" t="s">
        <v>547</v>
      </c>
      <c r="G1350">
        <v>-22.624231000000002</v>
      </c>
      <c r="H1350">
        <v>-52.170850999999999</v>
      </c>
      <c r="I1350" t="s">
        <v>468</v>
      </c>
    </row>
    <row r="1351" spans="1:9">
      <c r="A1351">
        <v>1350</v>
      </c>
      <c r="B1351">
        <v>26</v>
      </c>
      <c r="C1351" t="s">
        <v>76</v>
      </c>
      <c r="D1351">
        <v>1</v>
      </c>
      <c r="E1351" t="s">
        <v>549</v>
      </c>
      <c r="F1351" t="s">
        <v>547</v>
      </c>
      <c r="G1351">
        <v>-22.624230000000001</v>
      </c>
      <c r="H1351">
        <v>-52.170850000000002</v>
      </c>
    </row>
    <row r="1352" spans="1:9">
      <c r="A1352">
        <v>1351</v>
      </c>
      <c r="B1352">
        <v>1</v>
      </c>
      <c r="C1352" t="s">
        <v>12</v>
      </c>
      <c r="D1352">
        <v>30</v>
      </c>
      <c r="E1352" t="s">
        <v>550</v>
      </c>
      <c r="F1352" t="s">
        <v>551</v>
      </c>
      <c r="G1352">
        <v>-21.593330000000002</v>
      </c>
      <c r="H1352">
        <v>-51.771974999999998</v>
      </c>
    </row>
    <row r="1353" spans="1:9">
      <c r="A1353">
        <v>1352</v>
      </c>
      <c r="B1353">
        <v>2</v>
      </c>
      <c r="C1353" t="s">
        <v>76</v>
      </c>
      <c r="D1353">
        <v>1</v>
      </c>
      <c r="E1353" t="s">
        <v>550</v>
      </c>
      <c r="F1353" t="s">
        <v>551</v>
      </c>
      <c r="G1353">
        <v>-21.593397</v>
      </c>
      <c r="H1353">
        <v>-51.772001000000003</v>
      </c>
    </row>
    <row r="1354" spans="1:9">
      <c r="A1354">
        <v>1353</v>
      </c>
      <c r="B1354">
        <v>3</v>
      </c>
      <c r="C1354" t="s">
        <v>78</v>
      </c>
      <c r="D1354">
        <v>1</v>
      </c>
      <c r="E1354" t="s">
        <v>550</v>
      </c>
      <c r="F1354" t="s">
        <v>551</v>
      </c>
      <c r="G1354">
        <v>-21.593810000000001</v>
      </c>
      <c r="H1354">
        <v>-51.772056999999997</v>
      </c>
    </row>
    <row r="1355" spans="1:9">
      <c r="A1355">
        <v>1354</v>
      </c>
      <c r="B1355">
        <v>4</v>
      </c>
      <c r="C1355" t="s">
        <v>44</v>
      </c>
      <c r="D1355">
        <v>40</v>
      </c>
      <c r="E1355" t="s">
        <v>550</v>
      </c>
      <c r="F1355" t="s">
        <v>551</v>
      </c>
      <c r="G1355">
        <v>-21.593865999999998</v>
      </c>
      <c r="H1355">
        <v>-51.772064</v>
      </c>
      <c r="I1355" t="s">
        <v>468</v>
      </c>
    </row>
    <row r="1356" spans="1:9">
      <c r="A1356">
        <v>1355</v>
      </c>
      <c r="B1356">
        <v>5</v>
      </c>
      <c r="C1356" t="s">
        <v>68</v>
      </c>
      <c r="D1356">
        <v>1</v>
      </c>
      <c r="E1356" t="s">
        <v>550</v>
      </c>
      <c r="F1356" t="s">
        <v>551</v>
      </c>
      <c r="G1356">
        <v>-21.593865999999998</v>
      </c>
      <c r="H1356">
        <v>-51.772064</v>
      </c>
    </row>
    <row r="1357" spans="1:9">
      <c r="A1357">
        <v>1356</v>
      </c>
      <c r="B1357">
        <v>6</v>
      </c>
      <c r="C1357" t="s">
        <v>66</v>
      </c>
      <c r="D1357">
        <v>1</v>
      </c>
      <c r="E1357" t="s">
        <v>550</v>
      </c>
      <c r="F1357" t="s">
        <v>551</v>
      </c>
      <c r="G1357">
        <v>-21.594909000000001</v>
      </c>
      <c r="H1357">
        <v>-51.772108000000003</v>
      </c>
    </row>
    <row r="1358" spans="1:9">
      <c r="A1358">
        <v>1357</v>
      </c>
      <c r="B1358">
        <v>7</v>
      </c>
      <c r="C1358" t="s">
        <v>12</v>
      </c>
      <c r="D1358">
        <v>110</v>
      </c>
      <c r="E1358" t="s">
        <v>550</v>
      </c>
      <c r="F1358" t="s">
        <v>551</v>
      </c>
      <c r="G1358">
        <v>-21.594909000000001</v>
      </c>
      <c r="H1358">
        <v>-51.772108000000003</v>
      </c>
    </row>
    <row r="1359" spans="1:9">
      <c r="A1359">
        <v>1358</v>
      </c>
      <c r="B1359">
        <v>8</v>
      </c>
      <c r="C1359" t="s">
        <v>78</v>
      </c>
      <c r="D1359">
        <v>1</v>
      </c>
      <c r="E1359" t="s">
        <v>550</v>
      </c>
      <c r="F1359" t="s">
        <v>551</v>
      </c>
      <c r="G1359">
        <v>-21.595379999999999</v>
      </c>
      <c r="H1359">
        <v>-51.771763</v>
      </c>
    </row>
    <row r="1360" spans="1:9">
      <c r="A1360">
        <v>1359</v>
      </c>
      <c r="B1360">
        <v>9</v>
      </c>
      <c r="C1360" t="s">
        <v>78</v>
      </c>
      <c r="D1360">
        <v>1</v>
      </c>
      <c r="E1360" t="s">
        <v>550</v>
      </c>
      <c r="F1360" t="s">
        <v>551</v>
      </c>
      <c r="G1360">
        <v>-21.595254000000001</v>
      </c>
      <c r="H1360">
        <v>-51.771887</v>
      </c>
    </row>
    <row r="1361" spans="1:8">
      <c r="A1361">
        <v>1360</v>
      </c>
      <c r="B1361">
        <v>10</v>
      </c>
      <c r="C1361" t="s">
        <v>80</v>
      </c>
      <c r="D1361">
        <v>1</v>
      </c>
      <c r="E1361" t="s">
        <v>550</v>
      </c>
      <c r="F1361" t="s">
        <v>551</v>
      </c>
      <c r="G1361">
        <v>-21.595783999999998</v>
      </c>
      <c r="H1361">
        <v>-51.771557000000001</v>
      </c>
    </row>
    <row r="1362" spans="1:8">
      <c r="A1362">
        <v>1361</v>
      </c>
      <c r="B1362">
        <v>11</v>
      </c>
      <c r="C1362" t="s">
        <v>68</v>
      </c>
      <c r="D1362">
        <v>1</v>
      </c>
      <c r="E1362" t="s">
        <v>550</v>
      </c>
      <c r="F1362" t="s">
        <v>551</v>
      </c>
      <c r="G1362">
        <v>-21595783</v>
      </c>
      <c r="H1362">
        <v>-51.771555999999997</v>
      </c>
    </row>
    <row r="1363" spans="1:8">
      <c r="A1363">
        <v>1362</v>
      </c>
      <c r="B1363">
        <v>12</v>
      </c>
      <c r="C1363" t="s">
        <v>12</v>
      </c>
      <c r="D1363">
        <v>15</v>
      </c>
      <c r="E1363" t="s">
        <v>550</v>
      </c>
      <c r="F1363" t="s">
        <v>551</v>
      </c>
      <c r="G1363">
        <v>-21595784</v>
      </c>
      <c r="H1363">
        <v>-51.771557000000001</v>
      </c>
    </row>
    <row r="1364" spans="1:8">
      <c r="A1364">
        <v>1363</v>
      </c>
      <c r="B1364">
        <v>13</v>
      </c>
      <c r="C1364" t="s">
        <v>64</v>
      </c>
      <c r="D1364">
        <v>1</v>
      </c>
      <c r="E1364" t="s">
        <v>550</v>
      </c>
      <c r="F1364" t="s">
        <v>551</v>
      </c>
      <c r="G1364">
        <v>-21.595321999999999</v>
      </c>
      <c r="H1364">
        <v>-51.770890000000001</v>
      </c>
    </row>
    <row r="1365" spans="1:8">
      <c r="A1365">
        <v>1364</v>
      </c>
      <c r="B1365">
        <v>14</v>
      </c>
      <c r="C1365" t="s">
        <v>68</v>
      </c>
      <c r="D1365">
        <v>1</v>
      </c>
      <c r="E1365" t="s">
        <v>550</v>
      </c>
      <c r="F1365" t="s">
        <v>551</v>
      </c>
      <c r="G1365">
        <v>-21.595321999999999</v>
      </c>
      <c r="H1365">
        <v>-51.770890000000001</v>
      </c>
    </row>
    <row r="1366" spans="1:8">
      <c r="A1366">
        <v>1365</v>
      </c>
      <c r="B1366">
        <v>15</v>
      </c>
      <c r="C1366" t="s">
        <v>12</v>
      </c>
      <c r="D1366">
        <v>100</v>
      </c>
      <c r="E1366" t="s">
        <v>550</v>
      </c>
      <c r="F1366" t="s">
        <v>551</v>
      </c>
      <c r="G1366">
        <v>-21.595780000000001</v>
      </c>
      <c r="H1366">
        <v>-51.771563999999998</v>
      </c>
    </row>
    <row r="1367" spans="1:8">
      <c r="A1367">
        <v>1366</v>
      </c>
      <c r="B1367">
        <v>16</v>
      </c>
      <c r="C1367" t="s">
        <v>66</v>
      </c>
      <c r="D1367">
        <v>1</v>
      </c>
      <c r="E1367" t="s">
        <v>550</v>
      </c>
      <c r="F1367" t="s">
        <v>551</v>
      </c>
      <c r="G1367">
        <v>-21.595780000000001</v>
      </c>
      <c r="H1367">
        <v>-51.771563999999998</v>
      </c>
    </row>
    <row r="1368" spans="1:8">
      <c r="A1368">
        <v>1367</v>
      </c>
      <c r="B1368">
        <v>17</v>
      </c>
      <c r="C1368" t="s">
        <v>78</v>
      </c>
      <c r="D1368">
        <v>1</v>
      </c>
      <c r="E1368" t="s">
        <v>550</v>
      </c>
      <c r="F1368" t="s">
        <v>551</v>
      </c>
      <c r="G1368">
        <v>-21.595497999999999</v>
      </c>
      <c r="H1368">
        <v>-51.772460000000002</v>
      </c>
    </row>
    <row r="1369" spans="1:8">
      <c r="A1369">
        <v>1368</v>
      </c>
      <c r="B1369">
        <v>18</v>
      </c>
      <c r="C1369" t="s">
        <v>78</v>
      </c>
      <c r="D1369">
        <v>1</v>
      </c>
      <c r="E1369" t="s">
        <v>550</v>
      </c>
      <c r="F1369" t="s">
        <v>551</v>
      </c>
      <c r="G1369">
        <v>-21.595728000000001</v>
      </c>
      <c r="H1369">
        <v>-51.773234000000002</v>
      </c>
    </row>
    <row r="1370" spans="1:8">
      <c r="A1370">
        <v>1369</v>
      </c>
      <c r="B1370">
        <v>19</v>
      </c>
      <c r="C1370" t="s">
        <v>78</v>
      </c>
      <c r="D1370">
        <v>1</v>
      </c>
      <c r="E1370" t="s">
        <v>550</v>
      </c>
      <c r="F1370" t="s">
        <v>551</v>
      </c>
      <c r="G1370">
        <v>-21.594920999999999</v>
      </c>
      <c r="H1370">
        <v>-51.772129</v>
      </c>
    </row>
    <row r="1371" spans="1:8">
      <c r="A1371">
        <v>1370</v>
      </c>
      <c r="B1371">
        <v>20</v>
      </c>
      <c r="C1371" t="s">
        <v>78</v>
      </c>
      <c r="D1371">
        <v>1</v>
      </c>
      <c r="E1371" t="s">
        <v>550</v>
      </c>
      <c r="F1371" t="s">
        <v>551</v>
      </c>
      <c r="G1371">
        <v>-21.596827999999999</v>
      </c>
      <c r="H1371">
        <v>-51.774996999999999</v>
      </c>
    </row>
    <row r="1372" spans="1:8">
      <c r="A1372">
        <v>1371</v>
      </c>
      <c r="B1372">
        <v>21</v>
      </c>
      <c r="C1372" t="s">
        <v>18</v>
      </c>
      <c r="D1372">
        <v>8</v>
      </c>
      <c r="E1372" t="s">
        <v>550</v>
      </c>
      <c r="F1372" t="s">
        <v>551</v>
      </c>
      <c r="G1372">
        <v>-21.595721999999999</v>
      </c>
      <c r="H1372">
        <v>-51.773327999999999</v>
      </c>
    </row>
    <row r="1373" spans="1:8">
      <c r="A1373">
        <v>1372</v>
      </c>
      <c r="B1373">
        <v>22</v>
      </c>
      <c r="C1373" t="s">
        <v>78</v>
      </c>
      <c r="D1373">
        <v>1</v>
      </c>
      <c r="E1373" t="s">
        <v>550</v>
      </c>
      <c r="F1373" t="s">
        <v>551</v>
      </c>
      <c r="G1373">
        <v>-21.597404000000001</v>
      </c>
      <c r="H1373">
        <v>-51.775236999999997</v>
      </c>
    </row>
    <row r="1374" spans="1:8">
      <c r="A1374">
        <v>1373</v>
      </c>
      <c r="B1374">
        <v>23</v>
      </c>
      <c r="C1374" t="s">
        <v>18</v>
      </c>
      <c r="D1374">
        <v>8</v>
      </c>
      <c r="E1374" t="s">
        <v>550</v>
      </c>
      <c r="F1374" t="s">
        <v>551</v>
      </c>
      <c r="G1374">
        <v>-21.598355000000002</v>
      </c>
      <c r="H1374">
        <v>-51.775796999999997</v>
      </c>
    </row>
    <row r="1375" spans="1:8">
      <c r="A1375">
        <v>1374</v>
      </c>
      <c r="B1375">
        <v>24</v>
      </c>
      <c r="C1375" t="s">
        <v>78</v>
      </c>
      <c r="D1375">
        <v>1</v>
      </c>
      <c r="E1375" t="s">
        <v>550</v>
      </c>
      <c r="F1375" t="s">
        <v>551</v>
      </c>
      <c r="G1375">
        <v>-21.599433000000001</v>
      </c>
      <c r="H1375">
        <v>-51.776598999999997</v>
      </c>
    </row>
    <row r="1376" spans="1:8">
      <c r="A1376">
        <v>1375</v>
      </c>
      <c r="B1376">
        <v>25</v>
      </c>
      <c r="C1376" t="s">
        <v>78</v>
      </c>
      <c r="D1376">
        <v>1</v>
      </c>
      <c r="E1376" t="s">
        <v>550</v>
      </c>
      <c r="F1376" t="s">
        <v>551</v>
      </c>
      <c r="G1376">
        <v>-21.599599000000001</v>
      </c>
      <c r="H1376">
        <v>-51.777196000000004</v>
      </c>
    </row>
    <row r="1377" spans="1:9">
      <c r="A1377">
        <v>1376</v>
      </c>
      <c r="B1377">
        <v>26</v>
      </c>
      <c r="C1377" t="s">
        <v>78</v>
      </c>
      <c r="D1377">
        <v>1</v>
      </c>
      <c r="E1377" t="s">
        <v>550</v>
      </c>
      <c r="F1377" t="s">
        <v>551</v>
      </c>
      <c r="G1377">
        <v>-21.599443999999998</v>
      </c>
      <c r="H1377">
        <v>-51.776713999999998</v>
      </c>
    </row>
    <row r="1378" spans="1:9">
      <c r="A1378">
        <v>1377</v>
      </c>
      <c r="B1378">
        <v>27</v>
      </c>
      <c r="C1378" t="s">
        <v>78</v>
      </c>
      <c r="D1378">
        <v>1</v>
      </c>
      <c r="E1378" t="s">
        <v>550</v>
      </c>
      <c r="F1378" t="s">
        <v>551</v>
      </c>
      <c r="G1378">
        <v>-21.600239999999999</v>
      </c>
      <c r="H1378">
        <v>-51.779060000000001</v>
      </c>
    </row>
    <row r="1379" spans="1:9">
      <c r="A1379">
        <v>1378</v>
      </c>
      <c r="B1379">
        <v>28</v>
      </c>
      <c r="C1379" t="s">
        <v>42</v>
      </c>
      <c r="D1379">
        <v>40</v>
      </c>
      <c r="E1379" t="s">
        <v>550</v>
      </c>
      <c r="F1379" t="s">
        <v>551</v>
      </c>
      <c r="G1379">
        <v>-21.599698</v>
      </c>
      <c r="H1379">
        <v>-51.777498999999999</v>
      </c>
      <c r="I1379" t="s">
        <v>468</v>
      </c>
    </row>
    <row r="1380" spans="1:9">
      <c r="A1380">
        <v>1379</v>
      </c>
      <c r="B1380">
        <v>29</v>
      </c>
      <c r="C1380" t="s">
        <v>18</v>
      </c>
      <c r="D1380">
        <v>8</v>
      </c>
      <c r="E1380" t="s">
        <v>550</v>
      </c>
      <c r="F1380" t="s">
        <v>551</v>
      </c>
      <c r="G1380">
        <v>-21.601441999999999</v>
      </c>
      <c r="H1380">
        <v>-51.779705999999997</v>
      </c>
    </row>
    <row r="1381" spans="1:9">
      <c r="A1381">
        <v>1380</v>
      </c>
      <c r="B1381">
        <v>30</v>
      </c>
      <c r="C1381" t="s">
        <v>68</v>
      </c>
      <c r="D1381">
        <v>1</v>
      </c>
      <c r="E1381" t="s">
        <v>550</v>
      </c>
      <c r="F1381" t="s">
        <v>551</v>
      </c>
      <c r="G1381">
        <v>-21.603179999999998</v>
      </c>
      <c r="H1381">
        <v>-51.780285999999997</v>
      </c>
    </row>
    <row r="1382" spans="1:9">
      <c r="A1382">
        <v>1381</v>
      </c>
      <c r="B1382">
        <v>31</v>
      </c>
      <c r="C1382" t="s">
        <v>44</v>
      </c>
      <c r="D1382">
        <v>40</v>
      </c>
      <c r="E1382" t="s">
        <v>550</v>
      </c>
      <c r="F1382" t="s">
        <v>551</v>
      </c>
      <c r="G1382">
        <v>-21.603113</v>
      </c>
      <c r="H1382">
        <v>-51.780251</v>
      </c>
      <c r="I1382" t="s">
        <v>468</v>
      </c>
    </row>
    <row r="1383" spans="1:9">
      <c r="A1383">
        <v>1382</v>
      </c>
      <c r="B1383">
        <v>32</v>
      </c>
      <c r="C1383" t="s">
        <v>68</v>
      </c>
      <c r="D1383">
        <v>1</v>
      </c>
      <c r="E1383" t="s">
        <v>550</v>
      </c>
      <c r="F1383" t="s">
        <v>551</v>
      </c>
      <c r="G1383">
        <v>-21.603113</v>
      </c>
      <c r="H1383">
        <v>-51.780251</v>
      </c>
    </row>
    <row r="1384" spans="1:9">
      <c r="A1384">
        <v>1383</v>
      </c>
      <c r="B1384">
        <v>33</v>
      </c>
      <c r="C1384" t="s">
        <v>80</v>
      </c>
      <c r="D1384">
        <v>1</v>
      </c>
      <c r="E1384" t="s">
        <v>550</v>
      </c>
      <c r="F1384" t="s">
        <v>551</v>
      </c>
      <c r="G1384">
        <v>-21.603113</v>
      </c>
      <c r="H1384">
        <v>-51.780251</v>
      </c>
    </row>
    <row r="1385" spans="1:9">
      <c r="A1385">
        <v>1384</v>
      </c>
      <c r="B1385">
        <v>34</v>
      </c>
      <c r="C1385" t="s">
        <v>44</v>
      </c>
      <c r="D1385">
        <v>40</v>
      </c>
      <c r="E1385" t="s">
        <v>550</v>
      </c>
      <c r="F1385" t="s">
        <v>551</v>
      </c>
      <c r="G1385">
        <v>-21.603345000000001</v>
      </c>
      <c r="H1385">
        <v>-51.779581</v>
      </c>
      <c r="I1385" t="s">
        <v>468</v>
      </c>
    </row>
    <row r="1386" spans="1:9">
      <c r="A1386">
        <v>1385</v>
      </c>
      <c r="B1386">
        <v>35</v>
      </c>
      <c r="C1386" t="s">
        <v>78</v>
      </c>
      <c r="D1386">
        <v>1</v>
      </c>
      <c r="E1386" t="s">
        <v>550</v>
      </c>
      <c r="F1386" t="s">
        <v>551</v>
      </c>
      <c r="G1386">
        <v>-21.603345000000001</v>
      </c>
      <c r="H1386">
        <v>-51.779581</v>
      </c>
    </row>
    <row r="1387" spans="1:9">
      <c r="A1387">
        <v>1386</v>
      </c>
      <c r="B1387">
        <v>36</v>
      </c>
      <c r="C1387" t="s">
        <v>12</v>
      </c>
      <c r="D1387">
        <v>70</v>
      </c>
      <c r="E1387" t="s">
        <v>550</v>
      </c>
      <c r="F1387" t="s">
        <v>551</v>
      </c>
      <c r="G1387">
        <v>-21.603342000000001</v>
      </c>
      <c r="H1387">
        <v>-51.779753999999997</v>
      </c>
    </row>
    <row r="1388" spans="1:9">
      <c r="A1388">
        <v>1387</v>
      </c>
      <c r="B1388">
        <v>37</v>
      </c>
      <c r="C1388" t="s">
        <v>68</v>
      </c>
      <c r="D1388">
        <v>1</v>
      </c>
      <c r="E1388" t="s">
        <v>550</v>
      </c>
      <c r="F1388" t="s">
        <v>551</v>
      </c>
      <c r="G1388">
        <v>-21.603342000000001</v>
      </c>
      <c r="H1388">
        <v>-51.779753999999997</v>
      </c>
    </row>
    <row r="1389" spans="1:9">
      <c r="A1389">
        <v>1388</v>
      </c>
      <c r="B1389">
        <v>38</v>
      </c>
      <c r="C1389" t="s">
        <v>68</v>
      </c>
      <c r="D1389">
        <v>1</v>
      </c>
      <c r="E1389" t="s">
        <v>550</v>
      </c>
      <c r="F1389" t="s">
        <v>551</v>
      </c>
      <c r="G1389">
        <v>-21.603342000000001</v>
      </c>
      <c r="H1389">
        <v>-51.779753999999997</v>
      </c>
    </row>
    <row r="1390" spans="1:9">
      <c r="A1390">
        <v>1389</v>
      </c>
      <c r="B1390">
        <v>39</v>
      </c>
      <c r="C1390" t="s">
        <v>64</v>
      </c>
      <c r="D1390">
        <v>1</v>
      </c>
      <c r="E1390" t="s">
        <v>550</v>
      </c>
      <c r="F1390" t="s">
        <v>551</v>
      </c>
      <c r="G1390">
        <v>-21.603342000000001</v>
      </c>
      <c r="H1390">
        <v>-51.779753999999997</v>
      </c>
    </row>
    <row r="1391" spans="1:9">
      <c r="A1391">
        <v>1390</v>
      </c>
      <c r="B1391">
        <v>1</v>
      </c>
      <c r="C1391" t="s">
        <v>12</v>
      </c>
      <c r="D1391">
        <v>170</v>
      </c>
      <c r="E1391" t="s">
        <v>552</v>
      </c>
      <c r="F1391" t="s">
        <v>553</v>
      </c>
      <c r="G1391">
        <v>-22.414159999999999</v>
      </c>
      <c r="H1391">
        <v>-47.521320000000003</v>
      </c>
    </row>
    <row r="1392" spans="1:9">
      <c r="A1392">
        <v>1391</v>
      </c>
      <c r="B1392">
        <v>2</v>
      </c>
      <c r="C1392" t="s">
        <v>12</v>
      </c>
      <c r="D1392">
        <v>340</v>
      </c>
      <c r="E1392" t="s">
        <v>552</v>
      </c>
      <c r="F1392" t="s">
        <v>553</v>
      </c>
      <c r="G1392">
        <v>-22.41412</v>
      </c>
      <c r="H1392">
        <v>-47.519750000000002</v>
      </c>
    </row>
    <row r="1393" spans="1:9">
      <c r="A1393">
        <v>1392</v>
      </c>
      <c r="B1393">
        <v>3</v>
      </c>
      <c r="C1393" t="s">
        <v>12</v>
      </c>
      <c r="D1393">
        <v>340</v>
      </c>
      <c r="E1393" t="s">
        <v>552</v>
      </c>
      <c r="F1393" t="s">
        <v>553</v>
      </c>
      <c r="G1393">
        <v>-22.41412</v>
      </c>
      <c r="H1393">
        <v>-47.518880000000003</v>
      </c>
    </row>
    <row r="1394" spans="1:9">
      <c r="A1394">
        <v>1393</v>
      </c>
      <c r="B1394">
        <v>4</v>
      </c>
      <c r="C1394" t="s">
        <v>12</v>
      </c>
      <c r="D1394">
        <v>340</v>
      </c>
      <c r="E1394" t="s">
        <v>552</v>
      </c>
      <c r="F1394" t="s">
        <v>553</v>
      </c>
      <c r="G1394">
        <v>-22.414149999999999</v>
      </c>
      <c r="H1394">
        <v>-47.517960000000002</v>
      </c>
    </row>
    <row r="1395" spans="1:9">
      <c r="A1395">
        <v>1394</v>
      </c>
      <c r="B1395">
        <v>5</v>
      </c>
      <c r="C1395" t="s">
        <v>66</v>
      </c>
      <c r="D1395">
        <v>1</v>
      </c>
      <c r="E1395" t="s">
        <v>552</v>
      </c>
      <c r="F1395" t="s">
        <v>553</v>
      </c>
      <c r="G1395">
        <v>-22.414149999999999</v>
      </c>
      <c r="H1395">
        <v>-47.517519999999998</v>
      </c>
    </row>
    <row r="1396" spans="1:9">
      <c r="A1396">
        <v>1395</v>
      </c>
      <c r="B1396">
        <v>6</v>
      </c>
      <c r="C1396" t="s">
        <v>66</v>
      </c>
      <c r="D1396">
        <v>1</v>
      </c>
      <c r="E1396" t="s">
        <v>552</v>
      </c>
      <c r="F1396" t="s">
        <v>553</v>
      </c>
      <c r="G1396">
        <v>-22.41413</v>
      </c>
      <c r="H1396">
        <v>-47.517380000000003</v>
      </c>
    </row>
    <row r="1397" spans="1:9">
      <c r="A1397">
        <v>1396</v>
      </c>
      <c r="B1397">
        <v>7</v>
      </c>
      <c r="C1397" t="s">
        <v>66</v>
      </c>
      <c r="D1397">
        <v>1</v>
      </c>
      <c r="E1397" t="s">
        <v>552</v>
      </c>
      <c r="F1397" t="s">
        <v>553</v>
      </c>
      <c r="G1397">
        <v>-22.411249999999999</v>
      </c>
      <c r="H1397">
        <v>-47.51737</v>
      </c>
    </row>
    <row r="1398" spans="1:9">
      <c r="A1398">
        <v>1397</v>
      </c>
      <c r="B1398">
        <v>8</v>
      </c>
      <c r="C1398" t="s">
        <v>66</v>
      </c>
      <c r="D1398">
        <v>1</v>
      </c>
      <c r="E1398" t="s">
        <v>552</v>
      </c>
      <c r="F1398" t="s">
        <v>553</v>
      </c>
      <c r="G1398">
        <v>-22.41123</v>
      </c>
      <c r="H1398">
        <v>-47.519129999999997</v>
      </c>
    </row>
    <row r="1399" spans="1:9">
      <c r="A1399">
        <v>1398</v>
      </c>
      <c r="B1399">
        <v>9</v>
      </c>
      <c r="C1399" t="s">
        <v>66</v>
      </c>
      <c r="D1399">
        <v>1</v>
      </c>
      <c r="E1399" t="s">
        <v>552</v>
      </c>
      <c r="F1399" t="s">
        <v>553</v>
      </c>
      <c r="G1399">
        <v>-22.41159</v>
      </c>
      <c r="H1399">
        <v>-47.519550000000002</v>
      </c>
    </row>
    <row r="1400" spans="1:9">
      <c r="A1400">
        <v>1399</v>
      </c>
      <c r="B1400">
        <v>10</v>
      </c>
      <c r="C1400" t="s">
        <v>66</v>
      </c>
      <c r="D1400">
        <v>1</v>
      </c>
      <c r="E1400" t="s">
        <v>552</v>
      </c>
      <c r="F1400" t="s">
        <v>553</v>
      </c>
      <c r="G1400">
        <v>-22.411580000000001</v>
      </c>
      <c r="H1400">
        <v>-47.520220000000002</v>
      </c>
    </row>
    <row r="1401" spans="1:9">
      <c r="A1401">
        <v>1400</v>
      </c>
      <c r="B1401">
        <v>11</v>
      </c>
      <c r="C1401" t="s">
        <v>42</v>
      </c>
      <c r="D1401">
        <v>100</v>
      </c>
      <c r="E1401" t="s">
        <v>552</v>
      </c>
      <c r="F1401" t="s">
        <v>553</v>
      </c>
      <c r="G1401">
        <v>-22.411650000000002</v>
      </c>
      <c r="H1401">
        <v>-47.520249999999997</v>
      </c>
      <c r="I1401" t="s">
        <v>468</v>
      </c>
    </row>
    <row r="1402" spans="1:9">
      <c r="A1402">
        <v>1401</v>
      </c>
      <c r="B1402">
        <v>12</v>
      </c>
      <c r="C1402" t="s">
        <v>44</v>
      </c>
      <c r="D1402">
        <v>84</v>
      </c>
      <c r="E1402" t="s">
        <v>552</v>
      </c>
      <c r="F1402" t="s">
        <v>553</v>
      </c>
      <c r="G1402">
        <v>-22.413910000000001</v>
      </c>
      <c r="H1402">
        <v>-47.521250000000002</v>
      </c>
    </row>
    <row r="1403" spans="1:9">
      <c r="A1403">
        <v>1402</v>
      </c>
      <c r="B1403">
        <v>1</v>
      </c>
      <c r="C1403" t="s">
        <v>12</v>
      </c>
      <c r="D1403">
        <v>100</v>
      </c>
      <c r="E1403" t="s">
        <v>554</v>
      </c>
      <c r="F1403" t="s">
        <v>553</v>
      </c>
      <c r="G1403">
        <v>-22.414349999999999</v>
      </c>
      <c r="H1403">
        <v>-47.521389999999997</v>
      </c>
    </row>
    <row r="1404" spans="1:9">
      <c r="A1404">
        <v>1403</v>
      </c>
      <c r="B1404">
        <v>2</v>
      </c>
      <c r="C1404" t="s">
        <v>66</v>
      </c>
      <c r="D1404">
        <v>1</v>
      </c>
      <c r="E1404" t="s">
        <v>554</v>
      </c>
      <c r="F1404" t="s">
        <v>553</v>
      </c>
      <c r="G1404">
        <v>-22.414239999999999</v>
      </c>
      <c r="H1404">
        <v>-47.517240000000001</v>
      </c>
    </row>
    <row r="1405" spans="1:9">
      <c r="A1405">
        <v>1404</v>
      </c>
      <c r="B1405">
        <v>3</v>
      </c>
      <c r="C1405" t="s">
        <v>66</v>
      </c>
      <c r="D1405">
        <v>1</v>
      </c>
      <c r="E1405" t="s">
        <v>554</v>
      </c>
      <c r="F1405" t="s">
        <v>553</v>
      </c>
      <c r="G1405">
        <v>-22.413879999999999</v>
      </c>
      <c r="H1405">
        <v>-47.513449999999999</v>
      </c>
    </row>
    <row r="1406" spans="1:9">
      <c r="A1406">
        <v>1405</v>
      </c>
      <c r="B1406">
        <v>4</v>
      </c>
      <c r="C1406" t="s">
        <v>66</v>
      </c>
      <c r="D1406">
        <v>1</v>
      </c>
      <c r="E1406" t="s">
        <v>554</v>
      </c>
      <c r="F1406" t="s">
        <v>553</v>
      </c>
      <c r="G1406">
        <v>-22.41356</v>
      </c>
      <c r="H1406">
        <v>-47.509360000000001</v>
      </c>
    </row>
    <row r="1407" spans="1:9">
      <c r="A1407">
        <v>1406</v>
      </c>
      <c r="B1407">
        <v>5</v>
      </c>
      <c r="C1407" t="s">
        <v>66</v>
      </c>
      <c r="D1407">
        <v>1</v>
      </c>
      <c r="E1407" t="s">
        <v>554</v>
      </c>
      <c r="F1407" t="s">
        <v>553</v>
      </c>
      <c r="G1407">
        <v>-22.407389999999999</v>
      </c>
      <c r="H1407">
        <v>-47.50947</v>
      </c>
    </row>
    <row r="1408" spans="1:9">
      <c r="A1408">
        <v>1407</v>
      </c>
      <c r="B1408">
        <v>6</v>
      </c>
      <c r="C1408" t="s">
        <v>66</v>
      </c>
      <c r="D1408">
        <v>1</v>
      </c>
      <c r="E1408" t="s">
        <v>554</v>
      </c>
      <c r="F1408" t="s">
        <v>553</v>
      </c>
      <c r="G1408">
        <v>-22.399470000000001</v>
      </c>
      <c r="H1408">
        <v>-47.511099999999999</v>
      </c>
    </row>
    <row r="1409" spans="1:9">
      <c r="A1409">
        <v>1408</v>
      </c>
      <c r="B1409">
        <v>7</v>
      </c>
      <c r="C1409" t="s">
        <v>12</v>
      </c>
      <c r="D1409">
        <v>270</v>
      </c>
      <c r="E1409" t="s">
        <v>554</v>
      </c>
      <c r="F1409" t="s">
        <v>553</v>
      </c>
      <c r="G1409">
        <v>-22.39828</v>
      </c>
      <c r="H1409">
        <v>-47.511450000000004</v>
      </c>
    </row>
    <row r="1410" spans="1:9">
      <c r="A1410">
        <v>1409</v>
      </c>
      <c r="B1410">
        <v>8</v>
      </c>
      <c r="C1410" t="s">
        <v>66</v>
      </c>
      <c r="D1410">
        <v>1</v>
      </c>
      <c r="E1410" t="s">
        <v>554</v>
      </c>
      <c r="F1410" t="s">
        <v>553</v>
      </c>
      <c r="G1410">
        <v>-22.39453</v>
      </c>
      <c r="H1410">
        <v>-47.511960000000002</v>
      </c>
    </row>
    <row r="1411" spans="1:9">
      <c r="A1411">
        <v>1410</v>
      </c>
      <c r="B1411">
        <v>9</v>
      </c>
      <c r="C1411" t="s">
        <v>66</v>
      </c>
      <c r="D1411">
        <v>1</v>
      </c>
      <c r="E1411" t="s">
        <v>554</v>
      </c>
      <c r="F1411" t="s">
        <v>553</v>
      </c>
      <c r="G1411">
        <v>-22.39021</v>
      </c>
      <c r="H1411">
        <v>-47.512079999999997</v>
      </c>
    </row>
    <row r="1412" spans="1:9">
      <c r="A1412">
        <v>1411</v>
      </c>
      <c r="B1412">
        <v>10</v>
      </c>
      <c r="C1412" t="s">
        <v>44</v>
      </c>
      <c r="D1412">
        <v>40</v>
      </c>
      <c r="E1412" t="s">
        <v>554</v>
      </c>
      <c r="F1412" t="s">
        <v>553</v>
      </c>
      <c r="G1412">
        <v>-22.390090000000001</v>
      </c>
      <c r="H1412">
        <v>-47.512680000000003</v>
      </c>
      <c r="I1412" t="s">
        <v>468</v>
      </c>
    </row>
    <row r="1413" spans="1:9">
      <c r="A1413">
        <v>1412</v>
      </c>
      <c r="B1413">
        <v>11</v>
      </c>
      <c r="C1413" t="s">
        <v>66</v>
      </c>
      <c r="D1413">
        <v>1</v>
      </c>
      <c r="E1413" t="s">
        <v>554</v>
      </c>
      <c r="F1413" t="s">
        <v>553</v>
      </c>
      <c r="G1413">
        <v>-22.392859999999999</v>
      </c>
      <c r="H1413">
        <v>-47.518650000000001</v>
      </c>
    </row>
    <row r="1414" spans="1:9">
      <c r="A1414">
        <v>1413</v>
      </c>
      <c r="B1414">
        <v>12</v>
      </c>
      <c r="C1414" t="s">
        <v>66</v>
      </c>
      <c r="D1414">
        <v>1</v>
      </c>
      <c r="E1414" t="s">
        <v>554</v>
      </c>
      <c r="F1414" t="s">
        <v>553</v>
      </c>
      <c r="G1414">
        <v>-22.39376</v>
      </c>
      <c r="H1414">
        <v>-47.520400000000002</v>
      </c>
    </row>
    <row r="1415" spans="1:9">
      <c r="A1415">
        <v>1414</v>
      </c>
      <c r="B1415">
        <v>13</v>
      </c>
      <c r="C1415" t="s">
        <v>66</v>
      </c>
      <c r="D1415">
        <v>1</v>
      </c>
      <c r="E1415" t="s">
        <v>554</v>
      </c>
      <c r="F1415" t="s">
        <v>553</v>
      </c>
      <c r="G1415">
        <v>-22.391749999999998</v>
      </c>
      <c r="H1415">
        <v>-47.52261</v>
      </c>
    </row>
    <row r="1416" spans="1:9">
      <c r="A1416">
        <v>1415</v>
      </c>
      <c r="B1416">
        <v>14</v>
      </c>
      <c r="C1416" t="s">
        <v>66</v>
      </c>
      <c r="D1416">
        <v>1</v>
      </c>
      <c r="E1416" t="s">
        <v>554</v>
      </c>
      <c r="F1416" t="s">
        <v>553</v>
      </c>
      <c r="G1416">
        <v>-22.393650000000001</v>
      </c>
      <c r="H1416">
        <v>-47.524999999999999</v>
      </c>
    </row>
    <row r="1417" spans="1:9">
      <c r="A1417">
        <v>1416</v>
      </c>
      <c r="B1417">
        <v>15</v>
      </c>
      <c r="C1417" t="s">
        <v>66</v>
      </c>
      <c r="D1417">
        <v>1</v>
      </c>
      <c r="E1417" t="s">
        <v>554</v>
      </c>
      <c r="F1417" t="s">
        <v>553</v>
      </c>
      <c r="G1417">
        <v>-22.396519999999999</v>
      </c>
      <c r="H1417">
        <v>-47.527500000000003</v>
      </c>
    </row>
    <row r="1418" spans="1:9">
      <c r="A1418">
        <v>1417</v>
      </c>
      <c r="B1418">
        <v>16</v>
      </c>
      <c r="C1418" t="s">
        <v>66</v>
      </c>
      <c r="D1418">
        <v>1</v>
      </c>
      <c r="E1418" t="s">
        <v>554</v>
      </c>
      <c r="F1418" t="s">
        <v>553</v>
      </c>
      <c r="G1418">
        <v>-22.399640000000002</v>
      </c>
      <c r="H1418">
        <v>-47.530410000000003</v>
      </c>
    </row>
    <row r="1419" spans="1:9">
      <c r="A1419">
        <v>1418</v>
      </c>
      <c r="B1419">
        <v>17</v>
      </c>
      <c r="C1419" t="s">
        <v>66</v>
      </c>
      <c r="D1419">
        <v>1</v>
      </c>
      <c r="E1419" t="s">
        <v>554</v>
      </c>
      <c r="F1419" t="s">
        <v>553</v>
      </c>
      <c r="G1419">
        <v>-22.40222</v>
      </c>
      <c r="H1419">
        <v>-47.530740000000002</v>
      </c>
    </row>
    <row r="1420" spans="1:9">
      <c r="A1420">
        <v>1419</v>
      </c>
      <c r="B1420">
        <v>18</v>
      </c>
      <c r="C1420" t="s">
        <v>66</v>
      </c>
      <c r="D1420">
        <v>1</v>
      </c>
      <c r="E1420" t="s">
        <v>554</v>
      </c>
      <c r="F1420" t="s">
        <v>553</v>
      </c>
      <c r="G1420">
        <v>-22.406849999999999</v>
      </c>
      <c r="H1420">
        <v>-47.528770000000002</v>
      </c>
    </row>
    <row r="1421" spans="1:9">
      <c r="A1421">
        <v>1420</v>
      </c>
      <c r="B1421">
        <v>19</v>
      </c>
      <c r="C1421" t="s">
        <v>66</v>
      </c>
      <c r="D1421">
        <v>1</v>
      </c>
      <c r="E1421" t="s">
        <v>554</v>
      </c>
      <c r="F1421" t="s">
        <v>553</v>
      </c>
      <c r="G1421">
        <v>-22.41431</v>
      </c>
      <c r="H1421">
        <v>-47.526110000000003</v>
      </c>
    </row>
  </sheetData>
  <autoFilter ref="A1:J1422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N1801"/>
  <sheetViews>
    <sheetView zoomScale="85" zoomScaleNormal="85" workbookViewId="0">
      <pane ySplit="1" topLeftCell="A1551" activePane="bottomLeft" state="frozen"/>
      <selection pane="bottomLeft" activeCell="C6" sqref="C6"/>
    </sheetView>
  </sheetViews>
  <sheetFormatPr defaultColWidth="9.140625" defaultRowHeight="15"/>
  <cols>
    <col min="3" max="3" width="72.28515625" customWidth="1"/>
    <col min="5" max="5" width="40.85546875" customWidth="1"/>
    <col min="6" max="6" width="44.28515625" customWidth="1"/>
    <col min="7" max="8" width="14.5703125" customWidth="1"/>
    <col min="10" max="10" width="12.5703125" bestFit="1" customWidth="1"/>
    <col min="13" max="13" width="3.140625" bestFit="1" customWidth="1"/>
    <col min="14" max="14" width="27.5703125" bestFit="1" customWidth="1"/>
  </cols>
  <sheetData>
    <row r="1" spans="1:14">
      <c r="A1" t="s">
        <v>457</v>
      </c>
      <c r="B1" t="s">
        <v>458</v>
      </c>
      <c r="C1" t="s">
        <v>555</v>
      </c>
      <c r="D1" t="s">
        <v>460</v>
      </c>
      <c r="E1" t="s">
        <v>461</v>
      </c>
      <c r="F1" t="s">
        <v>462</v>
      </c>
      <c r="G1" t="s">
        <v>463</v>
      </c>
      <c r="H1" t="s">
        <v>464</v>
      </c>
    </row>
    <row r="2" spans="1:14" hidden="1">
      <c r="A2">
        <v>1</v>
      </c>
      <c r="B2">
        <v>1</v>
      </c>
      <c r="C2" t="s">
        <v>76</v>
      </c>
      <c r="D2">
        <v>1</v>
      </c>
      <c r="E2" t="s">
        <v>465</v>
      </c>
      <c r="F2" t="s">
        <v>466</v>
      </c>
      <c r="G2">
        <v>-22.684784000000001</v>
      </c>
      <c r="H2">
        <v>-45.655397000000001</v>
      </c>
      <c r="M2" s="205"/>
      <c r="N2" s="205"/>
    </row>
    <row r="3" spans="1:14" hidden="1">
      <c r="A3">
        <v>2</v>
      </c>
      <c r="B3">
        <v>2</v>
      </c>
      <c r="C3" t="s">
        <v>68</v>
      </c>
      <c r="D3">
        <v>1</v>
      </c>
      <c r="E3" t="s">
        <v>465</v>
      </c>
      <c r="F3" t="s">
        <v>466</v>
      </c>
      <c r="G3">
        <v>-22.684982999999999</v>
      </c>
      <c r="H3">
        <v>-45.655735999999997</v>
      </c>
    </row>
    <row r="4" spans="1:14" hidden="1">
      <c r="A4">
        <v>3</v>
      </c>
      <c r="B4">
        <v>3</v>
      </c>
      <c r="C4" t="s">
        <v>68</v>
      </c>
      <c r="D4">
        <v>1</v>
      </c>
      <c r="E4" t="s">
        <v>465</v>
      </c>
      <c r="F4" t="s">
        <v>466</v>
      </c>
      <c r="G4">
        <v>-22.685095</v>
      </c>
      <c r="H4">
        <v>-45.656100000000002</v>
      </c>
    </row>
    <row r="5" spans="1:14" hidden="1">
      <c r="A5">
        <v>4</v>
      </c>
      <c r="B5">
        <v>4</v>
      </c>
      <c r="C5" t="s">
        <v>66</v>
      </c>
      <c r="D5">
        <v>1</v>
      </c>
      <c r="E5" t="s">
        <v>465</v>
      </c>
      <c r="F5" t="s">
        <v>466</v>
      </c>
      <c r="G5">
        <v>-22.685628999999999</v>
      </c>
      <c r="H5">
        <v>-45.656717999999998</v>
      </c>
    </row>
    <row r="6" spans="1:14" hidden="1">
      <c r="A6">
        <v>5</v>
      </c>
      <c r="B6">
        <v>5</v>
      </c>
      <c r="C6" t="s">
        <v>68</v>
      </c>
      <c r="D6">
        <v>1</v>
      </c>
      <c r="E6" t="s">
        <v>465</v>
      </c>
      <c r="F6" t="s">
        <v>466</v>
      </c>
      <c r="G6">
        <v>-22.686084000000001</v>
      </c>
      <c r="H6">
        <v>-45.657294</v>
      </c>
    </row>
    <row r="7" spans="1:14" hidden="1">
      <c r="A7">
        <v>6</v>
      </c>
      <c r="B7">
        <v>6</v>
      </c>
      <c r="C7" t="s">
        <v>28</v>
      </c>
      <c r="D7">
        <v>180</v>
      </c>
      <c r="E7" t="s">
        <v>465</v>
      </c>
      <c r="F7" t="s">
        <v>466</v>
      </c>
      <c r="G7">
        <v>-22.685352999999999</v>
      </c>
      <c r="H7">
        <v>-45.656523999999997</v>
      </c>
    </row>
    <row r="8" spans="1:14" hidden="1">
      <c r="A8">
        <v>7</v>
      </c>
      <c r="B8">
        <v>1</v>
      </c>
      <c r="C8" t="s">
        <v>20</v>
      </c>
      <c r="D8">
        <v>4</v>
      </c>
      <c r="E8" t="s">
        <v>467</v>
      </c>
      <c r="F8" t="s">
        <v>466</v>
      </c>
      <c r="G8">
        <v>-22.685873999999998</v>
      </c>
      <c r="H8">
        <v>-45.656244000000001</v>
      </c>
    </row>
    <row r="9" spans="1:14" hidden="1">
      <c r="A9">
        <v>8</v>
      </c>
      <c r="B9">
        <v>2</v>
      </c>
      <c r="C9" t="s">
        <v>26</v>
      </c>
      <c r="D9">
        <v>4</v>
      </c>
      <c r="E9" t="s">
        <v>467</v>
      </c>
      <c r="F9" t="s">
        <v>466</v>
      </c>
      <c r="G9">
        <v>-22.686216000000002</v>
      </c>
      <c r="H9">
        <v>-45.656588999999997</v>
      </c>
    </row>
    <row r="10" spans="1:14" hidden="1">
      <c r="A10">
        <v>9</v>
      </c>
      <c r="B10">
        <v>3</v>
      </c>
      <c r="C10" t="s">
        <v>26</v>
      </c>
      <c r="D10">
        <v>2</v>
      </c>
      <c r="E10" t="s">
        <v>467</v>
      </c>
      <c r="F10" t="s">
        <v>466</v>
      </c>
      <c r="G10">
        <v>-22.686682000000001</v>
      </c>
      <c r="H10">
        <v>-45.657454000000001</v>
      </c>
    </row>
    <row r="11" spans="1:14" hidden="1">
      <c r="A11">
        <v>10</v>
      </c>
      <c r="B11">
        <v>4</v>
      </c>
      <c r="C11" t="s">
        <v>68</v>
      </c>
      <c r="D11">
        <v>1</v>
      </c>
      <c r="E11" t="s">
        <v>467</v>
      </c>
      <c r="F11" t="s">
        <v>466</v>
      </c>
      <c r="G11">
        <v>-22.687263000000002</v>
      </c>
      <c r="H11">
        <v>-45.658377000000002</v>
      </c>
    </row>
    <row r="12" spans="1:14" hidden="1">
      <c r="A12">
        <v>11</v>
      </c>
      <c r="B12">
        <v>5</v>
      </c>
      <c r="C12" t="s">
        <v>66</v>
      </c>
      <c r="D12">
        <v>1</v>
      </c>
      <c r="E12" t="s">
        <v>467</v>
      </c>
      <c r="F12" t="s">
        <v>466</v>
      </c>
      <c r="G12">
        <v>-22.687885000000001</v>
      </c>
      <c r="H12">
        <v>-45.659109000000001</v>
      </c>
    </row>
    <row r="13" spans="1:14" hidden="1">
      <c r="A13">
        <v>12</v>
      </c>
      <c r="B13">
        <v>6</v>
      </c>
      <c r="C13" t="s">
        <v>66</v>
      </c>
      <c r="D13">
        <v>1</v>
      </c>
      <c r="E13" t="s">
        <v>467</v>
      </c>
      <c r="F13" t="s">
        <v>466</v>
      </c>
      <c r="G13">
        <v>-22.68845</v>
      </c>
      <c r="H13">
        <v>-45.659305000000003</v>
      </c>
    </row>
    <row r="14" spans="1:14" hidden="1">
      <c r="A14">
        <v>13</v>
      </c>
      <c r="B14">
        <v>7</v>
      </c>
      <c r="C14" t="s">
        <v>20</v>
      </c>
      <c r="D14">
        <v>1.5</v>
      </c>
      <c r="E14" t="s">
        <v>467</v>
      </c>
      <c r="F14" t="s">
        <v>466</v>
      </c>
      <c r="G14">
        <v>-22.688381</v>
      </c>
      <c r="H14">
        <v>-45.659356000000002</v>
      </c>
    </row>
    <row r="15" spans="1:14" hidden="1">
      <c r="A15">
        <v>14</v>
      </c>
      <c r="B15">
        <v>8</v>
      </c>
      <c r="C15" t="s">
        <v>20</v>
      </c>
      <c r="D15">
        <v>5</v>
      </c>
      <c r="E15" t="s">
        <v>467</v>
      </c>
      <c r="F15" t="s">
        <v>466</v>
      </c>
      <c r="G15">
        <v>-22.688891000000002</v>
      </c>
      <c r="H15">
        <v>-45.659689</v>
      </c>
    </row>
    <row r="16" spans="1:14" hidden="1">
      <c r="A16">
        <v>15</v>
      </c>
      <c r="B16">
        <v>9</v>
      </c>
      <c r="C16" t="s">
        <v>26</v>
      </c>
      <c r="D16">
        <v>2</v>
      </c>
      <c r="E16" t="s">
        <v>467</v>
      </c>
      <c r="F16" t="s">
        <v>466</v>
      </c>
      <c r="G16">
        <v>-22.689046000000001</v>
      </c>
      <c r="H16">
        <v>-45.660221</v>
      </c>
    </row>
    <row r="17" spans="1:8" hidden="1">
      <c r="A17">
        <v>16</v>
      </c>
      <c r="B17">
        <v>10</v>
      </c>
      <c r="C17" t="s">
        <v>26</v>
      </c>
      <c r="D17">
        <v>4</v>
      </c>
      <c r="E17" t="s">
        <v>467</v>
      </c>
      <c r="F17" t="s">
        <v>466</v>
      </c>
      <c r="G17">
        <v>-22.688929000000002</v>
      </c>
      <c r="H17">
        <v>-45.660328</v>
      </c>
    </row>
    <row r="18" spans="1:8" hidden="1">
      <c r="A18">
        <v>17</v>
      </c>
      <c r="B18">
        <v>11</v>
      </c>
      <c r="C18" t="s">
        <v>26</v>
      </c>
      <c r="D18">
        <v>2</v>
      </c>
      <c r="E18" t="s">
        <v>467</v>
      </c>
      <c r="F18" t="s">
        <v>466</v>
      </c>
      <c r="G18">
        <v>-22.689304</v>
      </c>
      <c r="H18">
        <v>-45.661271999999997</v>
      </c>
    </row>
    <row r="19" spans="1:8" hidden="1">
      <c r="A19">
        <v>18</v>
      </c>
      <c r="B19">
        <v>12</v>
      </c>
      <c r="C19" t="s">
        <v>26</v>
      </c>
      <c r="D19">
        <v>4</v>
      </c>
      <c r="E19" t="s">
        <v>467</v>
      </c>
      <c r="F19" t="s">
        <v>466</v>
      </c>
      <c r="G19">
        <v>-22.689384</v>
      </c>
      <c r="H19">
        <v>-45.661368000000003</v>
      </c>
    </row>
    <row r="20" spans="1:8" hidden="1">
      <c r="A20">
        <v>19</v>
      </c>
      <c r="B20">
        <v>13</v>
      </c>
      <c r="C20" t="s">
        <v>12</v>
      </c>
      <c r="D20">
        <v>100</v>
      </c>
      <c r="E20" t="s">
        <v>467</v>
      </c>
      <c r="F20" t="s">
        <v>466</v>
      </c>
      <c r="G20">
        <v>-22.689572999999999</v>
      </c>
      <c r="H20">
        <v>-45.661661000000002</v>
      </c>
    </row>
    <row r="21" spans="1:8" hidden="1">
      <c r="A21">
        <v>20</v>
      </c>
      <c r="B21">
        <v>14</v>
      </c>
      <c r="C21" t="s">
        <v>66</v>
      </c>
      <c r="D21">
        <v>1</v>
      </c>
      <c r="E21" t="s">
        <v>467</v>
      </c>
      <c r="F21" t="s">
        <v>466</v>
      </c>
      <c r="G21">
        <v>-22.689812</v>
      </c>
      <c r="H21">
        <v>-45.662120999999999</v>
      </c>
    </row>
    <row r="22" spans="1:8" hidden="1">
      <c r="A22">
        <v>21</v>
      </c>
      <c r="B22">
        <v>15</v>
      </c>
      <c r="C22" t="s">
        <v>26</v>
      </c>
      <c r="D22">
        <v>4</v>
      </c>
      <c r="E22" t="s">
        <v>467</v>
      </c>
      <c r="F22" t="s">
        <v>466</v>
      </c>
      <c r="G22">
        <v>-22.690100000000001</v>
      </c>
      <c r="H22">
        <v>-45.662787999999999</v>
      </c>
    </row>
    <row r="23" spans="1:8" hidden="1">
      <c r="A23">
        <v>22</v>
      </c>
      <c r="B23">
        <v>16</v>
      </c>
      <c r="C23" t="s">
        <v>68</v>
      </c>
      <c r="D23">
        <v>1</v>
      </c>
      <c r="E23" t="s">
        <v>467</v>
      </c>
      <c r="F23" t="s">
        <v>466</v>
      </c>
      <c r="G23">
        <v>-22.689993000000001</v>
      </c>
      <c r="H23">
        <v>-45.662886999999998</v>
      </c>
    </row>
    <row r="24" spans="1:8" hidden="1">
      <c r="A24">
        <v>23</v>
      </c>
      <c r="B24">
        <v>17</v>
      </c>
      <c r="C24" t="s">
        <v>26</v>
      </c>
      <c r="D24">
        <v>5</v>
      </c>
      <c r="E24" t="s">
        <v>467</v>
      </c>
      <c r="F24" t="s">
        <v>466</v>
      </c>
      <c r="G24">
        <v>-22.690138999999999</v>
      </c>
      <c r="H24">
        <v>-45.662959000000001</v>
      </c>
    </row>
    <row r="25" spans="1:8" hidden="1">
      <c r="A25">
        <v>24</v>
      </c>
      <c r="B25">
        <v>18</v>
      </c>
      <c r="C25" t="s">
        <v>78</v>
      </c>
      <c r="D25">
        <v>1</v>
      </c>
      <c r="E25" t="s">
        <v>467</v>
      </c>
      <c r="F25" t="s">
        <v>466</v>
      </c>
      <c r="G25">
        <v>-22.690424</v>
      </c>
      <c r="H25">
        <v>-45.663491999999998</v>
      </c>
    </row>
    <row r="26" spans="1:8" hidden="1">
      <c r="A26">
        <v>25</v>
      </c>
      <c r="B26">
        <v>19</v>
      </c>
      <c r="C26" t="s">
        <v>66</v>
      </c>
      <c r="D26">
        <v>1</v>
      </c>
      <c r="E26" t="s">
        <v>467</v>
      </c>
      <c r="F26" t="s">
        <v>466</v>
      </c>
      <c r="G26">
        <v>-22.690854999999999</v>
      </c>
      <c r="H26">
        <v>-45.663910999999999</v>
      </c>
    </row>
    <row r="27" spans="1:8" hidden="1">
      <c r="A27">
        <v>26</v>
      </c>
      <c r="B27">
        <v>20</v>
      </c>
      <c r="C27" t="s">
        <v>66</v>
      </c>
      <c r="D27">
        <v>1</v>
      </c>
      <c r="E27" t="s">
        <v>467</v>
      </c>
      <c r="F27" t="s">
        <v>466</v>
      </c>
      <c r="G27">
        <v>-22.691372000000001</v>
      </c>
      <c r="H27">
        <v>-45.664614</v>
      </c>
    </row>
    <row r="28" spans="1:8" hidden="1">
      <c r="A28">
        <v>27</v>
      </c>
      <c r="B28">
        <v>21</v>
      </c>
      <c r="C28" t="s">
        <v>66</v>
      </c>
      <c r="D28">
        <v>1</v>
      </c>
      <c r="E28" t="s">
        <v>467</v>
      </c>
      <c r="F28" t="s">
        <v>466</v>
      </c>
      <c r="G28">
        <v>-22.691707999999998</v>
      </c>
      <c r="H28">
        <v>-45.665041000000002</v>
      </c>
    </row>
    <row r="29" spans="1:8" hidden="1">
      <c r="A29">
        <v>28</v>
      </c>
      <c r="B29">
        <v>22</v>
      </c>
      <c r="C29" t="s">
        <v>20</v>
      </c>
      <c r="D29">
        <v>10</v>
      </c>
      <c r="E29" t="s">
        <v>467</v>
      </c>
      <c r="F29" t="s">
        <v>466</v>
      </c>
      <c r="G29">
        <v>-22.692212000000001</v>
      </c>
      <c r="H29">
        <v>-45.666167999999999</v>
      </c>
    </row>
    <row r="30" spans="1:8" hidden="1">
      <c r="A30">
        <v>29</v>
      </c>
      <c r="B30">
        <v>23</v>
      </c>
      <c r="C30" t="s">
        <v>66</v>
      </c>
      <c r="D30">
        <v>1</v>
      </c>
      <c r="E30" t="s">
        <v>467</v>
      </c>
      <c r="F30" t="s">
        <v>466</v>
      </c>
      <c r="G30">
        <v>-22.692132999999998</v>
      </c>
      <c r="H30">
        <v>-45.666232000000001</v>
      </c>
    </row>
    <row r="31" spans="1:8" hidden="1">
      <c r="A31">
        <v>30</v>
      </c>
      <c r="B31">
        <v>24</v>
      </c>
      <c r="C31" t="s">
        <v>66</v>
      </c>
      <c r="D31">
        <v>1</v>
      </c>
      <c r="E31" t="s">
        <v>467</v>
      </c>
      <c r="F31" t="s">
        <v>466</v>
      </c>
      <c r="G31">
        <v>-22.692318</v>
      </c>
      <c r="H31">
        <v>-45.667051999999998</v>
      </c>
    </row>
    <row r="32" spans="1:8" hidden="1">
      <c r="A32">
        <v>31</v>
      </c>
      <c r="B32">
        <v>25</v>
      </c>
      <c r="C32" t="s">
        <v>66</v>
      </c>
      <c r="D32">
        <v>1</v>
      </c>
      <c r="E32" t="s">
        <v>467</v>
      </c>
      <c r="F32" t="s">
        <v>466</v>
      </c>
      <c r="G32">
        <v>-22.692402999999999</v>
      </c>
      <c r="H32">
        <v>-45.667420999999997</v>
      </c>
    </row>
    <row r="33" spans="1:8" hidden="1">
      <c r="A33">
        <v>32</v>
      </c>
      <c r="B33">
        <v>26</v>
      </c>
      <c r="C33" t="s">
        <v>20</v>
      </c>
      <c r="D33">
        <v>3</v>
      </c>
      <c r="E33" t="s">
        <v>467</v>
      </c>
      <c r="F33" t="s">
        <v>466</v>
      </c>
      <c r="G33">
        <v>-22.692471999999999</v>
      </c>
      <c r="H33">
        <v>-45.667777000000001</v>
      </c>
    </row>
    <row r="34" spans="1:8" hidden="1">
      <c r="A34">
        <v>33</v>
      </c>
      <c r="B34">
        <v>27</v>
      </c>
      <c r="C34" t="s">
        <v>66</v>
      </c>
      <c r="D34">
        <v>1</v>
      </c>
      <c r="E34" t="s">
        <v>467</v>
      </c>
      <c r="F34" t="s">
        <v>466</v>
      </c>
      <c r="G34">
        <v>-22.692678999999998</v>
      </c>
      <c r="H34">
        <v>-45.668385999999998</v>
      </c>
    </row>
    <row r="35" spans="1:8" hidden="1">
      <c r="A35">
        <v>34</v>
      </c>
      <c r="B35">
        <v>28</v>
      </c>
      <c r="C35" t="s">
        <v>18</v>
      </c>
      <c r="D35">
        <v>6</v>
      </c>
      <c r="E35" t="s">
        <v>467</v>
      </c>
      <c r="F35" t="s">
        <v>466</v>
      </c>
      <c r="G35">
        <v>-22.692634000000002</v>
      </c>
      <c r="H35">
        <v>-45.668258000000002</v>
      </c>
    </row>
    <row r="36" spans="1:8" hidden="1">
      <c r="A36">
        <v>35</v>
      </c>
      <c r="B36">
        <v>29</v>
      </c>
      <c r="C36" t="s">
        <v>66</v>
      </c>
      <c r="D36">
        <v>1</v>
      </c>
      <c r="E36" t="s">
        <v>467</v>
      </c>
      <c r="F36" t="s">
        <v>466</v>
      </c>
      <c r="G36">
        <v>-22.692951999999998</v>
      </c>
      <c r="H36">
        <v>-45.667518000000001</v>
      </c>
    </row>
    <row r="37" spans="1:8" hidden="1">
      <c r="A37">
        <v>36</v>
      </c>
      <c r="B37">
        <v>30</v>
      </c>
      <c r="C37" t="s">
        <v>68</v>
      </c>
      <c r="D37">
        <v>1</v>
      </c>
      <c r="E37" t="s">
        <v>467</v>
      </c>
      <c r="F37" t="s">
        <v>466</v>
      </c>
      <c r="G37">
        <v>-22.692701</v>
      </c>
      <c r="H37">
        <v>-45.668590000000002</v>
      </c>
    </row>
    <row r="38" spans="1:8" hidden="1">
      <c r="A38">
        <v>37</v>
      </c>
      <c r="B38">
        <v>31</v>
      </c>
      <c r="C38" t="s">
        <v>54</v>
      </c>
      <c r="D38">
        <v>10</v>
      </c>
      <c r="E38" t="s">
        <v>467</v>
      </c>
      <c r="F38" t="s">
        <v>466</v>
      </c>
      <c r="G38">
        <v>-22.692701</v>
      </c>
      <c r="H38">
        <v>-45.668590000000002</v>
      </c>
    </row>
    <row r="39" spans="1:8" hidden="1">
      <c r="A39">
        <v>38</v>
      </c>
      <c r="B39">
        <v>1</v>
      </c>
      <c r="C39" t="s">
        <v>70</v>
      </c>
      <c r="D39">
        <v>1</v>
      </c>
      <c r="E39" t="s">
        <v>470</v>
      </c>
      <c r="F39" t="s">
        <v>471</v>
      </c>
      <c r="G39">
        <v>-22.508870000000002</v>
      </c>
      <c r="H39">
        <v>-45.148510999999999</v>
      </c>
    </row>
    <row r="40" spans="1:8" hidden="1">
      <c r="A40">
        <v>39</v>
      </c>
      <c r="B40">
        <v>2</v>
      </c>
      <c r="C40" t="s">
        <v>66</v>
      </c>
      <c r="D40">
        <v>1</v>
      </c>
      <c r="E40" t="s">
        <v>470</v>
      </c>
      <c r="F40" t="s">
        <v>471</v>
      </c>
      <c r="G40">
        <v>-22.507315999999999</v>
      </c>
      <c r="H40">
        <v>-45.143718</v>
      </c>
    </row>
    <row r="41" spans="1:8" hidden="1">
      <c r="A41">
        <v>40</v>
      </c>
      <c r="B41">
        <v>3</v>
      </c>
      <c r="C41" t="s">
        <v>66</v>
      </c>
      <c r="D41">
        <v>1</v>
      </c>
      <c r="E41" t="s">
        <v>470</v>
      </c>
      <c r="F41" t="s">
        <v>471</v>
      </c>
      <c r="G41">
        <v>-22.506066000000001</v>
      </c>
      <c r="H41">
        <v>-45.142547</v>
      </c>
    </row>
    <row r="42" spans="1:8" hidden="1">
      <c r="A42">
        <v>41</v>
      </c>
      <c r="B42">
        <v>4</v>
      </c>
      <c r="C42" t="s">
        <v>18</v>
      </c>
      <c r="D42">
        <v>20</v>
      </c>
      <c r="E42" t="s">
        <v>470</v>
      </c>
      <c r="F42" t="s">
        <v>471</v>
      </c>
      <c r="G42">
        <v>-22.504231999999998</v>
      </c>
      <c r="H42">
        <v>-45.142420999999999</v>
      </c>
    </row>
    <row r="43" spans="1:8" hidden="1">
      <c r="A43">
        <v>42</v>
      </c>
      <c r="B43">
        <v>5</v>
      </c>
      <c r="C43" t="s">
        <v>20</v>
      </c>
      <c r="D43">
        <v>5</v>
      </c>
      <c r="E43" t="s">
        <v>470</v>
      </c>
      <c r="F43" t="s">
        <v>471</v>
      </c>
      <c r="G43">
        <v>-22.504901</v>
      </c>
      <c r="H43">
        <v>-45.141472999999998</v>
      </c>
    </row>
    <row r="44" spans="1:8" hidden="1">
      <c r="A44">
        <v>43</v>
      </c>
      <c r="B44">
        <v>6</v>
      </c>
      <c r="C44" t="s">
        <v>66</v>
      </c>
      <c r="D44">
        <v>1</v>
      </c>
      <c r="E44" t="s">
        <v>470</v>
      </c>
      <c r="F44" t="s">
        <v>471</v>
      </c>
      <c r="G44">
        <v>-22.504909000000001</v>
      </c>
      <c r="H44">
        <v>-45.141401999999999</v>
      </c>
    </row>
    <row r="45" spans="1:8" hidden="1">
      <c r="A45">
        <v>44</v>
      </c>
      <c r="B45">
        <v>7</v>
      </c>
      <c r="C45" t="s">
        <v>18</v>
      </c>
      <c r="D45">
        <v>20</v>
      </c>
      <c r="E45" t="s">
        <v>470</v>
      </c>
      <c r="F45" t="s">
        <v>471</v>
      </c>
      <c r="G45">
        <v>-22.504384999999999</v>
      </c>
      <c r="H45">
        <v>-45.140673999999997</v>
      </c>
    </row>
    <row r="46" spans="1:8" hidden="1">
      <c r="A46">
        <v>45</v>
      </c>
      <c r="B46">
        <v>8</v>
      </c>
      <c r="C46" t="s">
        <v>36</v>
      </c>
      <c r="D46">
        <v>12</v>
      </c>
      <c r="E46" t="s">
        <v>470</v>
      </c>
      <c r="F46" t="s">
        <v>471</v>
      </c>
      <c r="G46">
        <v>-22.502953999999999</v>
      </c>
      <c r="H46">
        <v>-45.140312999999999</v>
      </c>
    </row>
    <row r="47" spans="1:8" hidden="1">
      <c r="A47">
        <v>46</v>
      </c>
      <c r="B47">
        <v>9</v>
      </c>
      <c r="C47" t="s">
        <v>54</v>
      </c>
      <c r="D47">
        <v>10</v>
      </c>
      <c r="E47" t="s">
        <v>470</v>
      </c>
      <c r="F47" t="s">
        <v>471</v>
      </c>
      <c r="G47">
        <v>-22.502583000000001</v>
      </c>
      <c r="H47">
        <v>-45.140300000000003</v>
      </c>
    </row>
    <row r="48" spans="1:8" hidden="1">
      <c r="A48">
        <v>47</v>
      </c>
      <c r="B48">
        <v>10</v>
      </c>
      <c r="C48" t="s">
        <v>80</v>
      </c>
      <c r="D48">
        <v>1</v>
      </c>
      <c r="E48" t="s">
        <v>470</v>
      </c>
      <c r="F48" t="s">
        <v>471</v>
      </c>
      <c r="G48">
        <v>-22.502056</v>
      </c>
      <c r="H48">
        <v>-45.140118000000001</v>
      </c>
    </row>
    <row r="49" spans="1:8" hidden="1">
      <c r="A49">
        <v>48</v>
      </c>
      <c r="B49">
        <v>11</v>
      </c>
      <c r="C49" t="s">
        <v>70</v>
      </c>
      <c r="D49">
        <v>1</v>
      </c>
      <c r="E49" t="s">
        <v>470</v>
      </c>
      <c r="F49" t="s">
        <v>471</v>
      </c>
      <c r="G49">
        <v>-22.502078000000001</v>
      </c>
      <c r="H49">
        <v>-45.140124</v>
      </c>
    </row>
    <row r="50" spans="1:8" hidden="1">
      <c r="A50">
        <v>49</v>
      </c>
      <c r="B50">
        <v>12</v>
      </c>
      <c r="C50" t="s">
        <v>66</v>
      </c>
      <c r="D50">
        <v>1</v>
      </c>
      <c r="E50" t="s">
        <v>470</v>
      </c>
      <c r="F50" t="s">
        <v>471</v>
      </c>
      <c r="G50">
        <v>-22.501228999999999</v>
      </c>
      <c r="H50">
        <v>-45.139488</v>
      </c>
    </row>
    <row r="51" spans="1:8" hidden="1">
      <c r="A51">
        <v>50</v>
      </c>
      <c r="B51">
        <v>13</v>
      </c>
      <c r="C51" t="s">
        <v>66</v>
      </c>
      <c r="D51">
        <v>1</v>
      </c>
      <c r="E51" t="s">
        <v>470</v>
      </c>
      <c r="F51" t="s">
        <v>471</v>
      </c>
      <c r="G51">
        <v>-22.50009</v>
      </c>
      <c r="H51">
        <v>-45.138893000000003</v>
      </c>
    </row>
    <row r="52" spans="1:8" hidden="1">
      <c r="A52">
        <v>51</v>
      </c>
      <c r="B52" s="247">
        <v>1</v>
      </c>
      <c r="C52" s="247" t="s">
        <v>76</v>
      </c>
      <c r="D52" s="247">
        <v>1</v>
      </c>
      <c r="E52" s="247" t="s">
        <v>556</v>
      </c>
      <c r="F52" s="247" t="s">
        <v>557</v>
      </c>
      <c r="G52" s="97" t="s">
        <v>558</v>
      </c>
      <c r="H52" s="97" t="s">
        <v>559</v>
      </c>
    </row>
    <row r="53" spans="1:8" hidden="1">
      <c r="A53">
        <v>52</v>
      </c>
      <c r="B53" s="247">
        <v>2</v>
      </c>
      <c r="C53" s="247" t="s">
        <v>18</v>
      </c>
      <c r="D53" s="247">
        <v>6</v>
      </c>
      <c r="E53" s="247" t="s">
        <v>556</v>
      </c>
      <c r="F53" s="247" t="s">
        <v>557</v>
      </c>
      <c r="G53" s="97" t="s">
        <v>560</v>
      </c>
      <c r="H53" s="97" t="s">
        <v>561</v>
      </c>
    </row>
    <row r="54" spans="1:8" hidden="1">
      <c r="A54">
        <v>53</v>
      </c>
      <c r="B54" s="247">
        <v>3</v>
      </c>
      <c r="C54" s="247" t="s">
        <v>14</v>
      </c>
      <c r="D54" s="247">
        <v>18</v>
      </c>
      <c r="E54" s="247" t="s">
        <v>556</v>
      </c>
      <c r="F54" s="247" t="s">
        <v>557</v>
      </c>
      <c r="G54" s="97" t="s">
        <v>560</v>
      </c>
      <c r="H54" s="97" t="s">
        <v>561</v>
      </c>
    </row>
    <row r="55" spans="1:8" hidden="1">
      <c r="A55">
        <v>54</v>
      </c>
      <c r="B55" s="247">
        <v>4</v>
      </c>
      <c r="C55" s="247" t="s">
        <v>50</v>
      </c>
      <c r="D55" s="247">
        <v>16</v>
      </c>
      <c r="E55" s="247" t="s">
        <v>556</v>
      </c>
      <c r="F55" s="247" t="s">
        <v>557</v>
      </c>
      <c r="G55" s="97" t="s">
        <v>562</v>
      </c>
      <c r="H55" s="97" t="s">
        <v>563</v>
      </c>
    </row>
    <row r="56" spans="1:8" hidden="1">
      <c r="A56">
        <v>55</v>
      </c>
      <c r="B56" s="247">
        <v>5</v>
      </c>
      <c r="C56" s="247" t="s">
        <v>20</v>
      </c>
      <c r="D56" s="247">
        <v>15</v>
      </c>
      <c r="E56" s="247" t="s">
        <v>556</v>
      </c>
      <c r="F56" s="247" t="s">
        <v>557</v>
      </c>
      <c r="G56" s="97" t="s">
        <v>562</v>
      </c>
      <c r="H56" s="97" t="s">
        <v>563</v>
      </c>
    </row>
    <row r="57" spans="1:8" hidden="1">
      <c r="A57">
        <v>56</v>
      </c>
      <c r="B57" s="247">
        <v>6</v>
      </c>
      <c r="C57" s="247" t="s">
        <v>18</v>
      </c>
      <c r="D57" s="247">
        <v>6</v>
      </c>
      <c r="E57" s="247" t="s">
        <v>556</v>
      </c>
      <c r="F57" s="247" t="s">
        <v>557</v>
      </c>
      <c r="G57" s="97" t="s">
        <v>564</v>
      </c>
      <c r="H57" s="97" t="s">
        <v>565</v>
      </c>
    </row>
    <row r="58" spans="1:8" hidden="1">
      <c r="A58">
        <v>57</v>
      </c>
      <c r="B58" s="247">
        <v>7</v>
      </c>
      <c r="C58" s="247" t="s">
        <v>22</v>
      </c>
      <c r="D58" s="247">
        <v>5</v>
      </c>
      <c r="E58" s="247" t="s">
        <v>556</v>
      </c>
      <c r="F58" s="247" t="s">
        <v>557</v>
      </c>
      <c r="G58" s="97" t="s">
        <v>566</v>
      </c>
      <c r="H58" s="97" t="s">
        <v>567</v>
      </c>
    </row>
    <row r="59" spans="1:8" hidden="1">
      <c r="A59">
        <v>58</v>
      </c>
      <c r="B59" s="247">
        <v>8</v>
      </c>
      <c r="C59" s="247" t="s">
        <v>68</v>
      </c>
      <c r="D59" s="247">
        <v>1</v>
      </c>
      <c r="E59" s="247" t="s">
        <v>556</v>
      </c>
      <c r="F59" s="247" t="s">
        <v>557</v>
      </c>
      <c r="G59" s="97" t="s">
        <v>568</v>
      </c>
      <c r="H59" s="97" t="s">
        <v>569</v>
      </c>
    </row>
    <row r="60" spans="1:8" hidden="1">
      <c r="A60">
        <v>59</v>
      </c>
      <c r="B60" s="247">
        <v>9</v>
      </c>
      <c r="C60" s="247" t="s">
        <v>18</v>
      </c>
      <c r="D60" s="248">
        <v>16</v>
      </c>
      <c r="E60" s="247" t="s">
        <v>556</v>
      </c>
      <c r="F60" s="247" t="s">
        <v>557</v>
      </c>
      <c r="G60" s="97" t="s">
        <v>570</v>
      </c>
      <c r="H60" s="97" t="s">
        <v>571</v>
      </c>
    </row>
    <row r="61" spans="1:8" hidden="1">
      <c r="A61">
        <v>60</v>
      </c>
      <c r="B61" s="247">
        <v>10</v>
      </c>
      <c r="C61" s="247" t="s">
        <v>18</v>
      </c>
      <c r="D61" s="247">
        <v>16</v>
      </c>
      <c r="E61" s="247" t="s">
        <v>556</v>
      </c>
      <c r="F61" s="247" t="s">
        <v>557</v>
      </c>
      <c r="G61" s="97" t="s">
        <v>572</v>
      </c>
      <c r="H61" s="97" t="s">
        <v>573</v>
      </c>
    </row>
    <row r="62" spans="1:8" hidden="1">
      <c r="A62">
        <v>61</v>
      </c>
      <c r="B62" s="247">
        <v>11</v>
      </c>
      <c r="C62" s="247" t="s">
        <v>18</v>
      </c>
      <c r="D62" s="247">
        <v>16</v>
      </c>
      <c r="E62" s="247" t="s">
        <v>556</v>
      </c>
      <c r="F62" s="247" t="s">
        <v>557</v>
      </c>
      <c r="G62" s="97" t="s">
        <v>574</v>
      </c>
      <c r="H62" s="97" t="s">
        <v>575</v>
      </c>
    </row>
    <row r="63" spans="1:8" hidden="1">
      <c r="A63">
        <v>62</v>
      </c>
      <c r="B63" s="247">
        <v>12</v>
      </c>
      <c r="C63" s="247" t="s">
        <v>18</v>
      </c>
      <c r="D63" s="247">
        <v>16</v>
      </c>
      <c r="E63" s="247" t="s">
        <v>556</v>
      </c>
      <c r="F63" s="247" t="s">
        <v>557</v>
      </c>
      <c r="G63" s="97" t="s">
        <v>576</v>
      </c>
      <c r="H63" s="97" t="s">
        <v>577</v>
      </c>
    </row>
    <row r="64" spans="1:8" hidden="1">
      <c r="A64">
        <v>63</v>
      </c>
      <c r="B64" s="247">
        <v>13</v>
      </c>
      <c r="C64" s="247" t="s">
        <v>22</v>
      </c>
      <c r="D64" s="247">
        <v>10</v>
      </c>
      <c r="E64" s="247" t="s">
        <v>556</v>
      </c>
      <c r="F64" s="247" t="s">
        <v>557</v>
      </c>
      <c r="G64" s="97" t="s">
        <v>578</v>
      </c>
      <c r="H64" s="97" t="s">
        <v>579</v>
      </c>
    </row>
    <row r="65" spans="1:8" hidden="1">
      <c r="A65">
        <v>64</v>
      </c>
      <c r="B65" s="247">
        <v>14</v>
      </c>
      <c r="C65" s="247" t="s">
        <v>36</v>
      </c>
      <c r="D65" s="247">
        <v>23</v>
      </c>
      <c r="E65" s="247" t="s">
        <v>556</v>
      </c>
      <c r="F65" s="247" t="s">
        <v>557</v>
      </c>
      <c r="G65" s="97" t="s">
        <v>580</v>
      </c>
      <c r="H65" s="97" t="s">
        <v>581</v>
      </c>
    </row>
    <row r="66" spans="1:8" hidden="1">
      <c r="A66">
        <v>65</v>
      </c>
      <c r="B66" s="247">
        <v>15</v>
      </c>
      <c r="C66" s="247" t="s">
        <v>68</v>
      </c>
      <c r="D66" s="247">
        <v>1</v>
      </c>
      <c r="E66" s="247" t="s">
        <v>556</v>
      </c>
      <c r="F66" s="247" t="s">
        <v>557</v>
      </c>
      <c r="G66" s="97" t="s">
        <v>582</v>
      </c>
      <c r="H66" s="97" t="s">
        <v>583</v>
      </c>
    </row>
    <row r="67" spans="1:8" hidden="1">
      <c r="A67">
        <v>66</v>
      </c>
      <c r="B67" s="247">
        <v>16</v>
      </c>
      <c r="C67" s="247" t="s">
        <v>18</v>
      </c>
      <c r="D67" s="247">
        <v>5</v>
      </c>
      <c r="E67" s="247" t="s">
        <v>556</v>
      </c>
      <c r="F67" s="247" t="s">
        <v>557</v>
      </c>
      <c r="G67" s="97" t="s">
        <v>584</v>
      </c>
      <c r="H67" s="97" t="s">
        <v>569</v>
      </c>
    </row>
    <row r="68" spans="1:8" hidden="1">
      <c r="A68">
        <v>67</v>
      </c>
      <c r="B68" s="247">
        <v>17</v>
      </c>
      <c r="C68" s="247" t="s">
        <v>36</v>
      </c>
      <c r="D68" s="247">
        <v>37</v>
      </c>
      <c r="E68" s="247" t="s">
        <v>556</v>
      </c>
      <c r="F68" s="247" t="s">
        <v>557</v>
      </c>
      <c r="G68" s="97" t="s">
        <v>585</v>
      </c>
      <c r="H68" s="97" t="s">
        <v>586</v>
      </c>
    </row>
    <row r="69" spans="1:8" hidden="1">
      <c r="A69">
        <v>68</v>
      </c>
      <c r="B69" s="247">
        <v>18</v>
      </c>
      <c r="C69" s="247" t="s">
        <v>50</v>
      </c>
      <c r="D69" s="247">
        <v>16</v>
      </c>
      <c r="E69" s="247" t="s">
        <v>556</v>
      </c>
      <c r="F69" s="247" t="s">
        <v>557</v>
      </c>
      <c r="G69" s="97" t="s">
        <v>587</v>
      </c>
      <c r="H69" s="97" t="s">
        <v>588</v>
      </c>
    </row>
    <row r="70" spans="1:8" hidden="1">
      <c r="A70">
        <v>69</v>
      </c>
      <c r="B70" s="247">
        <v>19</v>
      </c>
      <c r="C70" t="s">
        <v>16</v>
      </c>
      <c r="D70" s="247">
        <v>7</v>
      </c>
      <c r="E70" s="247" t="s">
        <v>556</v>
      </c>
      <c r="F70" s="247" t="s">
        <v>557</v>
      </c>
      <c r="G70" s="97" t="s">
        <v>589</v>
      </c>
      <c r="H70" s="97" t="s">
        <v>590</v>
      </c>
    </row>
    <row r="71" spans="1:8" hidden="1">
      <c r="A71">
        <v>70</v>
      </c>
      <c r="B71" s="247">
        <v>20</v>
      </c>
      <c r="C71" s="247" t="s">
        <v>50</v>
      </c>
      <c r="D71" s="247">
        <v>16</v>
      </c>
      <c r="E71" s="247" t="s">
        <v>556</v>
      </c>
      <c r="F71" s="247" t="s">
        <v>557</v>
      </c>
      <c r="G71" s="97" t="s">
        <v>591</v>
      </c>
      <c r="H71" s="97" t="s">
        <v>592</v>
      </c>
    </row>
    <row r="72" spans="1:8" hidden="1">
      <c r="A72">
        <v>71</v>
      </c>
      <c r="B72" s="247">
        <v>21</v>
      </c>
      <c r="C72" s="247" t="s">
        <v>68</v>
      </c>
      <c r="D72" s="247">
        <v>1</v>
      </c>
      <c r="E72" s="247" t="s">
        <v>556</v>
      </c>
      <c r="F72" s="247" t="s">
        <v>557</v>
      </c>
      <c r="G72" s="97" t="s">
        <v>591</v>
      </c>
      <c r="H72" s="97" t="s">
        <v>592</v>
      </c>
    </row>
    <row r="73" spans="1:8" hidden="1">
      <c r="A73">
        <v>72</v>
      </c>
      <c r="B73" s="247">
        <v>22</v>
      </c>
      <c r="C73" s="247" t="s">
        <v>22</v>
      </c>
      <c r="D73" s="247">
        <v>40</v>
      </c>
      <c r="E73" s="247" t="s">
        <v>556</v>
      </c>
      <c r="F73" s="247" t="s">
        <v>557</v>
      </c>
      <c r="G73" s="97" t="s">
        <v>593</v>
      </c>
      <c r="H73" s="97" t="s">
        <v>594</v>
      </c>
    </row>
    <row r="74" spans="1:8" hidden="1">
      <c r="A74">
        <v>73</v>
      </c>
      <c r="B74" s="247">
        <v>23</v>
      </c>
      <c r="C74" s="247" t="s">
        <v>36</v>
      </c>
      <c r="D74" s="247">
        <v>15</v>
      </c>
      <c r="E74" s="247" t="s">
        <v>556</v>
      </c>
      <c r="F74" s="247" t="s">
        <v>557</v>
      </c>
      <c r="G74" s="97" t="s">
        <v>595</v>
      </c>
      <c r="H74" s="97" t="s">
        <v>596</v>
      </c>
    </row>
    <row r="75" spans="1:8" hidden="1">
      <c r="A75">
        <v>74</v>
      </c>
      <c r="B75" s="247">
        <v>24</v>
      </c>
      <c r="C75" s="247" t="s">
        <v>22</v>
      </c>
      <c r="D75" s="247">
        <v>15</v>
      </c>
      <c r="E75" s="247" t="s">
        <v>556</v>
      </c>
      <c r="F75" s="247" t="s">
        <v>557</v>
      </c>
      <c r="G75" s="97" t="s">
        <v>595</v>
      </c>
      <c r="H75" s="97" t="s">
        <v>596</v>
      </c>
    </row>
    <row r="76" spans="1:8" hidden="1">
      <c r="A76">
        <v>75</v>
      </c>
      <c r="B76" s="247">
        <v>25</v>
      </c>
      <c r="C76" s="247" t="s">
        <v>22</v>
      </c>
      <c r="D76" s="247">
        <v>15</v>
      </c>
      <c r="E76" s="247" t="s">
        <v>556</v>
      </c>
      <c r="F76" s="247" t="s">
        <v>557</v>
      </c>
      <c r="G76" s="97" t="s">
        <v>597</v>
      </c>
      <c r="H76" s="97" t="s">
        <v>598</v>
      </c>
    </row>
    <row r="77" spans="1:8" hidden="1">
      <c r="A77">
        <v>76</v>
      </c>
      <c r="B77" s="247">
        <v>26</v>
      </c>
      <c r="C77" s="247" t="s">
        <v>14</v>
      </c>
      <c r="D77" s="247">
        <v>30</v>
      </c>
      <c r="E77" s="247" t="s">
        <v>556</v>
      </c>
      <c r="F77" s="247" t="s">
        <v>557</v>
      </c>
      <c r="G77" s="97" t="s">
        <v>599</v>
      </c>
      <c r="H77" s="97" t="s">
        <v>600</v>
      </c>
    </row>
    <row r="78" spans="1:8" hidden="1">
      <c r="A78">
        <v>77</v>
      </c>
      <c r="B78" s="247">
        <v>27</v>
      </c>
      <c r="C78" s="247" t="s">
        <v>18</v>
      </c>
      <c r="D78" s="247">
        <v>30</v>
      </c>
      <c r="E78" s="247" t="s">
        <v>556</v>
      </c>
      <c r="F78" s="247" t="s">
        <v>557</v>
      </c>
      <c r="G78" s="97" t="s">
        <v>599</v>
      </c>
      <c r="H78" s="97" t="s">
        <v>600</v>
      </c>
    </row>
    <row r="79" spans="1:8" hidden="1">
      <c r="A79">
        <v>78</v>
      </c>
      <c r="B79" s="247">
        <v>28</v>
      </c>
      <c r="C79" s="247" t="s">
        <v>18</v>
      </c>
      <c r="D79" s="247">
        <v>6</v>
      </c>
      <c r="E79" s="247" t="s">
        <v>556</v>
      </c>
      <c r="F79" s="247" t="s">
        <v>557</v>
      </c>
      <c r="G79" s="97" t="s">
        <v>601</v>
      </c>
      <c r="H79" s="97" t="s">
        <v>602</v>
      </c>
    </row>
    <row r="80" spans="1:8" hidden="1">
      <c r="A80">
        <v>79</v>
      </c>
      <c r="B80" s="247">
        <v>29</v>
      </c>
      <c r="C80" s="247" t="s">
        <v>22</v>
      </c>
      <c r="D80" s="247">
        <v>13</v>
      </c>
      <c r="E80" s="247" t="s">
        <v>556</v>
      </c>
      <c r="F80" s="247" t="s">
        <v>557</v>
      </c>
      <c r="G80" s="97" t="s">
        <v>603</v>
      </c>
      <c r="H80" s="97" t="s">
        <v>604</v>
      </c>
    </row>
    <row r="81" spans="1:8" hidden="1">
      <c r="A81">
        <v>80</v>
      </c>
      <c r="B81" s="247">
        <v>30</v>
      </c>
      <c r="C81" s="247" t="s">
        <v>18</v>
      </c>
      <c r="D81" s="247">
        <v>6</v>
      </c>
      <c r="E81" s="247" t="s">
        <v>556</v>
      </c>
      <c r="F81" s="247" t="s">
        <v>557</v>
      </c>
      <c r="G81" s="97" t="s">
        <v>605</v>
      </c>
      <c r="H81" s="97" t="s">
        <v>606</v>
      </c>
    </row>
    <row r="82" spans="1:8" hidden="1">
      <c r="A82">
        <v>81</v>
      </c>
      <c r="B82" s="247">
        <v>31</v>
      </c>
      <c r="C82" s="247" t="s">
        <v>607</v>
      </c>
      <c r="D82" s="247">
        <v>2</v>
      </c>
      <c r="E82" s="247" t="s">
        <v>556</v>
      </c>
      <c r="F82" s="247" t="s">
        <v>557</v>
      </c>
      <c r="G82" s="97" t="s">
        <v>608</v>
      </c>
      <c r="H82" s="97" t="s">
        <v>609</v>
      </c>
    </row>
    <row r="83" spans="1:8" hidden="1">
      <c r="A83">
        <v>82</v>
      </c>
      <c r="B83" s="247">
        <v>32</v>
      </c>
      <c r="C83" s="247" t="s">
        <v>28</v>
      </c>
      <c r="D83" s="247">
        <v>2</v>
      </c>
      <c r="E83" s="247" t="s">
        <v>556</v>
      </c>
      <c r="F83" s="247" t="s">
        <v>557</v>
      </c>
      <c r="G83" s="97" t="s">
        <v>608</v>
      </c>
      <c r="H83" s="97" t="s">
        <v>609</v>
      </c>
    </row>
    <row r="84" spans="1:8" hidden="1">
      <c r="A84">
        <v>83</v>
      </c>
      <c r="B84" s="247">
        <v>33</v>
      </c>
      <c r="C84" s="247" t="s">
        <v>610</v>
      </c>
      <c r="D84" s="247">
        <v>6</v>
      </c>
      <c r="E84" s="247" t="s">
        <v>556</v>
      </c>
      <c r="F84" s="247" t="s">
        <v>557</v>
      </c>
      <c r="G84" s="97" t="s">
        <v>611</v>
      </c>
      <c r="H84" s="97" t="s">
        <v>612</v>
      </c>
    </row>
    <row r="85" spans="1:8" hidden="1">
      <c r="A85">
        <v>84</v>
      </c>
      <c r="B85" s="247">
        <v>34</v>
      </c>
      <c r="C85" s="247" t="s">
        <v>28</v>
      </c>
      <c r="D85" s="247">
        <v>10</v>
      </c>
      <c r="E85" s="247" t="s">
        <v>556</v>
      </c>
      <c r="F85" s="247" t="s">
        <v>557</v>
      </c>
      <c r="G85" s="97" t="s">
        <v>611</v>
      </c>
      <c r="H85" s="97" t="s">
        <v>612</v>
      </c>
    </row>
    <row r="86" spans="1:8" hidden="1">
      <c r="A86">
        <v>85</v>
      </c>
      <c r="B86" s="247">
        <v>35</v>
      </c>
      <c r="C86" s="247" t="s">
        <v>68</v>
      </c>
      <c r="D86" s="247">
        <v>1</v>
      </c>
      <c r="E86" s="247" t="s">
        <v>556</v>
      </c>
      <c r="F86" s="247" t="s">
        <v>557</v>
      </c>
      <c r="G86" s="97" t="s">
        <v>611</v>
      </c>
      <c r="H86" s="97" t="s">
        <v>612</v>
      </c>
    </row>
    <row r="87" spans="1:8" hidden="1">
      <c r="A87">
        <v>86</v>
      </c>
      <c r="B87" s="247">
        <v>36</v>
      </c>
      <c r="C87" s="247" t="s">
        <v>30</v>
      </c>
      <c r="D87" s="247">
        <v>4</v>
      </c>
      <c r="E87" s="247" t="s">
        <v>556</v>
      </c>
      <c r="F87" s="247" t="s">
        <v>557</v>
      </c>
      <c r="G87" s="97" t="s">
        <v>613</v>
      </c>
      <c r="H87" s="97" t="s">
        <v>614</v>
      </c>
    </row>
    <row r="88" spans="1:8" hidden="1">
      <c r="A88">
        <v>87</v>
      </c>
      <c r="B88" s="247">
        <v>37</v>
      </c>
      <c r="C88" s="247" t="s">
        <v>28</v>
      </c>
      <c r="D88" s="247">
        <v>4</v>
      </c>
      <c r="E88" s="247" t="s">
        <v>556</v>
      </c>
      <c r="F88" s="247" t="s">
        <v>557</v>
      </c>
      <c r="G88" s="97" t="s">
        <v>613</v>
      </c>
      <c r="H88" s="97" t="s">
        <v>614</v>
      </c>
    </row>
    <row r="89" spans="1:8" hidden="1">
      <c r="A89">
        <v>88</v>
      </c>
      <c r="B89" s="247">
        <v>38</v>
      </c>
      <c r="C89" s="247" t="s">
        <v>18</v>
      </c>
      <c r="D89" s="247">
        <v>6</v>
      </c>
      <c r="E89" s="247" t="s">
        <v>556</v>
      </c>
      <c r="F89" s="247" t="s">
        <v>557</v>
      </c>
      <c r="G89" s="97" t="s">
        <v>615</v>
      </c>
      <c r="H89" s="97" t="s">
        <v>616</v>
      </c>
    </row>
    <row r="90" spans="1:8" hidden="1">
      <c r="A90">
        <v>89</v>
      </c>
      <c r="B90" s="247">
        <v>39</v>
      </c>
      <c r="C90" s="247" t="s">
        <v>18</v>
      </c>
      <c r="D90" s="247">
        <v>20</v>
      </c>
      <c r="E90" s="247" t="s">
        <v>556</v>
      </c>
      <c r="F90" s="247" t="s">
        <v>557</v>
      </c>
      <c r="G90" s="97" t="s">
        <v>617</v>
      </c>
      <c r="H90" s="97" t="s">
        <v>618</v>
      </c>
    </row>
    <row r="91" spans="1:8" hidden="1">
      <c r="A91">
        <v>90</v>
      </c>
      <c r="B91" s="247">
        <v>40</v>
      </c>
      <c r="C91" s="247" t="s">
        <v>20</v>
      </c>
      <c r="D91" s="247">
        <v>37</v>
      </c>
      <c r="E91" s="247" t="s">
        <v>556</v>
      </c>
      <c r="F91" s="247" t="s">
        <v>557</v>
      </c>
      <c r="G91" s="97" t="s">
        <v>619</v>
      </c>
      <c r="H91" s="97" t="s">
        <v>620</v>
      </c>
    </row>
    <row r="92" spans="1:8" hidden="1">
      <c r="A92">
        <v>91</v>
      </c>
      <c r="B92" s="247">
        <v>41</v>
      </c>
      <c r="C92" s="247" t="s">
        <v>18</v>
      </c>
      <c r="D92" s="247">
        <v>12</v>
      </c>
      <c r="E92" s="247" t="s">
        <v>556</v>
      </c>
      <c r="F92" s="247" t="s">
        <v>557</v>
      </c>
      <c r="G92" s="97" t="s">
        <v>619</v>
      </c>
      <c r="H92" s="97" t="s">
        <v>620</v>
      </c>
    </row>
    <row r="93" spans="1:8" hidden="1">
      <c r="A93">
        <v>92</v>
      </c>
      <c r="B93" s="247">
        <v>42</v>
      </c>
      <c r="C93" s="247" t="s">
        <v>18</v>
      </c>
      <c r="D93" s="247">
        <v>6</v>
      </c>
      <c r="E93" s="247" t="s">
        <v>556</v>
      </c>
      <c r="F93" s="247" t="s">
        <v>557</v>
      </c>
      <c r="G93" s="97" t="s">
        <v>621</v>
      </c>
      <c r="H93" s="97" t="s">
        <v>622</v>
      </c>
    </row>
    <row r="94" spans="1:8" hidden="1">
      <c r="A94">
        <v>93</v>
      </c>
      <c r="B94" s="247">
        <v>43</v>
      </c>
      <c r="C94" s="247" t="s">
        <v>20</v>
      </c>
      <c r="D94" s="247">
        <v>12</v>
      </c>
      <c r="E94" s="247" t="s">
        <v>556</v>
      </c>
      <c r="F94" s="247" t="s">
        <v>557</v>
      </c>
      <c r="G94" s="97" t="s">
        <v>621</v>
      </c>
      <c r="H94" s="97" t="s">
        <v>622</v>
      </c>
    </row>
    <row r="95" spans="1:8" hidden="1">
      <c r="A95">
        <v>94</v>
      </c>
      <c r="B95" s="247">
        <v>44</v>
      </c>
      <c r="C95" s="247" t="s">
        <v>36</v>
      </c>
      <c r="D95" s="247">
        <v>18</v>
      </c>
      <c r="E95" s="247" t="s">
        <v>556</v>
      </c>
      <c r="F95" s="247" t="s">
        <v>557</v>
      </c>
      <c r="G95" s="97" t="s">
        <v>623</v>
      </c>
      <c r="H95" s="97" t="s">
        <v>624</v>
      </c>
    </row>
    <row r="96" spans="1:8" hidden="1">
      <c r="A96">
        <v>95</v>
      </c>
      <c r="B96" s="247">
        <v>45</v>
      </c>
      <c r="C96" t="s">
        <v>26</v>
      </c>
      <c r="D96" s="247">
        <v>20</v>
      </c>
      <c r="E96" s="247" t="s">
        <v>556</v>
      </c>
      <c r="F96" s="247" t="s">
        <v>557</v>
      </c>
      <c r="G96" s="97" t="s">
        <v>623</v>
      </c>
      <c r="H96" s="97" t="s">
        <v>624</v>
      </c>
    </row>
    <row r="97" spans="1:8" hidden="1">
      <c r="A97">
        <v>96</v>
      </c>
      <c r="B97" s="247">
        <v>46</v>
      </c>
      <c r="C97" s="247" t="s">
        <v>20</v>
      </c>
      <c r="D97" s="247">
        <v>18</v>
      </c>
      <c r="E97" s="247" t="s">
        <v>556</v>
      </c>
      <c r="F97" s="247" t="s">
        <v>557</v>
      </c>
      <c r="G97" s="97" t="s">
        <v>623</v>
      </c>
      <c r="H97" s="97" t="s">
        <v>624</v>
      </c>
    </row>
    <row r="98" spans="1:8" hidden="1">
      <c r="A98">
        <v>97</v>
      </c>
      <c r="B98" s="247">
        <v>47</v>
      </c>
      <c r="C98" s="247" t="s">
        <v>20</v>
      </c>
      <c r="D98" s="247">
        <v>6</v>
      </c>
      <c r="E98" s="247" t="s">
        <v>556</v>
      </c>
      <c r="F98" s="247" t="s">
        <v>557</v>
      </c>
      <c r="G98" s="97" t="s">
        <v>625</v>
      </c>
      <c r="H98" s="97" t="s">
        <v>626</v>
      </c>
    </row>
    <row r="99" spans="1:8" hidden="1">
      <c r="A99">
        <v>98</v>
      </c>
      <c r="B99" s="247">
        <v>48</v>
      </c>
      <c r="C99" s="247" t="s">
        <v>28</v>
      </c>
      <c r="D99" s="247">
        <v>5</v>
      </c>
      <c r="E99" s="247" t="s">
        <v>556</v>
      </c>
      <c r="F99" s="247" t="s">
        <v>557</v>
      </c>
      <c r="G99" s="97" t="s">
        <v>627</v>
      </c>
      <c r="H99" s="97" t="s">
        <v>624</v>
      </c>
    </row>
    <row r="100" spans="1:8" hidden="1">
      <c r="A100">
        <v>99</v>
      </c>
      <c r="B100" s="247">
        <v>49</v>
      </c>
      <c r="C100" s="247" t="s">
        <v>54</v>
      </c>
      <c r="D100" s="247">
        <v>10</v>
      </c>
      <c r="E100" s="247" t="s">
        <v>556</v>
      </c>
      <c r="F100" s="247" t="s">
        <v>557</v>
      </c>
      <c r="G100" s="97" t="s">
        <v>627</v>
      </c>
      <c r="H100" s="97" t="s">
        <v>628</v>
      </c>
    </row>
    <row r="101" spans="1:8" hidden="1">
      <c r="A101">
        <v>100</v>
      </c>
      <c r="B101" s="247">
        <v>50</v>
      </c>
      <c r="C101" s="247" t="s">
        <v>68</v>
      </c>
      <c r="D101" s="247">
        <v>1</v>
      </c>
      <c r="E101" s="247" t="s">
        <v>556</v>
      </c>
      <c r="F101" s="247" t="s">
        <v>557</v>
      </c>
      <c r="G101" s="97" t="s">
        <v>629</v>
      </c>
      <c r="H101" s="97" t="s">
        <v>630</v>
      </c>
    </row>
    <row r="102" spans="1:8" hidden="1">
      <c r="A102">
        <v>101</v>
      </c>
      <c r="B102" s="247">
        <v>51</v>
      </c>
      <c r="C102" s="247" t="s">
        <v>20</v>
      </c>
      <c r="D102" s="247">
        <v>2</v>
      </c>
      <c r="E102" s="247" t="s">
        <v>556</v>
      </c>
      <c r="F102" s="247" t="s">
        <v>557</v>
      </c>
      <c r="G102" s="97" t="s">
        <v>631</v>
      </c>
      <c r="H102" s="97" t="s">
        <v>632</v>
      </c>
    </row>
    <row r="103" spans="1:8" hidden="1">
      <c r="A103">
        <v>102</v>
      </c>
      <c r="B103" s="247">
        <v>52</v>
      </c>
      <c r="C103" s="247" t="s">
        <v>18</v>
      </c>
      <c r="D103" s="247">
        <v>12</v>
      </c>
      <c r="E103" s="247" t="s">
        <v>556</v>
      </c>
      <c r="F103" s="247" t="s">
        <v>557</v>
      </c>
      <c r="G103" s="97" t="s">
        <v>633</v>
      </c>
      <c r="H103" s="97" t="s">
        <v>634</v>
      </c>
    </row>
    <row r="104" spans="1:8" hidden="1">
      <c r="A104">
        <v>103</v>
      </c>
      <c r="B104" s="247">
        <v>53</v>
      </c>
      <c r="C104" s="247" t="s">
        <v>68</v>
      </c>
      <c r="D104" s="247">
        <v>1</v>
      </c>
      <c r="E104" s="247" t="s">
        <v>556</v>
      </c>
      <c r="F104" s="247" t="s">
        <v>557</v>
      </c>
      <c r="G104" s="97" t="s">
        <v>635</v>
      </c>
      <c r="H104" s="97" t="s">
        <v>636</v>
      </c>
    </row>
    <row r="105" spans="1:8" hidden="1">
      <c r="A105">
        <v>104</v>
      </c>
      <c r="B105" s="247">
        <v>54</v>
      </c>
      <c r="C105" s="247" t="s">
        <v>20</v>
      </c>
      <c r="D105" s="247">
        <v>20</v>
      </c>
      <c r="E105" s="247" t="s">
        <v>556</v>
      </c>
      <c r="F105" s="247" t="s">
        <v>557</v>
      </c>
      <c r="G105" s="97" t="s">
        <v>637</v>
      </c>
      <c r="H105" s="97" t="s">
        <v>638</v>
      </c>
    </row>
    <row r="106" spans="1:8" hidden="1">
      <c r="A106">
        <v>105</v>
      </c>
      <c r="B106" s="247">
        <v>55</v>
      </c>
      <c r="C106" s="247" t="s">
        <v>68</v>
      </c>
      <c r="D106" s="247">
        <v>1</v>
      </c>
      <c r="E106" s="247" t="s">
        <v>556</v>
      </c>
      <c r="F106" s="247" t="s">
        <v>557</v>
      </c>
      <c r="G106" s="97" t="s">
        <v>639</v>
      </c>
      <c r="H106" s="97" t="s">
        <v>640</v>
      </c>
    </row>
    <row r="107" spans="1:8" hidden="1">
      <c r="A107">
        <v>106</v>
      </c>
      <c r="B107" s="247">
        <v>56</v>
      </c>
      <c r="C107" s="247" t="s">
        <v>641</v>
      </c>
      <c r="D107" s="247">
        <v>1</v>
      </c>
      <c r="E107" s="247" t="s">
        <v>556</v>
      </c>
      <c r="F107" s="247" t="s">
        <v>557</v>
      </c>
      <c r="G107" s="97" t="s">
        <v>642</v>
      </c>
      <c r="H107" s="97" t="s">
        <v>643</v>
      </c>
    </row>
    <row r="108" spans="1:8" hidden="1">
      <c r="A108">
        <v>107</v>
      </c>
      <c r="B108" s="247">
        <v>1</v>
      </c>
      <c r="C108" s="247" t="s">
        <v>20</v>
      </c>
      <c r="D108" s="247">
        <v>20</v>
      </c>
      <c r="E108" s="247" t="s">
        <v>644</v>
      </c>
      <c r="F108" s="247" t="s">
        <v>557</v>
      </c>
      <c r="G108" s="97" t="s">
        <v>645</v>
      </c>
      <c r="H108" s="97" t="s">
        <v>646</v>
      </c>
    </row>
    <row r="109" spans="1:8" hidden="1">
      <c r="A109">
        <v>108</v>
      </c>
      <c r="B109" s="247">
        <v>2</v>
      </c>
      <c r="C109" s="247" t="s">
        <v>36</v>
      </c>
      <c r="D109" s="247">
        <v>20</v>
      </c>
      <c r="E109" s="247" t="s">
        <v>644</v>
      </c>
      <c r="F109" s="247" t="s">
        <v>557</v>
      </c>
      <c r="G109" s="97" t="s">
        <v>645</v>
      </c>
      <c r="H109" s="97" t="s">
        <v>646</v>
      </c>
    </row>
    <row r="110" spans="1:8" hidden="1">
      <c r="A110">
        <v>109</v>
      </c>
      <c r="B110" s="247">
        <v>3</v>
      </c>
      <c r="C110" t="s">
        <v>68</v>
      </c>
      <c r="D110" s="247">
        <v>1</v>
      </c>
      <c r="E110" s="247" t="s">
        <v>644</v>
      </c>
      <c r="F110" s="247" t="s">
        <v>557</v>
      </c>
      <c r="G110" s="97" t="s">
        <v>647</v>
      </c>
      <c r="H110" s="97" t="s">
        <v>648</v>
      </c>
    </row>
    <row r="111" spans="1:8" hidden="1">
      <c r="A111">
        <v>110</v>
      </c>
      <c r="B111" s="247">
        <v>4</v>
      </c>
      <c r="C111" s="247" t="s">
        <v>20</v>
      </c>
      <c r="D111" s="247">
        <v>3</v>
      </c>
      <c r="E111" s="247" t="s">
        <v>644</v>
      </c>
      <c r="F111" s="247" t="s">
        <v>557</v>
      </c>
      <c r="G111" s="97" t="s">
        <v>649</v>
      </c>
      <c r="H111" s="97" t="s">
        <v>650</v>
      </c>
    </row>
    <row r="112" spans="1:8" hidden="1">
      <c r="A112">
        <v>111</v>
      </c>
      <c r="B112" s="247">
        <v>5</v>
      </c>
      <c r="C112" t="s">
        <v>16</v>
      </c>
      <c r="D112" s="247">
        <v>260</v>
      </c>
      <c r="E112" s="247" t="s">
        <v>644</v>
      </c>
      <c r="F112" s="247" t="s">
        <v>557</v>
      </c>
      <c r="G112" s="97" t="s">
        <v>651</v>
      </c>
      <c r="H112" s="97" t="s">
        <v>652</v>
      </c>
    </row>
    <row r="113" spans="1:8" hidden="1">
      <c r="A113">
        <v>112</v>
      </c>
      <c r="B113" s="247">
        <v>6</v>
      </c>
      <c r="C113" t="s">
        <v>66</v>
      </c>
      <c r="D113" s="247">
        <v>1</v>
      </c>
      <c r="E113" s="247" t="s">
        <v>644</v>
      </c>
      <c r="F113" s="247" t="s">
        <v>557</v>
      </c>
      <c r="G113" s="97" t="s">
        <v>651</v>
      </c>
      <c r="H113" s="97" t="s">
        <v>652</v>
      </c>
    </row>
    <row r="114" spans="1:8" hidden="1">
      <c r="A114">
        <v>113</v>
      </c>
      <c r="B114" s="247">
        <v>7</v>
      </c>
      <c r="C114" s="247" t="s">
        <v>20</v>
      </c>
      <c r="D114" s="247">
        <v>2</v>
      </c>
      <c r="E114" s="247" t="s">
        <v>644</v>
      </c>
      <c r="F114" s="247" t="s">
        <v>557</v>
      </c>
      <c r="G114" s="97" t="s">
        <v>653</v>
      </c>
      <c r="H114" s="97" t="s">
        <v>654</v>
      </c>
    </row>
    <row r="115" spans="1:8" hidden="1">
      <c r="A115">
        <v>114</v>
      </c>
      <c r="B115" s="247">
        <v>8</v>
      </c>
      <c r="C115" s="247" t="s">
        <v>18</v>
      </c>
      <c r="D115" s="247">
        <v>6</v>
      </c>
      <c r="E115" s="247" t="s">
        <v>644</v>
      </c>
      <c r="F115" s="247" t="s">
        <v>557</v>
      </c>
      <c r="G115" s="97" t="s">
        <v>655</v>
      </c>
      <c r="H115" s="97" t="s">
        <v>656</v>
      </c>
    </row>
    <row r="116" spans="1:8" hidden="1">
      <c r="A116">
        <v>115</v>
      </c>
      <c r="B116" s="247">
        <v>9</v>
      </c>
      <c r="C116" s="247" t="s">
        <v>20</v>
      </c>
      <c r="D116" s="247">
        <v>2</v>
      </c>
      <c r="E116" s="247" t="s">
        <v>644</v>
      </c>
      <c r="F116" s="247" t="s">
        <v>557</v>
      </c>
      <c r="G116" s="97" t="s">
        <v>657</v>
      </c>
      <c r="H116" s="97" t="s">
        <v>658</v>
      </c>
    </row>
    <row r="117" spans="1:8" hidden="1">
      <c r="A117">
        <v>116</v>
      </c>
      <c r="B117" s="247">
        <v>10</v>
      </c>
      <c r="C117" s="247" t="s">
        <v>54</v>
      </c>
      <c r="D117" s="247">
        <v>5</v>
      </c>
      <c r="E117" s="247" t="s">
        <v>644</v>
      </c>
      <c r="F117" s="247" t="s">
        <v>557</v>
      </c>
      <c r="G117" s="97" t="s">
        <v>657</v>
      </c>
      <c r="H117" s="97" t="s">
        <v>658</v>
      </c>
    </row>
    <row r="118" spans="1:8" hidden="1">
      <c r="A118">
        <v>117</v>
      </c>
      <c r="B118" s="247">
        <v>11</v>
      </c>
      <c r="C118" s="247" t="s">
        <v>18</v>
      </c>
      <c r="D118" s="247">
        <v>6</v>
      </c>
      <c r="E118" s="247" t="s">
        <v>644</v>
      </c>
      <c r="F118" s="247" t="s">
        <v>557</v>
      </c>
      <c r="G118" s="97" t="s">
        <v>659</v>
      </c>
      <c r="H118" s="97" t="s">
        <v>660</v>
      </c>
    </row>
    <row r="119" spans="1:8" hidden="1">
      <c r="A119">
        <v>118</v>
      </c>
      <c r="B119" s="247">
        <v>12</v>
      </c>
      <c r="C119" s="247" t="s">
        <v>18</v>
      </c>
      <c r="D119" s="247">
        <v>38</v>
      </c>
      <c r="E119" s="247" t="s">
        <v>644</v>
      </c>
      <c r="F119" s="247" t="s">
        <v>557</v>
      </c>
      <c r="G119" s="97" t="s">
        <v>661</v>
      </c>
      <c r="H119" s="97" t="s">
        <v>662</v>
      </c>
    </row>
    <row r="120" spans="1:8" hidden="1">
      <c r="A120">
        <v>119</v>
      </c>
      <c r="B120" s="247">
        <v>13</v>
      </c>
      <c r="C120" s="247" t="s">
        <v>30</v>
      </c>
      <c r="D120" s="247">
        <v>6</v>
      </c>
      <c r="E120" s="247" t="s">
        <v>644</v>
      </c>
      <c r="F120" s="247" t="s">
        <v>557</v>
      </c>
      <c r="G120" s="97" t="s">
        <v>663</v>
      </c>
      <c r="H120" s="97" t="s">
        <v>664</v>
      </c>
    </row>
    <row r="121" spans="1:8" hidden="1">
      <c r="A121">
        <v>120</v>
      </c>
      <c r="B121" s="247">
        <v>14</v>
      </c>
      <c r="C121" s="247" t="s">
        <v>20</v>
      </c>
      <c r="D121" s="247">
        <v>2</v>
      </c>
      <c r="E121" s="247" t="s">
        <v>644</v>
      </c>
      <c r="F121" s="247" t="s">
        <v>557</v>
      </c>
      <c r="G121" s="97" t="s">
        <v>665</v>
      </c>
      <c r="H121" s="97" t="s">
        <v>666</v>
      </c>
    </row>
    <row r="122" spans="1:8" hidden="1">
      <c r="A122">
        <v>121</v>
      </c>
      <c r="B122" s="247">
        <v>15</v>
      </c>
      <c r="C122" s="247" t="s">
        <v>30</v>
      </c>
      <c r="D122" s="247">
        <v>5</v>
      </c>
      <c r="E122" s="247" t="s">
        <v>644</v>
      </c>
      <c r="F122" s="247" t="s">
        <v>557</v>
      </c>
      <c r="G122" s="97" t="s">
        <v>665</v>
      </c>
      <c r="H122" s="97" t="s">
        <v>666</v>
      </c>
    </row>
    <row r="123" spans="1:8" hidden="1">
      <c r="A123">
        <v>122</v>
      </c>
      <c r="B123" s="247">
        <v>16</v>
      </c>
      <c r="C123" s="247" t="s">
        <v>18</v>
      </c>
      <c r="D123" s="247">
        <v>6</v>
      </c>
      <c r="E123" s="247" t="s">
        <v>644</v>
      </c>
      <c r="F123" s="247" t="s">
        <v>557</v>
      </c>
      <c r="G123" s="97" t="s">
        <v>665</v>
      </c>
      <c r="H123" s="97" t="s">
        <v>666</v>
      </c>
    </row>
    <row r="124" spans="1:8" hidden="1">
      <c r="A124">
        <v>123</v>
      </c>
      <c r="B124" s="247">
        <v>17</v>
      </c>
      <c r="C124" s="247" t="s">
        <v>20</v>
      </c>
      <c r="D124" s="247">
        <v>12</v>
      </c>
      <c r="E124" s="247" t="s">
        <v>644</v>
      </c>
      <c r="F124" s="247" t="s">
        <v>557</v>
      </c>
      <c r="G124" s="97" t="s">
        <v>667</v>
      </c>
      <c r="H124" s="97" t="s">
        <v>668</v>
      </c>
    </row>
    <row r="125" spans="1:8" hidden="1">
      <c r="A125">
        <v>124</v>
      </c>
      <c r="B125" s="247">
        <v>18</v>
      </c>
      <c r="C125" s="247" t="s">
        <v>18</v>
      </c>
      <c r="D125" s="247">
        <v>15</v>
      </c>
      <c r="E125" s="247" t="s">
        <v>644</v>
      </c>
      <c r="F125" s="247" t="s">
        <v>557</v>
      </c>
      <c r="G125" s="97" t="s">
        <v>669</v>
      </c>
      <c r="H125" s="97" t="s">
        <v>670</v>
      </c>
    </row>
    <row r="126" spans="1:8" hidden="1">
      <c r="A126">
        <v>125</v>
      </c>
      <c r="B126" s="247">
        <v>19</v>
      </c>
      <c r="C126" s="247" t="s">
        <v>18</v>
      </c>
      <c r="D126" s="247">
        <v>10</v>
      </c>
      <c r="E126" s="247" t="s">
        <v>644</v>
      </c>
      <c r="F126" s="247" t="s">
        <v>557</v>
      </c>
      <c r="G126" s="97" t="s">
        <v>671</v>
      </c>
      <c r="H126" s="97" t="s">
        <v>672</v>
      </c>
    </row>
    <row r="127" spans="1:8" hidden="1">
      <c r="A127">
        <v>126</v>
      </c>
      <c r="B127" s="247">
        <v>20</v>
      </c>
      <c r="C127" s="247" t="s">
        <v>22</v>
      </c>
      <c r="D127" s="247">
        <v>2</v>
      </c>
      <c r="E127" s="247" t="s">
        <v>644</v>
      </c>
      <c r="F127" s="247" t="s">
        <v>557</v>
      </c>
      <c r="G127" s="97" t="s">
        <v>671</v>
      </c>
      <c r="H127" s="97" t="s">
        <v>672</v>
      </c>
    </row>
    <row r="128" spans="1:8" hidden="1">
      <c r="A128">
        <v>127</v>
      </c>
      <c r="B128" s="247">
        <v>21</v>
      </c>
      <c r="C128" s="247" t="s">
        <v>18</v>
      </c>
      <c r="D128" s="247">
        <v>6</v>
      </c>
      <c r="E128" s="247" t="s">
        <v>644</v>
      </c>
      <c r="F128" s="247" t="s">
        <v>557</v>
      </c>
      <c r="G128" s="97" t="s">
        <v>673</v>
      </c>
      <c r="H128" s="97" t="s">
        <v>674</v>
      </c>
    </row>
    <row r="129" spans="1:8" hidden="1">
      <c r="A129">
        <v>128</v>
      </c>
      <c r="B129" s="247">
        <v>22</v>
      </c>
      <c r="C129" t="s">
        <v>66</v>
      </c>
      <c r="D129" s="247">
        <v>1</v>
      </c>
      <c r="E129" s="247" t="s">
        <v>644</v>
      </c>
      <c r="F129" s="247" t="s">
        <v>557</v>
      </c>
      <c r="G129" s="97" t="s">
        <v>675</v>
      </c>
      <c r="H129" s="97" t="s">
        <v>676</v>
      </c>
    </row>
    <row r="130" spans="1:8" hidden="1">
      <c r="A130">
        <v>129</v>
      </c>
      <c r="B130" s="247">
        <v>23</v>
      </c>
      <c r="C130" s="247" t="s">
        <v>18</v>
      </c>
      <c r="D130" s="247">
        <v>12</v>
      </c>
      <c r="E130" s="247" t="s">
        <v>644</v>
      </c>
      <c r="F130" s="247" t="s">
        <v>557</v>
      </c>
      <c r="G130" s="97" t="s">
        <v>677</v>
      </c>
      <c r="H130" s="97" t="s">
        <v>678</v>
      </c>
    </row>
    <row r="131" spans="1:8" hidden="1">
      <c r="A131">
        <v>130</v>
      </c>
      <c r="B131" s="247">
        <v>24</v>
      </c>
      <c r="C131" t="s">
        <v>68</v>
      </c>
      <c r="D131" s="247">
        <v>1</v>
      </c>
      <c r="E131" s="247" t="s">
        <v>644</v>
      </c>
      <c r="F131" s="247" t="s">
        <v>557</v>
      </c>
      <c r="G131" s="97" t="s">
        <v>679</v>
      </c>
      <c r="H131" s="97" t="s">
        <v>680</v>
      </c>
    </row>
    <row r="132" spans="1:8" hidden="1">
      <c r="A132">
        <v>131</v>
      </c>
      <c r="B132" s="247">
        <v>25</v>
      </c>
      <c r="C132" s="247" t="s">
        <v>14</v>
      </c>
      <c r="D132" s="247">
        <v>50</v>
      </c>
      <c r="E132" s="247" t="s">
        <v>644</v>
      </c>
      <c r="F132" s="247" t="s">
        <v>557</v>
      </c>
      <c r="G132" s="97" t="s">
        <v>681</v>
      </c>
      <c r="H132" s="97" t="s">
        <v>682</v>
      </c>
    </row>
    <row r="133" spans="1:8" hidden="1">
      <c r="A133">
        <v>132</v>
      </c>
      <c r="B133" s="247">
        <v>26</v>
      </c>
      <c r="C133" s="247" t="s">
        <v>18</v>
      </c>
      <c r="D133" s="247">
        <v>12</v>
      </c>
      <c r="E133" s="247" t="s">
        <v>644</v>
      </c>
      <c r="F133" s="247" t="s">
        <v>557</v>
      </c>
      <c r="G133" s="97" t="s">
        <v>681</v>
      </c>
      <c r="H133" s="97" t="s">
        <v>682</v>
      </c>
    </row>
    <row r="134" spans="1:8" hidden="1">
      <c r="A134">
        <v>133</v>
      </c>
      <c r="B134" s="247">
        <v>27</v>
      </c>
      <c r="C134" s="247" t="s">
        <v>22</v>
      </c>
      <c r="D134" s="247">
        <v>2</v>
      </c>
      <c r="E134" s="247" t="s">
        <v>644</v>
      </c>
      <c r="F134" s="247" t="s">
        <v>557</v>
      </c>
      <c r="G134" s="97" t="s">
        <v>683</v>
      </c>
      <c r="H134" s="97" t="s">
        <v>684</v>
      </c>
    </row>
    <row r="135" spans="1:8" hidden="1">
      <c r="A135">
        <v>134</v>
      </c>
      <c r="B135" s="247">
        <v>28</v>
      </c>
      <c r="C135" s="247" t="s">
        <v>22</v>
      </c>
      <c r="D135" s="247">
        <v>1</v>
      </c>
      <c r="E135" s="247" t="s">
        <v>644</v>
      </c>
      <c r="F135" s="247" t="s">
        <v>557</v>
      </c>
      <c r="G135" s="97" t="s">
        <v>685</v>
      </c>
      <c r="H135" s="97" t="s">
        <v>686</v>
      </c>
    </row>
    <row r="136" spans="1:8" hidden="1">
      <c r="A136">
        <v>135</v>
      </c>
      <c r="B136" s="247">
        <v>29</v>
      </c>
      <c r="C136" s="247" t="s">
        <v>22</v>
      </c>
      <c r="D136" s="247">
        <v>4</v>
      </c>
      <c r="E136" s="247" t="s">
        <v>644</v>
      </c>
      <c r="F136" s="247" t="s">
        <v>557</v>
      </c>
      <c r="G136" s="97" t="s">
        <v>685</v>
      </c>
      <c r="H136" s="97" t="s">
        <v>686</v>
      </c>
    </row>
    <row r="137" spans="1:8" hidden="1">
      <c r="A137">
        <v>136</v>
      </c>
      <c r="B137" s="247">
        <v>30</v>
      </c>
      <c r="C137" s="247" t="s">
        <v>14</v>
      </c>
      <c r="D137" s="247">
        <v>20</v>
      </c>
      <c r="E137" s="247" t="s">
        <v>644</v>
      </c>
      <c r="F137" s="247" t="s">
        <v>557</v>
      </c>
      <c r="G137" s="97" t="s">
        <v>687</v>
      </c>
      <c r="H137" s="97" t="s">
        <v>688</v>
      </c>
    </row>
    <row r="138" spans="1:8" hidden="1">
      <c r="A138">
        <v>137</v>
      </c>
      <c r="B138" s="247">
        <v>31</v>
      </c>
      <c r="C138" s="247" t="s">
        <v>18</v>
      </c>
      <c r="D138" s="247">
        <v>6</v>
      </c>
      <c r="E138" s="247" t="s">
        <v>644</v>
      </c>
      <c r="F138" s="247" t="s">
        <v>557</v>
      </c>
      <c r="G138" s="97" t="s">
        <v>687</v>
      </c>
      <c r="H138" s="97" t="s">
        <v>688</v>
      </c>
    </row>
    <row r="139" spans="1:8" hidden="1">
      <c r="A139">
        <v>138</v>
      </c>
      <c r="B139" s="247">
        <v>32</v>
      </c>
      <c r="C139" t="s">
        <v>68</v>
      </c>
      <c r="D139" s="247">
        <v>1</v>
      </c>
      <c r="E139" s="247" t="s">
        <v>644</v>
      </c>
      <c r="F139" s="247" t="s">
        <v>557</v>
      </c>
      <c r="G139" s="97" t="s">
        <v>689</v>
      </c>
      <c r="H139" s="97" t="s">
        <v>690</v>
      </c>
    </row>
    <row r="140" spans="1:8" hidden="1">
      <c r="A140">
        <v>139</v>
      </c>
      <c r="B140" s="247">
        <v>33</v>
      </c>
      <c r="C140" s="247" t="s">
        <v>14</v>
      </c>
      <c r="D140" s="247">
        <v>28</v>
      </c>
      <c r="E140" s="247" t="s">
        <v>644</v>
      </c>
      <c r="F140" s="247" t="s">
        <v>557</v>
      </c>
      <c r="G140" s="97" t="s">
        <v>691</v>
      </c>
      <c r="H140" s="97" t="s">
        <v>692</v>
      </c>
    </row>
    <row r="141" spans="1:8" hidden="1">
      <c r="A141">
        <v>140</v>
      </c>
      <c r="B141" s="247">
        <v>34</v>
      </c>
      <c r="C141" s="247" t="s">
        <v>18</v>
      </c>
      <c r="D141" s="247">
        <v>6</v>
      </c>
      <c r="E141" s="247" t="s">
        <v>644</v>
      </c>
      <c r="F141" s="247" t="s">
        <v>557</v>
      </c>
      <c r="G141" s="97" t="s">
        <v>691</v>
      </c>
      <c r="H141" s="97" t="s">
        <v>692</v>
      </c>
    </row>
    <row r="142" spans="1:8" hidden="1">
      <c r="A142">
        <v>141</v>
      </c>
      <c r="B142" s="247">
        <v>35</v>
      </c>
      <c r="C142" s="247" t="s">
        <v>18</v>
      </c>
      <c r="D142" s="247">
        <v>12</v>
      </c>
      <c r="E142" s="247" t="s">
        <v>644</v>
      </c>
      <c r="F142" s="247" t="s">
        <v>557</v>
      </c>
      <c r="G142" s="97" t="s">
        <v>693</v>
      </c>
      <c r="H142" s="97" t="s">
        <v>694</v>
      </c>
    </row>
    <row r="143" spans="1:8" hidden="1">
      <c r="A143">
        <v>142</v>
      </c>
      <c r="B143" s="247">
        <v>36</v>
      </c>
      <c r="C143" s="247" t="s">
        <v>14</v>
      </c>
      <c r="D143" s="247">
        <v>6</v>
      </c>
      <c r="E143" s="247" t="s">
        <v>644</v>
      </c>
      <c r="F143" s="247" t="s">
        <v>557</v>
      </c>
      <c r="G143" s="97" t="s">
        <v>695</v>
      </c>
      <c r="H143" s="97" t="s">
        <v>696</v>
      </c>
    </row>
    <row r="144" spans="1:8" hidden="1">
      <c r="A144">
        <v>143</v>
      </c>
      <c r="B144" s="247">
        <v>37</v>
      </c>
      <c r="C144" s="247" t="s">
        <v>14</v>
      </c>
      <c r="D144" s="247">
        <v>20</v>
      </c>
      <c r="E144" s="247" t="s">
        <v>644</v>
      </c>
      <c r="F144" s="247" t="s">
        <v>557</v>
      </c>
      <c r="G144" s="97" t="s">
        <v>697</v>
      </c>
      <c r="H144" s="97" t="s">
        <v>698</v>
      </c>
    </row>
    <row r="145" spans="1:8" hidden="1">
      <c r="A145">
        <v>144</v>
      </c>
      <c r="B145" s="247">
        <v>38</v>
      </c>
      <c r="C145" s="247" t="s">
        <v>18</v>
      </c>
      <c r="D145" s="247">
        <v>6</v>
      </c>
      <c r="E145" s="247" t="s">
        <v>644</v>
      </c>
      <c r="F145" s="247" t="s">
        <v>557</v>
      </c>
      <c r="G145" s="97" t="s">
        <v>697</v>
      </c>
      <c r="H145" s="97" t="s">
        <v>698</v>
      </c>
    </row>
    <row r="146" spans="1:8" hidden="1">
      <c r="A146">
        <v>145</v>
      </c>
      <c r="B146" s="247">
        <v>39</v>
      </c>
      <c r="C146" s="247" t="s">
        <v>50</v>
      </c>
      <c r="D146" s="247">
        <v>16</v>
      </c>
      <c r="E146" s="247" t="s">
        <v>644</v>
      </c>
      <c r="F146" s="247" t="s">
        <v>557</v>
      </c>
      <c r="G146" s="97" t="s">
        <v>699</v>
      </c>
      <c r="H146" s="97" t="s">
        <v>700</v>
      </c>
    </row>
    <row r="147" spans="1:8" hidden="1">
      <c r="A147">
        <v>146</v>
      </c>
      <c r="B147" s="247">
        <v>40</v>
      </c>
      <c r="C147" s="247" t="s">
        <v>18</v>
      </c>
      <c r="D147" s="247">
        <v>12</v>
      </c>
      <c r="E147" s="247" t="s">
        <v>644</v>
      </c>
      <c r="F147" s="247" t="s">
        <v>557</v>
      </c>
      <c r="G147" s="97" t="s">
        <v>701</v>
      </c>
      <c r="H147" s="97" t="s">
        <v>702</v>
      </c>
    </row>
    <row r="148" spans="1:8" hidden="1">
      <c r="A148">
        <v>147</v>
      </c>
      <c r="B148" s="247">
        <v>41</v>
      </c>
      <c r="C148" s="247" t="s">
        <v>14</v>
      </c>
      <c r="D148" s="247">
        <v>35</v>
      </c>
      <c r="E148" s="247" t="s">
        <v>644</v>
      </c>
      <c r="F148" s="247" t="s">
        <v>557</v>
      </c>
      <c r="G148" s="97" t="s">
        <v>703</v>
      </c>
      <c r="H148" s="97" t="s">
        <v>704</v>
      </c>
    </row>
    <row r="149" spans="1:8" hidden="1">
      <c r="A149">
        <v>148</v>
      </c>
      <c r="B149" s="247">
        <v>42</v>
      </c>
      <c r="C149" s="247" t="s">
        <v>14</v>
      </c>
      <c r="D149" s="247">
        <v>20</v>
      </c>
      <c r="E149" s="247" t="s">
        <v>644</v>
      </c>
      <c r="F149" s="247" t="s">
        <v>557</v>
      </c>
      <c r="G149" s="97" t="s">
        <v>705</v>
      </c>
      <c r="H149" s="97" t="s">
        <v>706</v>
      </c>
    </row>
    <row r="150" spans="1:8" hidden="1">
      <c r="A150">
        <v>149</v>
      </c>
      <c r="B150" s="247">
        <v>43</v>
      </c>
      <c r="C150" s="247" t="s">
        <v>18</v>
      </c>
      <c r="D150" s="247">
        <v>8</v>
      </c>
      <c r="E150" s="247" t="s">
        <v>644</v>
      </c>
      <c r="F150" s="247" t="s">
        <v>557</v>
      </c>
      <c r="G150" s="97" t="s">
        <v>705</v>
      </c>
      <c r="H150" s="97" t="s">
        <v>706</v>
      </c>
    </row>
    <row r="151" spans="1:8" hidden="1">
      <c r="A151">
        <v>150</v>
      </c>
      <c r="B151" s="247">
        <v>44</v>
      </c>
      <c r="C151" s="247" t="s">
        <v>14</v>
      </c>
      <c r="D151" s="247">
        <v>25</v>
      </c>
      <c r="E151" s="247" t="s">
        <v>644</v>
      </c>
      <c r="F151" s="247" t="s">
        <v>557</v>
      </c>
      <c r="G151" s="97" t="s">
        <v>707</v>
      </c>
      <c r="H151" s="97" t="s">
        <v>708</v>
      </c>
    </row>
    <row r="152" spans="1:8" hidden="1">
      <c r="A152">
        <v>151</v>
      </c>
      <c r="B152" s="247">
        <v>45</v>
      </c>
      <c r="C152" s="247" t="s">
        <v>18</v>
      </c>
      <c r="D152" s="247">
        <v>12</v>
      </c>
      <c r="E152" s="247" t="s">
        <v>644</v>
      </c>
      <c r="F152" s="247" t="s">
        <v>557</v>
      </c>
      <c r="G152" s="97" t="s">
        <v>707</v>
      </c>
      <c r="H152" s="97" t="s">
        <v>708</v>
      </c>
    </row>
    <row r="153" spans="1:8" hidden="1">
      <c r="A153">
        <v>152</v>
      </c>
      <c r="B153" s="247">
        <v>46</v>
      </c>
      <c r="C153" s="247" t="s">
        <v>50</v>
      </c>
      <c r="D153" s="247">
        <v>16</v>
      </c>
      <c r="E153" s="247" t="s">
        <v>644</v>
      </c>
      <c r="F153" s="247" t="s">
        <v>557</v>
      </c>
      <c r="G153" s="97" t="s">
        <v>709</v>
      </c>
      <c r="H153" s="97" t="s">
        <v>710</v>
      </c>
    </row>
    <row r="154" spans="1:8" hidden="1">
      <c r="A154">
        <v>153</v>
      </c>
      <c r="B154" s="247">
        <v>47</v>
      </c>
      <c r="C154" s="247" t="s">
        <v>14</v>
      </c>
      <c r="D154" s="247">
        <v>20</v>
      </c>
      <c r="E154" s="247" t="s">
        <v>644</v>
      </c>
      <c r="F154" s="247" t="s">
        <v>557</v>
      </c>
      <c r="G154" s="97" t="s">
        <v>711</v>
      </c>
      <c r="H154" s="97" t="s">
        <v>712</v>
      </c>
    </row>
    <row r="155" spans="1:8" hidden="1">
      <c r="A155">
        <v>154</v>
      </c>
      <c r="B155" s="247">
        <v>48</v>
      </c>
      <c r="C155" s="247" t="s">
        <v>18</v>
      </c>
      <c r="D155" s="247">
        <v>6</v>
      </c>
      <c r="E155" s="247" t="s">
        <v>644</v>
      </c>
      <c r="F155" s="247" t="s">
        <v>557</v>
      </c>
      <c r="G155" s="97" t="s">
        <v>711</v>
      </c>
      <c r="H155" s="97" t="s">
        <v>712</v>
      </c>
    </row>
    <row r="156" spans="1:8" hidden="1">
      <c r="A156">
        <v>155</v>
      </c>
      <c r="B156" s="247">
        <v>49</v>
      </c>
      <c r="C156" s="247" t="s">
        <v>50</v>
      </c>
      <c r="D156" s="247">
        <v>16</v>
      </c>
      <c r="E156" s="247" t="s">
        <v>644</v>
      </c>
      <c r="F156" s="247" t="s">
        <v>557</v>
      </c>
      <c r="G156" s="97" t="s">
        <v>713</v>
      </c>
      <c r="H156" s="97" t="s">
        <v>714</v>
      </c>
    </row>
    <row r="157" spans="1:8" hidden="1">
      <c r="A157">
        <v>156</v>
      </c>
      <c r="B157" s="247">
        <v>50</v>
      </c>
      <c r="C157" s="247" t="s">
        <v>14</v>
      </c>
      <c r="D157" s="247">
        <v>30</v>
      </c>
      <c r="E157" s="247" t="s">
        <v>644</v>
      </c>
      <c r="F157" s="247" t="s">
        <v>557</v>
      </c>
      <c r="G157" s="97" t="s">
        <v>715</v>
      </c>
      <c r="H157" s="97" t="s">
        <v>716</v>
      </c>
    </row>
    <row r="158" spans="1:8" hidden="1">
      <c r="A158">
        <v>157</v>
      </c>
      <c r="B158" s="247">
        <v>51</v>
      </c>
      <c r="C158" s="247" t="s">
        <v>18</v>
      </c>
      <c r="D158" s="247">
        <v>12</v>
      </c>
      <c r="E158" s="247" t="s">
        <v>644</v>
      </c>
      <c r="F158" s="247" t="s">
        <v>557</v>
      </c>
      <c r="G158" s="97" t="s">
        <v>715</v>
      </c>
      <c r="H158" s="97" t="s">
        <v>716</v>
      </c>
    </row>
    <row r="159" spans="1:8" hidden="1">
      <c r="A159">
        <v>158</v>
      </c>
      <c r="B159" s="247">
        <v>52</v>
      </c>
      <c r="C159" s="247" t="s">
        <v>50</v>
      </c>
      <c r="D159" s="247">
        <v>16</v>
      </c>
      <c r="E159" s="247" t="s">
        <v>644</v>
      </c>
      <c r="F159" s="247" t="s">
        <v>557</v>
      </c>
      <c r="G159" s="97" t="s">
        <v>717</v>
      </c>
      <c r="H159" s="97" t="s">
        <v>718</v>
      </c>
    </row>
    <row r="160" spans="1:8" hidden="1">
      <c r="A160">
        <v>159</v>
      </c>
      <c r="B160" s="247">
        <v>53</v>
      </c>
      <c r="C160" s="247" t="s">
        <v>22</v>
      </c>
      <c r="D160" s="247">
        <v>1</v>
      </c>
      <c r="E160" s="247" t="s">
        <v>644</v>
      </c>
      <c r="F160" s="247" t="s">
        <v>557</v>
      </c>
      <c r="G160" s="97" t="s">
        <v>717</v>
      </c>
      <c r="H160" s="97" t="s">
        <v>718</v>
      </c>
    </row>
    <row r="161" spans="1:8" hidden="1">
      <c r="A161">
        <v>160</v>
      </c>
      <c r="B161" s="247">
        <v>54</v>
      </c>
      <c r="C161" t="s">
        <v>68</v>
      </c>
      <c r="D161" s="247">
        <v>1</v>
      </c>
      <c r="E161" s="247" t="s">
        <v>644</v>
      </c>
      <c r="F161" s="247" t="s">
        <v>557</v>
      </c>
      <c r="G161" s="97" t="s">
        <v>717</v>
      </c>
      <c r="H161" s="97" t="s">
        <v>718</v>
      </c>
    </row>
    <row r="162" spans="1:8" hidden="1">
      <c r="A162">
        <v>161</v>
      </c>
      <c r="B162" s="247">
        <v>55</v>
      </c>
      <c r="C162" s="247" t="s">
        <v>14</v>
      </c>
      <c r="D162" s="247">
        <v>30</v>
      </c>
      <c r="E162" s="247" t="s">
        <v>644</v>
      </c>
      <c r="F162" s="247" t="s">
        <v>557</v>
      </c>
      <c r="G162" s="97" t="s">
        <v>719</v>
      </c>
      <c r="H162" s="97" t="s">
        <v>720</v>
      </c>
    </row>
    <row r="163" spans="1:8" hidden="1">
      <c r="A163">
        <v>162</v>
      </c>
      <c r="B163" s="247">
        <v>56</v>
      </c>
      <c r="C163" s="247" t="s">
        <v>18</v>
      </c>
      <c r="D163" s="247">
        <v>12</v>
      </c>
      <c r="E163" s="247" t="s">
        <v>644</v>
      </c>
      <c r="F163" s="247" t="s">
        <v>557</v>
      </c>
      <c r="G163" s="97" t="s">
        <v>719</v>
      </c>
      <c r="H163" s="97" t="s">
        <v>720</v>
      </c>
    </row>
    <row r="164" spans="1:8" hidden="1">
      <c r="A164">
        <v>163</v>
      </c>
      <c r="B164" s="247">
        <v>57</v>
      </c>
      <c r="C164" s="247" t="s">
        <v>14</v>
      </c>
      <c r="D164" s="247">
        <v>30</v>
      </c>
      <c r="E164" s="247" t="s">
        <v>644</v>
      </c>
      <c r="F164" s="247" t="s">
        <v>557</v>
      </c>
      <c r="G164" s="97" t="s">
        <v>721</v>
      </c>
      <c r="H164" s="97" t="s">
        <v>722</v>
      </c>
    </row>
    <row r="165" spans="1:8" hidden="1">
      <c r="A165">
        <v>164</v>
      </c>
      <c r="B165" s="247">
        <v>58</v>
      </c>
      <c r="C165" s="247" t="s">
        <v>18</v>
      </c>
      <c r="D165" s="247">
        <v>12</v>
      </c>
      <c r="E165" s="247" t="s">
        <v>644</v>
      </c>
      <c r="F165" s="247" t="s">
        <v>557</v>
      </c>
      <c r="G165" s="97" t="s">
        <v>721</v>
      </c>
      <c r="H165" s="97" t="s">
        <v>722</v>
      </c>
    </row>
    <row r="166" spans="1:8" hidden="1">
      <c r="A166">
        <v>165</v>
      </c>
      <c r="B166" s="247">
        <v>59</v>
      </c>
      <c r="C166" s="247" t="s">
        <v>14</v>
      </c>
      <c r="D166" s="247">
        <v>30</v>
      </c>
      <c r="E166" s="247" t="s">
        <v>644</v>
      </c>
      <c r="F166" s="247" t="s">
        <v>557</v>
      </c>
      <c r="G166" s="97" t="s">
        <v>723</v>
      </c>
      <c r="H166" s="97" t="s">
        <v>724</v>
      </c>
    </row>
    <row r="167" spans="1:8" hidden="1">
      <c r="A167">
        <v>166</v>
      </c>
      <c r="B167" s="247">
        <v>60</v>
      </c>
      <c r="C167" s="247" t="s">
        <v>18</v>
      </c>
      <c r="D167" s="247">
        <v>12</v>
      </c>
      <c r="E167" s="247" t="s">
        <v>644</v>
      </c>
      <c r="F167" s="247" t="s">
        <v>557</v>
      </c>
      <c r="G167" s="97" t="s">
        <v>723</v>
      </c>
      <c r="H167" s="97" t="s">
        <v>724</v>
      </c>
    </row>
    <row r="168" spans="1:8" hidden="1">
      <c r="A168">
        <v>167</v>
      </c>
      <c r="B168" s="247">
        <v>61</v>
      </c>
      <c r="C168" s="247" t="s">
        <v>14</v>
      </c>
      <c r="D168" s="247">
        <v>30</v>
      </c>
      <c r="E168" s="247" t="s">
        <v>644</v>
      </c>
      <c r="F168" s="247" t="s">
        <v>557</v>
      </c>
      <c r="G168" s="97" t="s">
        <v>725</v>
      </c>
      <c r="H168" s="97" t="s">
        <v>726</v>
      </c>
    </row>
    <row r="169" spans="1:8" hidden="1">
      <c r="A169">
        <v>168</v>
      </c>
      <c r="B169" s="247">
        <v>62</v>
      </c>
      <c r="C169" s="247" t="s">
        <v>18</v>
      </c>
      <c r="D169" s="247">
        <v>12</v>
      </c>
      <c r="E169" s="247" t="s">
        <v>644</v>
      </c>
      <c r="F169" s="247" t="s">
        <v>557</v>
      </c>
      <c r="G169" s="97" t="s">
        <v>725</v>
      </c>
      <c r="H169" s="97" t="s">
        <v>726</v>
      </c>
    </row>
    <row r="170" spans="1:8" hidden="1">
      <c r="A170">
        <v>169</v>
      </c>
      <c r="B170" s="247">
        <v>63</v>
      </c>
      <c r="C170" s="247" t="s">
        <v>14</v>
      </c>
      <c r="D170" s="247">
        <v>20</v>
      </c>
      <c r="E170" s="247" t="s">
        <v>644</v>
      </c>
      <c r="F170" s="247" t="s">
        <v>557</v>
      </c>
      <c r="G170" s="97" t="s">
        <v>727</v>
      </c>
      <c r="H170" s="97" t="s">
        <v>728</v>
      </c>
    </row>
    <row r="171" spans="1:8" hidden="1">
      <c r="A171">
        <v>170</v>
      </c>
      <c r="B171" s="247">
        <v>64</v>
      </c>
      <c r="C171" s="247" t="s">
        <v>18</v>
      </c>
      <c r="D171" s="247">
        <v>12</v>
      </c>
      <c r="E171" s="247" t="s">
        <v>644</v>
      </c>
      <c r="F171" s="247" t="s">
        <v>557</v>
      </c>
      <c r="G171" s="97" t="s">
        <v>727</v>
      </c>
      <c r="H171" s="97" t="s">
        <v>728</v>
      </c>
    </row>
    <row r="172" spans="1:8" hidden="1">
      <c r="A172">
        <v>171</v>
      </c>
      <c r="B172" s="247">
        <v>65</v>
      </c>
      <c r="C172" s="247" t="s">
        <v>24</v>
      </c>
      <c r="D172" s="247">
        <v>50</v>
      </c>
      <c r="E172" s="247" t="s">
        <v>644</v>
      </c>
      <c r="F172" s="247" t="s">
        <v>557</v>
      </c>
      <c r="G172" s="97" t="s">
        <v>729</v>
      </c>
      <c r="H172" s="97" t="s">
        <v>730</v>
      </c>
    </row>
    <row r="173" spans="1:8" hidden="1">
      <c r="A173">
        <v>172</v>
      </c>
      <c r="B173" s="247">
        <v>66</v>
      </c>
      <c r="C173" s="247" t="s">
        <v>18</v>
      </c>
      <c r="D173" s="247">
        <v>20</v>
      </c>
      <c r="E173" s="247" t="s">
        <v>644</v>
      </c>
      <c r="F173" s="247" t="s">
        <v>557</v>
      </c>
      <c r="G173" s="97" t="s">
        <v>731</v>
      </c>
      <c r="H173" s="97" t="s">
        <v>732</v>
      </c>
    </row>
    <row r="174" spans="1:8" hidden="1">
      <c r="A174">
        <v>173</v>
      </c>
      <c r="B174" s="247">
        <v>67</v>
      </c>
      <c r="C174" t="s">
        <v>80</v>
      </c>
      <c r="D174" s="247">
        <v>1</v>
      </c>
      <c r="E174" s="247" t="s">
        <v>644</v>
      </c>
      <c r="F174" s="247" t="s">
        <v>557</v>
      </c>
      <c r="G174" s="97" t="s">
        <v>733</v>
      </c>
      <c r="H174" s="97" t="s">
        <v>734</v>
      </c>
    </row>
    <row r="175" spans="1:8" hidden="1">
      <c r="A175">
        <v>174</v>
      </c>
      <c r="B175" s="247">
        <v>68</v>
      </c>
      <c r="C175" t="s">
        <v>66</v>
      </c>
      <c r="D175" s="247">
        <v>1</v>
      </c>
      <c r="E175" s="247" t="s">
        <v>644</v>
      </c>
      <c r="F175" s="247" t="s">
        <v>557</v>
      </c>
      <c r="G175" s="97" t="s">
        <v>733</v>
      </c>
      <c r="H175" s="97" t="s">
        <v>734</v>
      </c>
    </row>
    <row r="176" spans="1:8" hidden="1">
      <c r="A176">
        <v>175</v>
      </c>
      <c r="B176" s="247">
        <v>69</v>
      </c>
      <c r="C176" s="247" t="s">
        <v>54</v>
      </c>
      <c r="D176" s="247">
        <v>5</v>
      </c>
      <c r="E176" s="247" t="s">
        <v>644</v>
      </c>
      <c r="F176" s="247" t="s">
        <v>557</v>
      </c>
      <c r="G176" s="97" t="s">
        <v>735</v>
      </c>
      <c r="H176" s="97" t="s">
        <v>736</v>
      </c>
    </row>
    <row r="177" spans="1:8" hidden="1">
      <c r="A177">
        <v>176</v>
      </c>
      <c r="B177" s="247">
        <v>70</v>
      </c>
      <c r="C177" s="247" t="s">
        <v>18</v>
      </c>
      <c r="D177" s="247">
        <v>12</v>
      </c>
      <c r="E177" s="247" t="s">
        <v>644</v>
      </c>
      <c r="F177" s="247" t="s">
        <v>557</v>
      </c>
      <c r="G177" s="97" t="s">
        <v>737</v>
      </c>
      <c r="H177" s="97" t="s">
        <v>738</v>
      </c>
    </row>
    <row r="178" spans="1:8" hidden="1">
      <c r="A178">
        <v>177</v>
      </c>
      <c r="B178" s="247">
        <v>71</v>
      </c>
      <c r="C178" s="247" t="s">
        <v>14</v>
      </c>
      <c r="D178" s="247">
        <v>37</v>
      </c>
      <c r="E178" s="247" t="s">
        <v>644</v>
      </c>
      <c r="F178" s="247" t="s">
        <v>557</v>
      </c>
      <c r="G178" s="97" t="s">
        <v>737</v>
      </c>
      <c r="H178" s="97" t="s">
        <v>738</v>
      </c>
    </row>
    <row r="179" spans="1:8" hidden="1">
      <c r="A179">
        <v>178</v>
      </c>
      <c r="B179" s="247">
        <v>72</v>
      </c>
      <c r="C179" s="247" t="s">
        <v>18</v>
      </c>
      <c r="D179" s="247">
        <v>6</v>
      </c>
      <c r="E179" s="247" t="s">
        <v>644</v>
      </c>
      <c r="F179" s="247" t="s">
        <v>557</v>
      </c>
      <c r="G179" s="97" t="s">
        <v>739</v>
      </c>
      <c r="H179" s="97" t="s">
        <v>740</v>
      </c>
    </row>
    <row r="180" spans="1:8" hidden="1">
      <c r="A180">
        <v>179</v>
      </c>
      <c r="B180" s="247">
        <v>73</v>
      </c>
      <c r="C180" t="s">
        <v>68</v>
      </c>
      <c r="D180" s="247">
        <v>1</v>
      </c>
      <c r="E180" s="247" t="s">
        <v>644</v>
      </c>
      <c r="F180" s="247" t="s">
        <v>557</v>
      </c>
      <c r="G180" s="97" t="s">
        <v>741</v>
      </c>
      <c r="H180" s="97" t="s">
        <v>742</v>
      </c>
    </row>
    <row r="181" spans="1:8" hidden="1">
      <c r="A181">
        <v>180</v>
      </c>
      <c r="B181" s="247">
        <v>74</v>
      </c>
      <c r="C181" s="247" t="s">
        <v>36</v>
      </c>
      <c r="D181" s="247">
        <v>10</v>
      </c>
      <c r="E181" s="247" t="s">
        <v>644</v>
      </c>
      <c r="F181" s="247" t="s">
        <v>557</v>
      </c>
      <c r="G181" s="97" t="s">
        <v>743</v>
      </c>
      <c r="H181" s="97" t="s">
        <v>744</v>
      </c>
    </row>
    <row r="182" spans="1:8" hidden="1">
      <c r="A182">
        <v>181</v>
      </c>
      <c r="B182" s="247">
        <v>75</v>
      </c>
      <c r="C182" s="247" t="s">
        <v>20</v>
      </c>
      <c r="D182" s="247">
        <v>10</v>
      </c>
      <c r="E182" s="247" t="s">
        <v>644</v>
      </c>
      <c r="F182" s="247" t="s">
        <v>557</v>
      </c>
      <c r="G182" s="97" t="s">
        <v>743</v>
      </c>
      <c r="H182" s="97" t="s">
        <v>744</v>
      </c>
    </row>
    <row r="183" spans="1:8" hidden="1">
      <c r="A183">
        <v>182</v>
      </c>
      <c r="B183" s="247">
        <v>76</v>
      </c>
      <c r="C183" s="247" t="s">
        <v>36</v>
      </c>
      <c r="D183" s="247">
        <v>5</v>
      </c>
      <c r="E183" s="247" t="s">
        <v>644</v>
      </c>
      <c r="F183" s="247" t="s">
        <v>557</v>
      </c>
      <c r="G183" s="97" t="s">
        <v>745</v>
      </c>
      <c r="H183" s="97" t="s">
        <v>746</v>
      </c>
    </row>
    <row r="184" spans="1:8" hidden="1">
      <c r="A184">
        <v>183</v>
      </c>
      <c r="B184" s="247">
        <v>77</v>
      </c>
      <c r="C184" s="247" t="s">
        <v>20</v>
      </c>
      <c r="D184" s="247">
        <v>5</v>
      </c>
      <c r="E184" s="247" t="s">
        <v>644</v>
      </c>
      <c r="F184" s="247" t="s">
        <v>557</v>
      </c>
      <c r="G184" s="97" t="s">
        <v>745</v>
      </c>
      <c r="H184" s="97" t="s">
        <v>746</v>
      </c>
    </row>
    <row r="185" spans="1:8" hidden="1">
      <c r="A185">
        <v>184</v>
      </c>
      <c r="B185" s="247">
        <v>78</v>
      </c>
      <c r="C185" t="s">
        <v>76</v>
      </c>
      <c r="D185" s="247">
        <v>1</v>
      </c>
      <c r="E185" s="247" t="s">
        <v>644</v>
      </c>
      <c r="F185" s="247" t="s">
        <v>557</v>
      </c>
      <c r="G185" s="97" t="s">
        <v>747</v>
      </c>
      <c r="H185" s="97" t="s">
        <v>748</v>
      </c>
    </row>
    <row r="186" spans="1:8" hidden="1">
      <c r="A186">
        <v>185</v>
      </c>
      <c r="B186" s="247">
        <v>79</v>
      </c>
      <c r="C186" t="s">
        <v>80</v>
      </c>
      <c r="D186" s="247">
        <v>1</v>
      </c>
      <c r="E186" s="247" t="s">
        <v>644</v>
      </c>
      <c r="F186" s="247" t="s">
        <v>557</v>
      </c>
      <c r="G186" s="97" t="s">
        <v>747</v>
      </c>
      <c r="H186" s="97" t="s">
        <v>748</v>
      </c>
    </row>
    <row r="187" spans="1:8" hidden="1">
      <c r="A187">
        <v>186</v>
      </c>
      <c r="B187" s="247">
        <v>80</v>
      </c>
      <c r="C187" s="247" t="s">
        <v>70</v>
      </c>
      <c r="D187" s="247">
        <v>1</v>
      </c>
      <c r="E187" s="247" t="s">
        <v>644</v>
      </c>
      <c r="F187" s="247" t="s">
        <v>557</v>
      </c>
      <c r="G187" s="97" t="s">
        <v>749</v>
      </c>
      <c r="H187" s="97" t="s">
        <v>750</v>
      </c>
    </row>
    <row r="188" spans="1:8" hidden="1">
      <c r="A188">
        <v>187</v>
      </c>
      <c r="B188" s="247">
        <v>81</v>
      </c>
      <c r="C188" s="247" t="s">
        <v>74</v>
      </c>
      <c r="D188" s="247">
        <v>1</v>
      </c>
      <c r="E188" s="247" t="s">
        <v>644</v>
      </c>
      <c r="F188" s="247" t="s">
        <v>557</v>
      </c>
      <c r="G188" s="97" t="s">
        <v>751</v>
      </c>
      <c r="H188" s="97" t="s">
        <v>752</v>
      </c>
    </row>
    <row r="189" spans="1:8" hidden="1">
      <c r="A189">
        <v>188</v>
      </c>
      <c r="B189">
        <v>1</v>
      </c>
      <c r="C189" t="s">
        <v>76</v>
      </c>
      <c r="D189">
        <v>1</v>
      </c>
      <c r="E189" t="s">
        <v>472</v>
      </c>
      <c r="F189" t="s">
        <v>473</v>
      </c>
      <c r="G189">
        <v>-23.77871</v>
      </c>
      <c r="H189">
        <v>-46.003070000000001</v>
      </c>
    </row>
    <row r="190" spans="1:8" hidden="1">
      <c r="A190">
        <v>189</v>
      </c>
      <c r="B190">
        <v>2</v>
      </c>
      <c r="C190" t="s">
        <v>74</v>
      </c>
      <c r="D190">
        <v>1</v>
      </c>
      <c r="E190" t="s">
        <v>472</v>
      </c>
      <c r="F190" t="s">
        <v>473</v>
      </c>
      <c r="G190">
        <v>-23.779689999999999</v>
      </c>
      <c r="H190">
        <v>-46.002789999999997</v>
      </c>
    </row>
    <row r="191" spans="1:8" hidden="1">
      <c r="A191">
        <v>190</v>
      </c>
      <c r="B191">
        <v>3</v>
      </c>
      <c r="C191" t="s">
        <v>70</v>
      </c>
      <c r="D191">
        <v>1</v>
      </c>
      <c r="E191" t="s">
        <v>472</v>
      </c>
      <c r="F191" t="s">
        <v>473</v>
      </c>
      <c r="G191">
        <v>-23.75563</v>
      </c>
      <c r="H191">
        <v>-46.010599999999997</v>
      </c>
    </row>
    <row r="192" spans="1:8" hidden="1">
      <c r="A192">
        <v>191</v>
      </c>
      <c r="B192">
        <v>4</v>
      </c>
      <c r="C192" t="s">
        <v>70</v>
      </c>
      <c r="D192">
        <v>1</v>
      </c>
      <c r="E192" t="s">
        <v>472</v>
      </c>
      <c r="F192" t="s">
        <v>473</v>
      </c>
      <c r="G192">
        <v>-23.743590000000001</v>
      </c>
      <c r="H192">
        <v>-46.016649999999998</v>
      </c>
    </row>
    <row r="193" spans="1:8" hidden="1">
      <c r="A193">
        <v>192</v>
      </c>
      <c r="B193">
        <v>5</v>
      </c>
      <c r="C193" t="s">
        <v>78</v>
      </c>
      <c r="D193">
        <v>1</v>
      </c>
      <c r="E193" t="s">
        <v>472</v>
      </c>
      <c r="F193" t="s">
        <v>473</v>
      </c>
      <c r="G193">
        <v>-23.773129999999998</v>
      </c>
      <c r="H193">
        <v>-46.004849999999998</v>
      </c>
    </row>
    <row r="194" spans="1:8" hidden="1">
      <c r="A194">
        <v>193</v>
      </c>
      <c r="B194">
        <v>6</v>
      </c>
      <c r="C194" t="s">
        <v>68</v>
      </c>
      <c r="D194">
        <v>1</v>
      </c>
      <c r="E194" t="s">
        <v>472</v>
      </c>
      <c r="F194" t="s">
        <v>473</v>
      </c>
      <c r="G194">
        <v>-23.777699999999999</v>
      </c>
      <c r="H194">
        <v>-46.003349999999998</v>
      </c>
    </row>
    <row r="195" spans="1:8" hidden="1">
      <c r="A195">
        <v>194</v>
      </c>
      <c r="B195">
        <v>7</v>
      </c>
      <c r="C195" t="s">
        <v>68</v>
      </c>
      <c r="D195">
        <v>1</v>
      </c>
      <c r="E195" t="s">
        <v>472</v>
      </c>
      <c r="F195" t="s">
        <v>473</v>
      </c>
      <c r="G195">
        <v>-23.769349999999999</v>
      </c>
      <c r="H195">
        <v>-46.006070000000001</v>
      </c>
    </row>
    <row r="196" spans="1:8" hidden="1">
      <c r="A196">
        <v>195</v>
      </c>
      <c r="B196">
        <v>8</v>
      </c>
      <c r="C196" t="s">
        <v>66</v>
      </c>
      <c r="D196">
        <v>1</v>
      </c>
      <c r="E196" t="s">
        <v>472</v>
      </c>
      <c r="F196" t="s">
        <v>473</v>
      </c>
      <c r="G196">
        <v>-23.76623</v>
      </c>
      <c r="H196">
        <v>-46.007100000000001</v>
      </c>
    </row>
    <row r="197" spans="1:8" hidden="1">
      <c r="A197">
        <v>196</v>
      </c>
      <c r="B197">
        <v>9</v>
      </c>
      <c r="C197" t="s">
        <v>18</v>
      </c>
      <c r="D197">
        <v>50</v>
      </c>
      <c r="E197" t="s">
        <v>472</v>
      </c>
      <c r="F197" t="s">
        <v>473</v>
      </c>
      <c r="G197">
        <v>-23.775410000000001</v>
      </c>
      <c r="H197">
        <v>-46.004100000000001</v>
      </c>
    </row>
    <row r="198" spans="1:8" hidden="1">
      <c r="A198">
        <v>197</v>
      </c>
      <c r="B198">
        <v>10</v>
      </c>
      <c r="C198" t="s">
        <v>64</v>
      </c>
      <c r="D198">
        <v>1</v>
      </c>
      <c r="E198" t="s">
        <v>472</v>
      </c>
      <c r="F198" t="s">
        <v>473</v>
      </c>
      <c r="G198">
        <v>-23.755500000000001</v>
      </c>
      <c r="H198">
        <v>-46.010620000000003</v>
      </c>
    </row>
    <row r="199" spans="1:8" hidden="1">
      <c r="A199">
        <v>198</v>
      </c>
      <c r="B199">
        <v>11</v>
      </c>
      <c r="C199" t="s">
        <v>44</v>
      </c>
      <c r="D199">
        <v>40</v>
      </c>
      <c r="E199" t="s">
        <v>472</v>
      </c>
      <c r="F199" t="s">
        <v>473</v>
      </c>
      <c r="G199">
        <v>-23.74361</v>
      </c>
      <c r="H199">
        <v>-46.0167</v>
      </c>
    </row>
    <row r="200" spans="1:8" hidden="1">
      <c r="A200">
        <v>199</v>
      </c>
      <c r="B200">
        <v>12</v>
      </c>
      <c r="C200" t="s">
        <v>44</v>
      </c>
      <c r="D200">
        <v>40</v>
      </c>
      <c r="E200" t="s">
        <v>472</v>
      </c>
      <c r="F200" t="s">
        <v>473</v>
      </c>
      <c r="G200">
        <v>-23.75525</v>
      </c>
      <c r="H200">
        <v>-46.010719999999999</v>
      </c>
    </row>
    <row r="201" spans="1:8" hidden="1">
      <c r="A201">
        <v>200</v>
      </c>
      <c r="B201">
        <v>13</v>
      </c>
      <c r="C201" t="s">
        <v>40</v>
      </c>
      <c r="D201">
        <v>10</v>
      </c>
      <c r="E201" t="s">
        <v>472</v>
      </c>
      <c r="F201" t="s">
        <v>473</v>
      </c>
      <c r="G201">
        <v>-23.7424</v>
      </c>
      <c r="H201">
        <v>-46.014400000000002</v>
      </c>
    </row>
    <row r="202" spans="1:8" hidden="1">
      <c r="A202">
        <v>201</v>
      </c>
      <c r="B202">
        <v>14</v>
      </c>
      <c r="C202" t="s">
        <v>52</v>
      </c>
      <c r="D202">
        <v>10</v>
      </c>
      <c r="E202" t="s">
        <v>472</v>
      </c>
      <c r="F202" t="s">
        <v>473</v>
      </c>
      <c r="G202">
        <v>-23.756399999999999</v>
      </c>
      <c r="H202">
        <v>-46.010350000000003</v>
      </c>
    </row>
    <row r="203" spans="1:8" hidden="1">
      <c r="A203">
        <v>202</v>
      </c>
      <c r="B203">
        <v>15</v>
      </c>
      <c r="C203" t="s">
        <v>48</v>
      </c>
      <c r="D203">
        <v>50</v>
      </c>
      <c r="E203" t="s">
        <v>472</v>
      </c>
      <c r="F203" t="s">
        <v>473</v>
      </c>
      <c r="G203">
        <v>-23.7424</v>
      </c>
      <c r="H203">
        <v>-46.014400000000002</v>
      </c>
    </row>
    <row r="204" spans="1:8" hidden="1">
      <c r="A204">
        <v>203</v>
      </c>
      <c r="B204">
        <v>16</v>
      </c>
      <c r="C204" t="s">
        <v>48</v>
      </c>
      <c r="D204">
        <v>50</v>
      </c>
      <c r="E204" t="s">
        <v>472</v>
      </c>
      <c r="F204" t="s">
        <v>473</v>
      </c>
      <c r="G204">
        <v>-23.7424</v>
      </c>
      <c r="H204">
        <v>-46.014400000000002</v>
      </c>
    </row>
    <row r="205" spans="1:8" hidden="1">
      <c r="A205">
        <v>204</v>
      </c>
      <c r="B205">
        <v>17</v>
      </c>
      <c r="C205" t="s">
        <v>56</v>
      </c>
      <c r="D205">
        <v>10</v>
      </c>
      <c r="E205" t="s">
        <v>472</v>
      </c>
      <c r="F205" t="s">
        <v>473</v>
      </c>
      <c r="G205">
        <v>-23.774545</v>
      </c>
      <c r="H205">
        <v>-46.004358000000003</v>
      </c>
    </row>
    <row r="206" spans="1:8" hidden="1">
      <c r="A206">
        <v>205</v>
      </c>
      <c r="B206">
        <v>18</v>
      </c>
      <c r="C206" t="s">
        <v>54</v>
      </c>
      <c r="D206">
        <v>7</v>
      </c>
      <c r="E206" t="s">
        <v>472</v>
      </c>
      <c r="F206" t="s">
        <v>473</v>
      </c>
      <c r="G206">
        <v>-23.76858</v>
      </c>
      <c r="H206">
        <v>-46.006340000000002</v>
      </c>
    </row>
    <row r="207" spans="1:8" hidden="1">
      <c r="A207">
        <v>206</v>
      </c>
      <c r="B207">
        <v>19</v>
      </c>
      <c r="C207" t="s">
        <v>54</v>
      </c>
      <c r="D207">
        <v>7</v>
      </c>
      <c r="E207" t="s">
        <v>472</v>
      </c>
      <c r="F207" t="s">
        <v>473</v>
      </c>
      <c r="G207">
        <v>-23.7654</v>
      </c>
      <c r="H207">
        <v>-46.007399999999997</v>
      </c>
    </row>
    <row r="208" spans="1:8" hidden="1">
      <c r="A208">
        <v>207</v>
      </c>
      <c r="B208">
        <v>20</v>
      </c>
      <c r="C208" t="s">
        <v>78</v>
      </c>
      <c r="D208">
        <v>1</v>
      </c>
      <c r="E208" t="s">
        <v>472</v>
      </c>
      <c r="F208" t="s">
        <v>473</v>
      </c>
      <c r="G208">
        <v>-23.757300000000001</v>
      </c>
      <c r="H208">
        <v>-46.010010000000001</v>
      </c>
    </row>
    <row r="209" spans="1:8" hidden="1">
      <c r="A209">
        <v>208</v>
      </c>
      <c r="B209">
        <v>21</v>
      </c>
      <c r="C209" t="s">
        <v>78</v>
      </c>
      <c r="D209">
        <v>1</v>
      </c>
      <c r="E209" t="s">
        <v>472</v>
      </c>
      <c r="F209" t="s">
        <v>473</v>
      </c>
      <c r="G209">
        <v>-23.755610000000001</v>
      </c>
      <c r="H209">
        <v>-46.010579999999997</v>
      </c>
    </row>
    <row r="210" spans="1:8" hidden="1">
      <c r="A210">
        <v>209</v>
      </c>
      <c r="B210">
        <v>22</v>
      </c>
      <c r="C210" t="s">
        <v>78</v>
      </c>
      <c r="D210">
        <v>1</v>
      </c>
      <c r="E210" t="s">
        <v>472</v>
      </c>
      <c r="F210" t="s">
        <v>473</v>
      </c>
      <c r="G210">
        <v>-23.749120000000001</v>
      </c>
      <c r="H210">
        <v>-46.012720000000002</v>
      </c>
    </row>
    <row r="211" spans="1:8" hidden="1">
      <c r="A211">
        <v>210</v>
      </c>
      <c r="B211">
        <v>1</v>
      </c>
      <c r="C211" t="s">
        <v>76</v>
      </c>
      <c r="D211">
        <v>1</v>
      </c>
      <c r="E211" t="s">
        <v>474</v>
      </c>
      <c r="F211" t="s">
        <v>473</v>
      </c>
      <c r="G211">
        <v>-23.761626</v>
      </c>
      <c r="H211">
        <v>-45.876108000000002</v>
      </c>
    </row>
    <row r="212" spans="1:8" hidden="1">
      <c r="A212">
        <v>211</v>
      </c>
      <c r="B212">
        <v>2</v>
      </c>
      <c r="C212" t="s">
        <v>74</v>
      </c>
      <c r="D212">
        <v>1</v>
      </c>
      <c r="E212" t="s">
        <v>474</v>
      </c>
      <c r="F212" t="s">
        <v>473</v>
      </c>
      <c r="G212">
        <v>-23.758047999999999</v>
      </c>
      <c r="H212">
        <v>-45.876477000000001</v>
      </c>
    </row>
    <row r="213" spans="1:8" hidden="1">
      <c r="A213">
        <v>212</v>
      </c>
      <c r="B213">
        <v>3</v>
      </c>
      <c r="C213" t="s">
        <v>72</v>
      </c>
      <c r="D213">
        <v>1</v>
      </c>
      <c r="E213" t="s">
        <v>474</v>
      </c>
      <c r="F213" t="s">
        <v>473</v>
      </c>
      <c r="G213">
        <v>-23.759739</v>
      </c>
      <c r="H213">
        <v>-45.874654999999997</v>
      </c>
    </row>
    <row r="214" spans="1:8" hidden="1">
      <c r="A214">
        <v>213</v>
      </c>
      <c r="B214">
        <v>4</v>
      </c>
      <c r="C214" t="s">
        <v>66</v>
      </c>
      <c r="D214">
        <v>1</v>
      </c>
      <c r="E214" t="s">
        <v>474</v>
      </c>
      <c r="F214" t="s">
        <v>473</v>
      </c>
      <c r="G214">
        <v>-23.760331000000001</v>
      </c>
      <c r="H214">
        <v>-45.875678000000001</v>
      </c>
    </row>
    <row r="215" spans="1:8" hidden="1">
      <c r="A215">
        <v>214</v>
      </c>
      <c r="B215">
        <v>5</v>
      </c>
      <c r="C215" t="s">
        <v>68</v>
      </c>
      <c r="D215">
        <v>1</v>
      </c>
      <c r="E215" t="s">
        <v>474</v>
      </c>
      <c r="F215" t="s">
        <v>473</v>
      </c>
      <c r="G215">
        <v>-23.761794999999999</v>
      </c>
      <c r="H215">
        <v>-45.876105000000003</v>
      </c>
    </row>
    <row r="216" spans="1:8" hidden="1">
      <c r="A216">
        <v>215</v>
      </c>
      <c r="B216">
        <v>6</v>
      </c>
      <c r="C216" t="s">
        <v>68</v>
      </c>
      <c r="D216">
        <v>1</v>
      </c>
      <c r="E216" t="s">
        <v>474</v>
      </c>
      <c r="F216" t="s">
        <v>473</v>
      </c>
      <c r="G216">
        <v>-23.759671000000001</v>
      </c>
      <c r="H216">
        <v>-45.874093000000002</v>
      </c>
    </row>
    <row r="217" spans="1:8" hidden="1">
      <c r="A217">
        <v>216</v>
      </c>
      <c r="B217">
        <v>7</v>
      </c>
      <c r="C217" t="s">
        <v>70</v>
      </c>
      <c r="D217">
        <v>1</v>
      </c>
      <c r="E217" t="s">
        <v>474</v>
      </c>
      <c r="F217" t="s">
        <v>473</v>
      </c>
      <c r="G217">
        <v>-23.761848000000001</v>
      </c>
      <c r="H217">
        <v>-45.876187000000002</v>
      </c>
    </row>
    <row r="218" spans="1:8" hidden="1">
      <c r="A218">
        <v>217</v>
      </c>
      <c r="B218">
        <v>8</v>
      </c>
      <c r="C218" t="s">
        <v>28</v>
      </c>
      <c r="D218">
        <v>50</v>
      </c>
      <c r="E218" t="s">
        <v>474</v>
      </c>
      <c r="F218" t="s">
        <v>473</v>
      </c>
      <c r="G218">
        <v>-23.762015000000002</v>
      </c>
      <c r="H218">
        <v>-45.876269000000001</v>
      </c>
    </row>
    <row r="219" spans="1:8" hidden="1">
      <c r="A219">
        <v>218</v>
      </c>
      <c r="B219">
        <v>9</v>
      </c>
      <c r="C219" t="s">
        <v>34</v>
      </c>
      <c r="D219">
        <v>20</v>
      </c>
      <c r="E219" t="s">
        <v>474</v>
      </c>
      <c r="F219" t="s">
        <v>473</v>
      </c>
      <c r="G219">
        <v>-23.761807999999998</v>
      </c>
      <c r="H219">
        <v>-45.876030999999998</v>
      </c>
    </row>
    <row r="220" spans="1:8" hidden="1">
      <c r="A220">
        <v>219</v>
      </c>
      <c r="B220">
        <v>10</v>
      </c>
      <c r="C220" t="s">
        <v>40</v>
      </c>
      <c r="D220">
        <v>10</v>
      </c>
      <c r="E220" t="s">
        <v>474</v>
      </c>
      <c r="F220" t="s">
        <v>473</v>
      </c>
      <c r="G220">
        <v>-23.761887999999999</v>
      </c>
      <c r="H220">
        <v>-45.876323999999997</v>
      </c>
    </row>
    <row r="221" spans="1:8" hidden="1">
      <c r="A221">
        <v>220</v>
      </c>
      <c r="B221">
        <v>11</v>
      </c>
      <c r="C221" t="s">
        <v>52</v>
      </c>
      <c r="D221">
        <v>10</v>
      </c>
      <c r="E221" t="s">
        <v>474</v>
      </c>
      <c r="F221" t="s">
        <v>473</v>
      </c>
      <c r="G221">
        <v>-23.761993</v>
      </c>
      <c r="H221">
        <v>-45.876624999999997</v>
      </c>
    </row>
    <row r="222" spans="1:8" hidden="1">
      <c r="A222">
        <v>221</v>
      </c>
      <c r="B222">
        <v>12</v>
      </c>
      <c r="C222" t="s">
        <v>36</v>
      </c>
      <c r="D222">
        <v>10</v>
      </c>
      <c r="E222" t="s">
        <v>474</v>
      </c>
      <c r="F222" t="s">
        <v>473</v>
      </c>
      <c r="G222">
        <v>-23.76201</v>
      </c>
      <c r="H222">
        <v>-45.876434000000003</v>
      </c>
    </row>
    <row r="223" spans="1:8" hidden="1">
      <c r="A223">
        <v>222</v>
      </c>
      <c r="B223">
        <v>1</v>
      </c>
      <c r="C223" t="s">
        <v>76</v>
      </c>
      <c r="D223">
        <v>1</v>
      </c>
      <c r="E223" t="s">
        <v>753</v>
      </c>
      <c r="F223" t="s">
        <v>473</v>
      </c>
      <c r="G223">
        <v>-23.813220000000001</v>
      </c>
      <c r="H223">
        <v>-46.119700000000002</v>
      </c>
    </row>
    <row r="224" spans="1:8" hidden="1">
      <c r="A224">
        <v>223</v>
      </c>
      <c r="B224">
        <v>2</v>
      </c>
      <c r="C224" t="s">
        <v>74</v>
      </c>
      <c r="D224">
        <v>1</v>
      </c>
      <c r="E224" t="s">
        <v>753</v>
      </c>
      <c r="F224" t="s">
        <v>473</v>
      </c>
      <c r="G224">
        <v>-23.813220000000001</v>
      </c>
      <c r="H224">
        <v>-46.119700000000002</v>
      </c>
    </row>
    <row r="225" spans="1:8" hidden="1">
      <c r="A225">
        <v>224</v>
      </c>
      <c r="B225">
        <v>3</v>
      </c>
      <c r="C225" t="s">
        <v>80</v>
      </c>
      <c r="D225">
        <v>1</v>
      </c>
      <c r="E225" t="s">
        <v>753</v>
      </c>
      <c r="F225" t="s">
        <v>473</v>
      </c>
      <c r="G225">
        <v>-23.813115</v>
      </c>
      <c r="H225">
        <v>-46.119880999999999</v>
      </c>
    </row>
    <row r="226" spans="1:8" hidden="1">
      <c r="A226">
        <v>225</v>
      </c>
      <c r="B226">
        <v>4</v>
      </c>
      <c r="C226" t="s">
        <v>54</v>
      </c>
      <c r="D226">
        <v>5</v>
      </c>
      <c r="E226" t="s">
        <v>753</v>
      </c>
      <c r="F226" t="s">
        <v>473</v>
      </c>
      <c r="G226">
        <v>-23.812974000000001</v>
      </c>
      <c r="H226">
        <v>-46.12003</v>
      </c>
    </row>
    <row r="227" spans="1:8" hidden="1">
      <c r="A227">
        <v>226</v>
      </c>
      <c r="B227">
        <v>5</v>
      </c>
      <c r="C227" t="s">
        <v>54</v>
      </c>
      <c r="D227">
        <v>5</v>
      </c>
      <c r="E227" t="s">
        <v>753</v>
      </c>
      <c r="F227" t="s">
        <v>473</v>
      </c>
      <c r="G227">
        <v>-23.812759</v>
      </c>
      <c r="H227">
        <v>-46.120210999999998</v>
      </c>
    </row>
    <row r="228" spans="1:8" hidden="1">
      <c r="A228">
        <v>227</v>
      </c>
      <c r="B228">
        <v>6</v>
      </c>
      <c r="C228" t="s">
        <v>80</v>
      </c>
      <c r="D228">
        <v>1</v>
      </c>
      <c r="E228" t="s">
        <v>753</v>
      </c>
      <c r="F228" t="s">
        <v>473</v>
      </c>
      <c r="G228">
        <v>-23.808668000000001</v>
      </c>
      <c r="H228">
        <v>-46.123691000000001</v>
      </c>
    </row>
    <row r="229" spans="1:8" hidden="1">
      <c r="A229">
        <v>228</v>
      </c>
      <c r="B229">
        <v>7</v>
      </c>
      <c r="C229" t="s">
        <v>78</v>
      </c>
      <c r="D229">
        <v>1</v>
      </c>
      <c r="E229" t="s">
        <v>753</v>
      </c>
      <c r="F229" t="s">
        <v>473</v>
      </c>
      <c r="G229">
        <v>-23.807141000000001</v>
      </c>
      <c r="H229">
        <v>-46.124986</v>
      </c>
    </row>
    <row r="230" spans="1:8" hidden="1">
      <c r="A230">
        <v>229</v>
      </c>
      <c r="B230">
        <v>8</v>
      </c>
      <c r="C230" t="s">
        <v>80</v>
      </c>
      <c r="D230">
        <v>1</v>
      </c>
      <c r="E230" t="s">
        <v>753</v>
      </c>
      <c r="F230" t="s">
        <v>473</v>
      </c>
      <c r="G230">
        <v>-23.804098</v>
      </c>
      <c r="H230">
        <v>-46.127521999999999</v>
      </c>
    </row>
    <row r="231" spans="1:8" hidden="1">
      <c r="A231">
        <v>230</v>
      </c>
      <c r="B231">
        <v>9</v>
      </c>
      <c r="C231" t="s">
        <v>78</v>
      </c>
      <c r="D231">
        <v>1</v>
      </c>
      <c r="E231" t="s">
        <v>753</v>
      </c>
      <c r="F231" t="s">
        <v>473</v>
      </c>
      <c r="G231">
        <v>-23.800231</v>
      </c>
      <c r="H231">
        <v>-46.130304000000002</v>
      </c>
    </row>
    <row r="232" spans="1:8" hidden="1">
      <c r="A232">
        <v>231</v>
      </c>
      <c r="B232">
        <v>10</v>
      </c>
      <c r="C232" t="s">
        <v>80</v>
      </c>
      <c r="D232">
        <v>1</v>
      </c>
      <c r="E232" t="s">
        <v>753</v>
      </c>
      <c r="F232" t="s">
        <v>473</v>
      </c>
      <c r="G232">
        <v>-23.799299999999999</v>
      </c>
      <c r="H232">
        <v>-46.130659999999999</v>
      </c>
    </row>
    <row r="233" spans="1:8" hidden="1">
      <c r="A233">
        <v>232</v>
      </c>
      <c r="B233">
        <v>11</v>
      </c>
      <c r="C233" t="s">
        <v>66</v>
      </c>
      <c r="D233">
        <v>1</v>
      </c>
      <c r="E233" t="s">
        <v>753</v>
      </c>
      <c r="F233" t="s">
        <v>473</v>
      </c>
      <c r="G233">
        <v>-23.798674999999999</v>
      </c>
      <c r="H233">
        <v>-46.130924999999998</v>
      </c>
    </row>
    <row r="234" spans="1:8" hidden="1">
      <c r="A234">
        <v>233</v>
      </c>
      <c r="B234">
        <v>12</v>
      </c>
      <c r="C234" t="s">
        <v>80</v>
      </c>
      <c r="D234">
        <v>1</v>
      </c>
      <c r="E234" t="s">
        <v>753</v>
      </c>
      <c r="F234" t="s">
        <v>473</v>
      </c>
      <c r="G234">
        <v>-23.79749</v>
      </c>
      <c r="H234">
        <v>-46.132204000000002</v>
      </c>
    </row>
    <row r="235" spans="1:8" hidden="1">
      <c r="A235">
        <v>234</v>
      </c>
      <c r="B235">
        <v>13</v>
      </c>
      <c r="C235" t="s">
        <v>66</v>
      </c>
      <c r="D235">
        <v>1</v>
      </c>
      <c r="E235" t="s">
        <v>753</v>
      </c>
      <c r="F235" t="s">
        <v>473</v>
      </c>
      <c r="G235">
        <v>-23.797305000000001</v>
      </c>
      <c r="H235">
        <v>-46.132264999999997</v>
      </c>
    </row>
    <row r="236" spans="1:8" hidden="1">
      <c r="A236">
        <v>235</v>
      </c>
      <c r="B236">
        <v>14</v>
      </c>
      <c r="C236" t="s">
        <v>66</v>
      </c>
      <c r="D236">
        <v>1</v>
      </c>
      <c r="E236" t="s">
        <v>753</v>
      </c>
      <c r="F236" t="s">
        <v>473</v>
      </c>
      <c r="G236">
        <v>-23.795712999999999</v>
      </c>
      <c r="H236">
        <v>-46.133391000000003</v>
      </c>
    </row>
    <row r="237" spans="1:8" hidden="1">
      <c r="A237">
        <v>236</v>
      </c>
      <c r="B237">
        <v>15</v>
      </c>
      <c r="C237" t="s">
        <v>68</v>
      </c>
      <c r="D237">
        <v>1</v>
      </c>
      <c r="E237" t="s">
        <v>753</v>
      </c>
      <c r="F237" t="s">
        <v>473</v>
      </c>
      <c r="G237">
        <v>-23.794225000000001</v>
      </c>
      <c r="H237">
        <v>-46.132775000000002</v>
      </c>
    </row>
    <row r="238" spans="1:8" hidden="1">
      <c r="A238">
        <v>237</v>
      </c>
      <c r="B238">
        <v>1</v>
      </c>
      <c r="C238" t="s">
        <v>74</v>
      </c>
      <c r="D238">
        <v>1</v>
      </c>
      <c r="E238" t="s">
        <v>754</v>
      </c>
      <c r="F238" t="s">
        <v>473</v>
      </c>
      <c r="G238">
        <v>-23.759025999999999</v>
      </c>
      <c r="H238">
        <v>-45.925829</v>
      </c>
    </row>
    <row r="239" spans="1:8" hidden="1">
      <c r="A239">
        <v>238</v>
      </c>
      <c r="B239">
        <v>2</v>
      </c>
      <c r="C239" t="s">
        <v>70</v>
      </c>
      <c r="D239">
        <v>1</v>
      </c>
      <c r="E239" t="s">
        <v>754</v>
      </c>
      <c r="F239" t="s">
        <v>473</v>
      </c>
      <c r="G239">
        <v>-23.758965</v>
      </c>
      <c r="H239">
        <v>-45.925789000000002</v>
      </c>
    </row>
    <row r="240" spans="1:8" hidden="1">
      <c r="A240">
        <v>239</v>
      </c>
      <c r="B240">
        <v>3</v>
      </c>
      <c r="C240" t="s">
        <v>32</v>
      </c>
      <c r="D240">
        <v>15</v>
      </c>
      <c r="E240" t="s">
        <v>754</v>
      </c>
      <c r="F240" t="s">
        <v>473</v>
      </c>
      <c r="G240">
        <v>-23.729479000000001</v>
      </c>
      <c r="H240">
        <v>-45.932741</v>
      </c>
    </row>
    <row r="241" spans="1:8" hidden="1">
      <c r="A241">
        <v>240</v>
      </c>
      <c r="B241">
        <v>4</v>
      </c>
      <c r="C241" t="s">
        <v>36</v>
      </c>
      <c r="D241">
        <v>15</v>
      </c>
      <c r="E241" t="s">
        <v>754</v>
      </c>
      <c r="F241" t="s">
        <v>473</v>
      </c>
      <c r="G241">
        <v>-23.729478</v>
      </c>
      <c r="H241">
        <v>-45.932741999999998</v>
      </c>
    </row>
    <row r="242" spans="1:8" hidden="1">
      <c r="A242">
        <v>241</v>
      </c>
      <c r="B242">
        <v>5</v>
      </c>
      <c r="C242" t="s">
        <v>20</v>
      </c>
      <c r="D242">
        <v>15</v>
      </c>
      <c r="E242" t="s">
        <v>754</v>
      </c>
      <c r="F242" t="s">
        <v>473</v>
      </c>
      <c r="G242">
        <v>-23.727087000000001</v>
      </c>
      <c r="H242">
        <v>-45.933300000000003</v>
      </c>
    </row>
    <row r="243" spans="1:8" hidden="1">
      <c r="A243">
        <v>242</v>
      </c>
      <c r="B243">
        <v>6</v>
      </c>
      <c r="C243" t="s">
        <v>68</v>
      </c>
      <c r="D243">
        <v>1</v>
      </c>
      <c r="E243" t="s">
        <v>754</v>
      </c>
      <c r="F243" t="s">
        <v>473</v>
      </c>
      <c r="G243">
        <v>-23.727122999999999</v>
      </c>
      <c r="H243">
        <v>-45.933303000000002</v>
      </c>
    </row>
    <row r="244" spans="1:8" hidden="1">
      <c r="A244">
        <v>243</v>
      </c>
      <c r="B244">
        <v>7</v>
      </c>
      <c r="C244" t="s">
        <v>44</v>
      </c>
      <c r="D244">
        <v>3.5</v>
      </c>
      <c r="E244" t="s">
        <v>754</v>
      </c>
      <c r="F244" t="s">
        <v>473</v>
      </c>
      <c r="G244">
        <v>-23.727131</v>
      </c>
      <c r="H244">
        <v>-45.933281999999998</v>
      </c>
    </row>
    <row r="245" spans="1:8" hidden="1">
      <c r="A245">
        <v>244</v>
      </c>
      <c r="B245">
        <v>8</v>
      </c>
      <c r="C245" t="s">
        <v>44</v>
      </c>
      <c r="D245">
        <v>3.5</v>
      </c>
      <c r="E245" t="s">
        <v>754</v>
      </c>
      <c r="F245" t="s">
        <v>473</v>
      </c>
      <c r="G245">
        <v>-23.728335999999999</v>
      </c>
      <c r="H245">
        <v>-45.934700999999997</v>
      </c>
    </row>
    <row r="246" spans="1:8" hidden="1">
      <c r="A246">
        <v>245</v>
      </c>
      <c r="B246">
        <v>9</v>
      </c>
      <c r="C246" t="s">
        <v>78</v>
      </c>
      <c r="D246">
        <v>3</v>
      </c>
      <c r="E246" t="s">
        <v>754</v>
      </c>
      <c r="F246" t="s">
        <v>473</v>
      </c>
      <c r="G246">
        <v>-23.728712000000002</v>
      </c>
      <c r="H246">
        <v>-45.933298999999998</v>
      </c>
    </row>
    <row r="247" spans="1:8" hidden="1">
      <c r="A247">
        <v>246</v>
      </c>
      <c r="B247">
        <v>1</v>
      </c>
      <c r="C247" t="s">
        <v>74</v>
      </c>
      <c r="D247">
        <v>1</v>
      </c>
      <c r="E247" t="s">
        <v>755</v>
      </c>
      <c r="F247" t="s">
        <v>473</v>
      </c>
      <c r="G247">
        <v>-23.779087000000001</v>
      </c>
      <c r="H247">
        <v>-45.969242000000001</v>
      </c>
    </row>
    <row r="248" spans="1:8" hidden="1">
      <c r="A248">
        <v>247</v>
      </c>
      <c r="B248">
        <v>2</v>
      </c>
      <c r="C248" t="s">
        <v>70</v>
      </c>
      <c r="D248">
        <v>2</v>
      </c>
      <c r="E248" t="s">
        <v>755</v>
      </c>
      <c r="F248" t="s">
        <v>473</v>
      </c>
      <c r="G248">
        <v>-23.779149</v>
      </c>
      <c r="H248">
        <v>-45.969168000000003</v>
      </c>
    </row>
    <row r="249" spans="1:8" hidden="1">
      <c r="A249">
        <v>248</v>
      </c>
      <c r="B249">
        <v>3</v>
      </c>
      <c r="C249" t="s">
        <v>68</v>
      </c>
      <c r="D249">
        <v>1</v>
      </c>
      <c r="E249" t="s">
        <v>755</v>
      </c>
      <c r="F249" t="s">
        <v>473</v>
      </c>
      <c r="G249">
        <v>-23.778981999999999</v>
      </c>
      <c r="H249">
        <v>-45.971879999999999</v>
      </c>
    </row>
    <row r="250" spans="1:8" hidden="1">
      <c r="A250">
        <v>249</v>
      </c>
      <c r="B250">
        <v>4</v>
      </c>
      <c r="C250" t="s">
        <v>80</v>
      </c>
      <c r="D250">
        <v>1</v>
      </c>
      <c r="E250" t="s">
        <v>755</v>
      </c>
      <c r="F250" t="s">
        <v>473</v>
      </c>
      <c r="G250">
        <v>-23.779057999999999</v>
      </c>
      <c r="H250">
        <v>-45.971916</v>
      </c>
    </row>
    <row r="251" spans="1:8" hidden="1">
      <c r="A251">
        <v>250</v>
      </c>
      <c r="B251">
        <v>5</v>
      </c>
      <c r="C251" t="s">
        <v>80</v>
      </c>
      <c r="D251">
        <v>1</v>
      </c>
      <c r="E251" t="s">
        <v>755</v>
      </c>
      <c r="F251" t="s">
        <v>473</v>
      </c>
      <c r="G251">
        <v>-23.781223000000001</v>
      </c>
      <c r="H251">
        <v>-45.975706000000002</v>
      </c>
    </row>
    <row r="252" spans="1:8" hidden="1">
      <c r="A252">
        <v>251</v>
      </c>
      <c r="B252">
        <v>6</v>
      </c>
      <c r="C252" t="s">
        <v>36</v>
      </c>
      <c r="D252">
        <v>5</v>
      </c>
      <c r="E252" t="s">
        <v>755</v>
      </c>
      <c r="F252" t="s">
        <v>473</v>
      </c>
      <c r="G252">
        <v>-23.779102999999999</v>
      </c>
      <c r="H252">
        <v>-45.971915000000003</v>
      </c>
    </row>
    <row r="253" spans="1:8" hidden="1">
      <c r="A253">
        <v>252</v>
      </c>
      <c r="B253">
        <v>7</v>
      </c>
      <c r="C253" t="s">
        <v>62</v>
      </c>
      <c r="D253">
        <v>200</v>
      </c>
      <c r="E253" t="s">
        <v>755</v>
      </c>
      <c r="F253" t="s">
        <v>473</v>
      </c>
      <c r="G253">
        <v>-23.778962</v>
      </c>
      <c r="H253">
        <v>-45.971882000000001</v>
      </c>
    </row>
    <row r="254" spans="1:8" hidden="1">
      <c r="A254">
        <v>253</v>
      </c>
      <c r="B254">
        <v>8</v>
      </c>
      <c r="C254" t="s">
        <v>52</v>
      </c>
      <c r="D254">
        <v>32</v>
      </c>
      <c r="E254" t="s">
        <v>755</v>
      </c>
      <c r="F254" t="s">
        <v>473</v>
      </c>
      <c r="G254">
        <v>-23.781262999999999</v>
      </c>
      <c r="H254">
        <v>-45.967196000000001</v>
      </c>
    </row>
    <row r="255" spans="1:8" hidden="1">
      <c r="A255">
        <v>254</v>
      </c>
      <c r="B255">
        <v>1</v>
      </c>
      <c r="C255" t="s">
        <v>62</v>
      </c>
      <c r="D255">
        <v>200</v>
      </c>
      <c r="E255" t="s">
        <v>756</v>
      </c>
      <c r="F255" t="s">
        <v>757</v>
      </c>
      <c r="G255">
        <v>-24.027000000000001</v>
      </c>
      <c r="H255">
        <v>-46.706027779999999</v>
      </c>
    </row>
    <row r="256" spans="1:8" hidden="1">
      <c r="A256">
        <v>255</v>
      </c>
      <c r="B256">
        <v>2</v>
      </c>
      <c r="C256" t="s">
        <v>44</v>
      </c>
      <c r="D256" s="97">
        <v>15</v>
      </c>
      <c r="E256" t="s">
        <v>756</v>
      </c>
      <c r="F256" t="s">
        <v>757</v>
      </c>
      <c r="G256">
        <v>-24.027277777777776</v>
      </c>
      <c r="H256">
        <v>-46.705861111111112</v>
      </c>
    </row>
    <row r="257" spans="1:8" hidden="1">
      <c r="A257">
        <v>256</v>
      </c>
      <c r="B257">
        <v>3</v>
      </c>
      <c r="C257" t="s">
        <v>68</v>
      </c>
      <c r="D257" s="97">
        <v>1</v>
      </c>
      <c r="E257" t="s">
        <v>756</v>
      </c>
      <c r="F257" t="s">
        <v>757</v>
      </c>
      <c r="G257">
        <v>-24.027277777777776</v>
      </c>
      <c r="H257">
        <v>-46.705861111111112</v>
      </c>
    </row>
    <row r="258" spans="1:8" hidden="1">
      <c r="A258">
        <v>257</v>
      </c>
      <c r="B258">
        <v>4</v>
      </c>
      <c r="C258" t="s">
        <v>68</v>
      </c>
      <c r="D258" s="97">
        <v>1</v>
      </c>
      <c r="E258" t="s">
        <v>756</v>
      </c>
      <c r="F258" t="s">
        <v>757</v>
      </c>
      <c r="G258">
        <v>-24.027838888888891</v>
      </c>
      <c r="H258">
        <v>-46.706361111111114</v>
      </c>
    </row>
    <row r="259" spans="1:8" hidden="1">
      <c r="A259">
        <v>258</v>
      </c>
      <c r="B259">
        <v>5</v>
      </c>
      <c r="C259" t="s">
        <v>32</v>
      </c>
      <c r="D259" s="97">
        <v>25</v>
      </c>
      <c r="E259" t="s">
        <v>756</v>
      </c>
      <c r="F259" t="s">
        <v>757</v>
      </c>
      <c r="G259">
        <v>-24.027838888888891</v>
      </c>
      <c r="H259">
        <v>-46.706361111111114</v>
      </c>
    </row>
    <row r="260" spans="1:8" hidden="1">
      <c r="A260">
        <v>259</v>
      </c>
      <c r="B260">
        <v>6</v>
      </c>
      <c r="C260" t="s">
        <v>36</v>
      </c>
      <c r="D260" s="97">
        <v>2</v>
      </c>
      <c r="E260" t="s">
        <v>756</v>
      </c>
      <c r="F260" t="s">
        <v>757</v>
      </c>
      <c r="G260">
        <v>-24.027838888888891</v>
      </c>
      <c r="H260">
        <v>-46.706361111111114</v>
      </c>
    </row>
    <row r="261" spans="1:8" hidden="1">
      <c r="A261">
        <v>260</v>
      </c>
      <c r="B261">
        <v>7</v>
      </c>
      <c r="C261" t="s">
        <v>18</v>
      </c>
      <c r="D261" s="97">
        <v>10</v>
      </c>
      <c r="E261" t="s">
        <v>756</v>
      </c>
      <c r="F261" t="s">
        <v>757</v>
      </c>
      <c r="G261">
        <v>-24.028500000000001</v>
      </c>
      <c r="H261">
        <v>-46.706166666666668</v>
      </c>
    </row>
    <row r="262" spans="1:8" hidden="1">
      <c r="A262">
        <v>261</v>
      </c>
      <c r="B262">
        <v>8</v>
      </c>
      <c r="C262" t="s">
        <v>20</v>
      </c>
      <c r="D262" s="97">
        <v>5</v>
      </c>
      <c r="E262" t="s">
        <v>756</v>
      </c>
      <c r="F262" t="s">
        <v>757</v>
      </c>
      <c r="G262">
        <v>-24.028500000000001</v>
      </c>
      <c r="H262">
        <v>-46.706166666666668</v>
      </c>
    </row>
    <row r="263" spans="1:8" hidden="1">
      <c r="A263">
        <v>262</v>
      </c>
      <c r="B263">
        <v>9</v>
      </c>
      <c r="C263" t="s">
        <v>26</v>
      </c>
      <c r="D263" s="97">
        <v>10</v>
      </c>
      <c r="E263" t="s">
        <v>756</v>
      </c>
      <c r="F263" t="s">
        <v>757</v>
      </c>
      <c r="G263">
        <v>-24.028500000000001</v>
      </c>
      <c r="H263">
        <v>-46.706166666666668</v>
      </c>
    </row>
    <row r="264" spans="1:8" hidden="1">
      <c r="A264">
        <v>263</v>
      </c>
      <c r="B264">
        <v>10</v>
      </c>
      <c r="C264" t="s">
        <v>28</v>
      </c>
      <c r="D264" s="97">
        <v>10</v>
      </c>
      <c r="E264" t="s">
        <v>756</v>
      </c>
      <c r="F264" t="s">
        <v>757</v>
      </c>
      <c r="G264">
        <v>-24.028500000000001</v>
      </c>
      <c r="H264">
        <v>-46.706166666666668</v>
      </c>
    </row>
    <row r="265" spans="1:8" hidden="1">
      <c r="A265">
        <v>264</v>
      </c>
      <c r="B265">
        <v>11</v>
      </c>
      <c r="C265" t="s">
        <v>36</v>
      </c>
      <c r="D265" s="97">
        <v>10</v>
      </c>
      <c r="E265" t="s">
        <v>756</v>
      </c>
      <c r="F265" t="s">
        <v>757</v>
      </c>
      <c r="G265">
        <v>-24.028500000000001</v>
      </c>
      <c r="H265">
        <v>-46.706166666666668</v>
      </c>
    </row>
    <row r="266" spans="1:8" hidden="1">
      <c r="A266">
        <v>265</v>
      </c>
      <c r="B266">
        <v>12</v>
      </c>
      <c r="C266" t="s">
        <v>20</v>
      </c>
      <c r="D266" s="97">
        <v>16</v>
      </c>
      <c r="E266" t="s">
        <v>756</v>
      </c>
      <c r="F266" t="s">
        <v>757</v>
      </c>
      <c r="G266">
        <v>-24.028555555555556</v>
      </c>
      <c r="H266">
        <v>-46.706249999999997</v>
      </c>
    </row>
    <row r="267" spans="1:8" hidden="1">
      <c r="A267">
        <v>266</v>
      </c>
      <c r="B267">
        <v>13</v>
      </c>
      <c r="C267" t="s">
        <v>28</v>
      </c>
      <c r="D267" s="97">
        <v>10</v>
      </c>
      <c r="E267" t="s">
        <v>756</v>
      </c>
      <c r="F267" t="s">
        <v>757</v>
      </c>
      <c r="G267">
        <v>-24.028555555555556</v>
      </c>
      <c r="H267">
        <v>-46.706249999999997</v>
      </c>
    </row>
    <row r="268" spans="1:8" hidden="1">
      <c r="A268">
        <v>267</v>
      </c>
      <c r="B268">
        <v>14</v>
      </c>
      <c r="C268" t="s">
        <v>52</v>
      </c>
      <c r="D268" s="97">
        <v>16</v>
      </c>
      <c r="E268" t="s">
        <v>756</v>
      </c>
      <c r="F268" t="s">
        <v>757</v>
      </c>
      <c r="G268">
        <v>-24.028555555555556</v>
      </c>
      <c r="H268">
        <v>-46.706388888888888</v>
      </c>
    </row>
    <row r="269" spans="1:8" hidden="1">
      <c r="A269">
        <v>268</v>
      </c>
      <c r="B269">
        <v>15</v>
      </c>
      <c r="C269" t="s">
        <v>20</v>
      </c>
      <c r="D269" s="97">
        <v>2</v>
      </c>
      <c r="E269" t="s">
        <v>756</v>
      </c>
      <c r="F269" t="s">
        <v>757</v>
      </c>
      <c r="G269">
        <v>-24.02888888888889</v>
      </c>
      <c r="H269">
        <v>-46.706388888888888</v>
      </c>
    </row>
    <row r="270" spans="1:8" hidden="1">
      <c r="A270">
        <v>269</v>
      </c>
      <c r="B270">
        <v>16</v>
      </c>
      <c r="C270" t="s">
        <v>30</v>
      </c>
      <c r="D270" s="97">
        <v>5</v>
      </c>
      <c r="E270" t="s">
        <v>756</v>
      </c>
      <c r="F270" t="s">
        <v>757</v>
      </c>
      <c r="G270">
        <v>-24.02888888888889</v>
      </c>
      <c r="H270">
        <v>-46.706388888888888</v>
      </c>
    </row>
    <row r="271" spans="1:8" hidden="1">
      <c r="A271">
        <v>270</v>
      </c>
      <c r="B271">
        <v>17</v>
      </c>
      <c r="C271" t="s">
        <v>20</v>
      </c>
      <c r="D271" s="97">
        <v>2</v>
      </c>
      <c r="E271" t="s">
        <v>756</v>
      </c>
      <c r="F271" t="s">
        <v>757</v>
      </c>
      <c r="G271">
        <v>-24.028861111111112</v>
      </c>
      <c r="H271">
        <v>-46.706222222222223</v>
      </c>
    </row>
    <row r="272" spans="1:8" hidden="1">
      <c r="A272">
        <v>271</v>
      </c>
      <c r="B272">
        <v>18</v>
      </c>
      <c r="C272" t="s">
        <v>28</v>
      </c>
      <c r="D272" s="97">
        <v>5</v>
      </c>
      <c r="E272" t="s">
        <v>756</v>
      </c>
      <c r="F272" t="s">
        <v>757</v>
      </c>
      <c r="G272">
        <v>-24.029</v>
      </c>
      <c r="H272">
        <v>-46.706361111111114</v>
      </c>
    </row>
    <row r="273" spans="1:8" hidden="1">
      <c r="A273">
        <v>272</v>
      </c>
      <c r="B273">
        <v>19</v>
      </c>
      <c r="C273" t="s">
        <v>50</v>
      </c>
      <c r="D273" s="97">
        <v>15</v>
      </c>
      <c r="E273" t="s">
        <v>756</v>
      </c>
      <c r="F273" t="s">
        <v>757</v>
      </c>
      <c r="G273">
        <v>-24.029</v>
      </c>
      <c r="H273">
        <v>-46.706361111111114</v>
      </c>
    </row>
    <row r="274" spans="1:8" hidden="1">
      <c r="A274">
        <v>273</v>
      </c>
      <c r="B274">
        <v>20</v>
      </c>
      <c r="C274" t="s">
        <v>24</v>
      </c>
      <c r="D274" s="97">
        <v>8</v>
      </c>
      <c r="E274" t="s">
        <v>756</v>
      </c>
      <c r="F274" t="s">
        <v>757</v>
      </c>
      <c r="G274">
        <v>-24.029</v>
      </c>
      <c r="H274">
        <v>-46.706361111111114</v>
      </c>
    </row>
    <row r="275" spans="1:8" hidden="1">
      <c r="A275">
        <v>274</v>
      </c>
      <c r="B275">
        <v>21</v>
      </c>
      <c r="C275" t="s">
        <v>18</v>
      </c>
      <c r="D275" s="97">
        <v>10</v>
      </c>
      <c r="E275" t="s">
        <v>756</v>
      </c>
      <c r="F275" t="s">
        <v>757</v>
      </c>
      <c r="G275">
        <v>-24.029</v>
      </c>
      <c r="H275">
        <v>-46.706444444444443</v>
      </c>
    </row>
    <row r="276" spans="1:8" hidden="1">
      <c r="A276">
        <v>275</v>
      </c>
      <c r="B276">
        <v>22</v>
      </c>
      <c r="C276" t="s">
        <v>24</v>
      </c>
      <c r="D276" s="97">
        <v>12</v>
      </c>
      <c r="E276" t="s">
        <v>756</v>
      </c>
      <c r="F276" t="s">
        <v>757</v>
      </c>
      <c r="G276">
        <v>-24.029</v>
      </c>
      <c r="H276">
        <v>-46.706444444444443</v>
      </c>
    </row>
    <row r="277" spans="1:8" hidden="1">
      <c r="A277">
        <v>276</v>
      </c>
      <c r="B277">
        <v>23</v>
      </c>
      <c r="C277" t="s">
        <v>36</v>
      </c>
      <c r="D277" s="97">
        <v>10</v>
      </c>
      <c r="E277" t="s">
        <v>756</v>
      </c>
      <c r="F277" t="s">
        <v>757</v>
      </c>
      <c r="G277">
        <v>-24.029</v>
      </c>
      <c r="H277">
        <v>-46.706444444444443</v>
      </c>
    </row>
    <row r="278" spans="1:8" hidden="1">
      <c r="A278">
        <v>277</v>
      </c>
      <c r="B278">
        <v>24</v>
      </c>
      <c r="C278" t="s">
        <v>14</v>
      </c>
      <c r="D278" s="97">
        <v>15</v>
      </c>
      <c r="E278" t="s">
        <v>756</v>
      </c>
      <c r="F278" t="s">
        <v>757</v>
      </c>
      <c r="G278">
        <v>-24.029499999999999</v>
      </c>
      <c r="H278">
        <v>-46.706499999999998</v>
      </c>
    </row>
    <row r="279" spans="1:8" hidden="1">
      <c r="A279">
        <v>278</v>
      </c>
      <c r="B279">
        <v>25</v>
      </c>
      <c r="C279" t="s">
        <v>28</v>
      </c>
      <c r="D279" s="97">
        <v>15</v>
      </c>
      <c r="E279" t="s">
        <v>756</v>
      </c>
      <c r="F279" t="s">
        <v>757</v>
      </c>
      <c r="G279">
        <v>-24.029499999999999</v>
      </c>
      <c r="H279">
        <v>-46.706499999999998</v>
      </c>
    </row>
    <row r="280" spans="1:8" hidden="1">
      <c r="A280">
        <v>279</v>
      </c>
      <c r="B280">
        <v>26</v>
      </c>
      <c r="C280" t="s">
        <v>20</v>
      </c>
      <c r="D280" s="97">
        <v>5</v>
      </c>
      <c r="E280" t="s">
        <v>756</v>
      </c>
      <c r="F280" t="s">
        <v>757</v>
      </c>
      <c r="G280">
        <v>-24.029666666666667</v>
      </c>
      <c r="H280">
        <v>-46.706472222222224</v>
      </c>
    </row>
    <row r="281" spans="1:8" hidden="1">
      <c r="A281">
        <v>280</v>
      </c>
      <c r="B281">
        <v>27</v>
      </c>
      <c r="C281" t="s">
        <v>36</v>
      </c>
      <c r="D281" s="97">
        <v>5</v>
      </c>
      <c r="E281" t="s">
        <v>756</v>
      </c>
      <c r="F281" t="s">
        <v>757</v>
      </c>
      <c r="G281">
        <v>-24.02975</v>
      </c>
      <c r="H281">
        <v>-46.706388888888888</v>
      </c>
    </row>
    <row r="282" spans="1:8" hidden="1">
      <c r="A282">
        <v>281</v>
      </c>
      <c r="B282">
        <v>28</v>
      </c>
      <c r="C282" t="s">
        <v>28</v>
      </c>
      <c r="D282" s="97">
        <v>15</v>
      </c>
      <c r="E282" t="s">
        <v>756</v>
      </c>
      <c r="F282" t="s">
        <v>757</v>
      </c>
      <c r="G282">
        <v>-24.029972222222224</v>
      </c>
      <c r="H282">
        <v>-46.706222222222223</v>
      </c>
    </row>
    <row r="283" spans="1:8" hidden="1">
      <c r="A283">
        <v>282</v>
      </c>
      <c r="B283">
        <v>29</v>
      </c>
      <c r="C283" t="s">
        <v>20</v>
      </c>
      <c r="D283" s="97">
        <v>5</v>
      </c>
      <c r="E283" t="s">
        <v>756</v>
      </c>
      <c r="F283" t="s">
        <v>757</v>
      </c>
      <c r="G283">
        <v>-24.03</v>
      </c>
      <c r="H283">
        <v>-46.706138888888887</v>
      </c>
    </row>
    <row r="284" spans="1:8" hidden="1">
      <c r="A284">
        <v>283</v>
      </c>
      <c r="B284">
        <v>30</v>
      </c>
      <c r="C284" t="s">
        <v>20</v>
      </c>
      <c r="D284" s="97">
        <v>5</v>
      </c>
      <c r="E284" t="s">
        <v>756</v>
      </c>
      <c r="F284" t="s">
        <v>757</v>
      </c>
      <c r="G284">
        <v>-24.030249999999999</v>
      </c>
      <c r="H284">
        <v>-46.706083333333332</v>
      </c>
    </row>
    <row r="285" spans="1:8" hidden="1">
      <c r="A285">
        <v>284</v>
      </c>
      <c r="B285">
        <v>31</v>
      </c>
      <c r="C285" t="s">
        <v>28</v>
      </c>
      <c r="D285" s="97">
        <v>5</v>
      </c>
      <c r="E285" t="s">
        <v>756</v>
      </c>
      <c r="F285" t="s">
        <v>757</v>
      </c>
      <c r="G285">
        <v>-24.030249999999999</v>
      </c>
      <c r="H285">
        <v>-46.706083333333332</v>
      </c>
    </row>
    <row r="286" spans="1:8" hidden="1">
      <c r="A286">
        <v>285</v>
      </c>
      <c r="B286">
        <v>32</v>
      </c>
      <c r="C286" t="s">
        <v>18</v>
      </c>
      <c r="D286" s="97">
        <v>10</v>
      </c>
      <c r="E286" t="s">
        <v>756</v>
      </c>
      <c r="F286" t="s">
        <v>757</v>
      </c>
      <c r="G286">
        <v>-24.03038888888889</v>
      </c>
      <c r="H286">
        <v>-46.706055555555558</v>
      </c>
    </row>
    <row r="287" spans="1:8" hidden="1">
      <c r="A287">
        <v>286</v>
      </c>
      <c r="B287">
        <v>33</v>
      </c>
      <c r="C287" t="s">
        <v>28</v>
      </c>
      <c r="D287" s="97">
        <v>10</v>
      </c>
      <c r="E287" t="s">
        <v>756</v>
      </c>
      <c r="F287" t="s">
        <v>757</v>
      </c>
      <c r="G287">
        <v>-24.03038888888889</v>
      </c>
      <c r="H287">
        <v>-46.706055555555558</v>
      </c>
    </row>
    <row r="288" spans="1:8" hidden="1">
      <c r="A288">
        <v>287</v>
      </c>
      <c r="B288">
        <v>34</v>
      </c>
      <c r="C288" t="s">
        <v>20</v>
      </c>
      <c r="D288" s="97">
        <v>2</v>
      </c>
      <c r="E288" t="s">
        <v>756</v>
      </c>
      <c r="F288" t="s">
        <v>757</v>
      </c>
      <c r="G288">
        <v>-24.0305</v>
      </c>
      <c r="H288">
        <v>-46.705833333333331</v>
      </c>
    </row>
    <row r="289" spans="1:8" hidden="1">
      <c r="A289">
        <v>288</v>
      </c>
      <c r="B289">
        <v>35</v>
      </c>
      <c r="C289" t="s">
        <v>30</v>
      </c>
      <c r="D289" s="97">
        <v>4</v>
      </c>
      <c r="E289" t="s">
        <v>756</v>
      </c>
      <c r="F289" t="s">
        <v>757</v>
      </c>
      <c r="G289">
        <v>-24.0305</v>
      </c>
      <c r="H289">
        <v>-46.705833333333331</v>
      </c>
    </row>
    <row r="290" spans="1:8" hidden="1">
      <c r="A290">
        <v>289</v>
      </c>
      <c r="B290">
        <v>36</v>
      </c>
      <c r="C290" t="s">
        <v>20</v>
      </c>
      <c r="D290" s="97">
        <v>2</v>
      </c>
      <c r="E290" t="s">
        <v>756</v>
      </c>
      <c r="F290" t="s">
        <v>757</v>
      </c>
      <c r="G290">
        <v>-24.0305</v>
      </c>
      <c r="H290">
        <v>-46.705833333333331</v>
      </c>
    </row>
    <row r="291" spans="1:8" hidden="1">
      <c r="A291">
        <v>290</v>
      </c>
      <c r="B291">
        <v>37</v>
      </c>
      <c r="C291" t="s">
        <v>36</v>
      </c>
      <c r="D291" s="97">
        <v>5</v>
      </c>
      <c r="E291" t="s">
        <v>756</v>
      </c>
      <c r="F291" t="s">
        <v>757</v>
      </c>
      <c r="G291">
        <v>-24.030555555555555</v>
      </c>
      <c r="H291">
        <v>-46.705944444444441</v>
      </c>
    </row>
    <row r="292" spans="1:8" hidden="1">
      <c r="A292">
        <v>291</v>
      </c>
      <c r="B292">
        <v>38</v>
      </c>
      <c r="C292" t="s">
        <v>20</v>
      </c>
      <c r="D292" s="97">
        <v>5</v>
      </c>
      <c r="E292" t="s">
        <v>756</v>
      </c>
      <c r="F292" t="s">
        <v>757</v>
      </c>
      <c r="G292">
        <v>-24.030555555555555</v>
      </c>
      <c r="H292">
        <v>-46.705944444444441</v>
      </c>
    </row>
    <row r="293" spans="1:8" hidden="1">
      <c r="A293">
        <v>292</v>
      </c>
      <c r="B293">
        <v>39</v>
      </c>
      <c r="C293" t="s">
        <v>68</v>
      </c>
      <c r="D293" s="97">
        <v>1</v>
      </c>
      <c r="E293" t="s">
        <v>756</v>
      </c>
      <c r="F293" t="s">
        <v>757</v>
      </c>
      <c r="G293">
        <v>-24.030722222222224</v>
      </c>
      <c r="H293">
        <v>-46.705805555555557</v>
      </c>
    </row>
    <row r="294" spans="1:8" hidden="1">
      <c r="A294">
        <v>293</v>
      </c>
      <c r="B294">
        <v>40</v>
      </c>
      <c r="C294" t="s">
        <v>44</v>
      </c>
      <c r="D294" s="97">
        <v>15</v>
      </c>
      <c r="E294" t="s">
        <v>756</v>
      </c>
      <c r="F294" t="s">
        <v>757</v>
      </c>
      <c r="G294">
        <v>-24.030750000000001</v>
      </c>
      <c r="H294">
        <v>-46.705805555555557</v>
      </c>
    </row>
    <row r="295" spans="1:8" hidden="1">
      <c r="A295">
        <v>294</v>
      </c>
      <c r="B295">
        <v>41</v>
      </c>
      <c r="C295" t="s">
        <v>20</v>
      </c>
      <c r="D295" s="97">
        <v>3</v>
      </c>
      <c r="E295" t="s">
        <v>756</v>
      </c>
      <c r="F295" t="s">
        <v>757</v>
      </c>
      <c r="G295">
        <v>-24.030777777777779</v>
      </c>
      <c r="H295">
        <v>-46.705777777777776</v>
      </c>
    </row>
    <row r="296" spans="1:8" hidden="1">
      <c r="A296">
        <v>295</v>
      </c>
      <c r="B296">
        <v>42</v>
      </c>
      <c r="C296" t="s">
        <v>36</v>
      </c>
      <c r="D296" s="97">
        <v>3</v>
      </c>
      <c r="E296" t="s">
        <v>756</v>
      </c>
      <c r="F296" t="s">
        <v>757</v>
      </c>
      <c r="G296">
        <v>-24.030777777777779</v>
      </c>
      <c r="H296">
        <v>-46.705777777777776</v>
      </c>
    </row>
    <row r="297" spans="1:8" hidden="1">
      <c r="A297">
        <v>296</v>
      </c>
      <c r="B297">
        <v>43</v>
      </c>
      <c r="C297" t="s">
        <v>28</v>
      </c>
      <c r="D297" s="97">
        <v>2</v>
      </c>
      <c r="E297" t="s">
        <v>756</v>
      </c>
      <c r="F297" t="s">
        <v>757</v>
      </c>
      <c r="G297">
        <v>-24.030833333333334</v>
      </c>
      <c r="H297">
        <v>-46.705750000000002</v>
      </c>
    </row>
    <row r="298" spans="1:8" hidden="1">
      <c r="A298">
        <v>297</v>
      </c>
      <c r="B298">
        <v>44</v>
      </c>
      <c r="C298" t="s">
        <v>68</v>
      </c>
      <c r="D298">
        <v>1</v>
      </c>
      <c r="E298" t="s">
        <v>756</v>
      </c>
      <c r="F298" t="s">
        <v>757</v>
      </c>
      <c r="G298">
        <v>-24.030833333333334</v>
      </c>
      <c r="H298">
        <v>-46.705750000000002</v>
      </c>
    </row>
    <row r="299" spans="1:8" hidden="1">
      <c r="A299">
        <v>298</v>
      </c>
      <c r="B299">
        <v>1</v>
      </c>
      <c r="C299" t="s">
        <v>74</v>
      </c>
      <c r="D299">
        <v>1</v>
      </c>
      <c r="E299" t="s">
        <v>476</v>
      </c>
      <c r="F299" t="s">
        <v>477</v>
      </c>
      <c r="G299">
        <v>-23.880828999999999</v>
      </c>
      <c r="H299">
        <v>-46.457667999999998</v>
      </c>
    </row>
    <row r="300" spans="1:8" hidden="1">
      <c r="A300">
        <v>299</v>
      </c>
      <c r="B300">
        <v>2</v>
      </c>
      <c r="C300" t="s">
        <v>70</v>
      </c>
      <c r="D300">
        <v>1</v>
      </c>
      <c r="E300" t="s">
        <v>476</v>
      </c>
      <c r="F300" t="s">
        <v>477</v>
      </c>
      <c r="G300">
        <v>-23.880828999999999</v>
      </c>
      <c r="H300">
        <v>-46.457667999999998</v>
      </c>
    </row>
    <row r="301" spans="1:8" hidden="1">
      <c r="A301">
        <v>300</v>
      </c>
      <c r="B301">
        <v>3</v>
      </c>
      <c r="C301" t="s">
        <v>66</v>
      </c>
      <c r="D301">
        <v>1</v>
      </c>
      <c r="E301" t="s">
        <v>476</v>
      </c>
      <c r="F301" t="s">
        <v>477</v>
      </c>
      <c r="G301">
        <v>-23.880593999999999</v>
      </c>
      <c r="H301">
        <v>-46.458114999999999</v>
      </c>
    </row>
    <row r="302" spans="1:8" hidden="1">
      <c r="A302">
        <v>301</v>
      </c>
      <c r="B302">
        <v>4</v>
      </c>
      <c r="C302" t="s">
        <v>76</v>
      </c>
      <c r="D302">
        <v>1</v>
      </c>
      <c r="E302" t="s">
        <v>476</v>
      </c>
      <c r="F302" t="s">
        <v>477</v>
      </c>
      <c r="G302">
        <v>-23.879829999999998</v>
      </c>
      <c r="H302">
        <v>-46.457155999999998</v>
      </c>
    </row>
    <row r="303" spans="1:8" hidden="1">
      <c r="A303">
        <v>302</v>
      </c>
      <c r="B303">
        <v>5</v>
      </c>
      <c r="C303" t="s">
        <v>68</v>
      </c>
      <c r="D303">
        <v>1</v>
      </c>
      <c r="E303" t="s">
        <v>476</v>
      </c>
      <c r="F303" t="s">
        <v>477</v>
      </c>
      <c r="G303">
        <v>-23.879794</v>
      </c>
      <c r="H303">
        <v>-46.457141</v>
      </c>
    </row>
    <row r="304" spans="1:8" hidden="1">
      <c r="A304">
        <v>303</v>
      </c>
      <c r="B304">
        <v>6</v>
      </c>
      <c r="C304" t="s">
        <v>12</v>
      </c>
      <c r="D304">
        <v>12</v>
      </c>
      <c r="E304" t="s">
        <v>476</v>
      </c>
      <c r="F304" t="s">
        <v>477</v>
      </c>
      <c r="G304">
        <v>-23.879794</v>
      </c>
      <c r="H304">
        <v>-46.457160999999999</v>
      </c>
    </row>
    <row r="305" spans="1:8" hidden="1">
      <c r="A305">
        <v>304</v>
      </c>
      <c r="B305">
        <v>7</v>
      </c>
      <c r="C305" t="s">
        <v>18</v>
      </c>
      <c r="D305">
        <v>12</v>
      </c>
      <c r="E305" t="s">
        <v>476</v>
      </c>
      <c r="F305" t="s">
        <v>477</v>
      </c>
      <c r="G305">
        <v>-23.879794</v>
      </c>
      <c r="H305">
        <v>-46.457160999999999</v>
      </c>
    </row>
    <row r="306" spans="1:8" hidden="1">
      <c r="A306">
        <v>305</v>
      </c>
      <c r="B306">
        <v>8</v>
      </c>
      <c r="C306" t="s">
        <v>68</v>
      </c>
      <c r="D306">
        <v>1</v>
      </c>
      <c r="E306" t="s">
        <v>476</v>
      </c>
      <c r="F306" t="s">
        <v>477</v>
      </c>
      <c r="G306">
        <v>-23.879605000000002</v>
      </c>
      <c r="H306">
        <v>-46.457076999999998</v>
      </c>
    </row>
    <row r="307" spans="1:8" hidden="1">
      <c r="A307">
        <v>306</v>
      </c>
      <c r="B307">
        <v>9</v>
      </c>
      <c r="C307" t="s">
        <v>12</v>
      </c>
      <c r="D307">
        <v>25</v>
      </c>
      <c r="E307" t="s">
        <v>476</v>
      </c>
      <c r="F307" t="s">
        <v>477</v>
      </c>
      <c r="G307">
        <v>-23.879605999999999</v>
      </c>
      <c r="H307">
        <v>-46.457076000000001</v>
      </c>
    </row>
    <row r="308" spans="1:8" hidden="1">
      <c r="A308">
        <v>307</v>
      </c>
      <c r="B308">
        <v>10</v>
      </c>
      <c r="C308" t="s">
        <v>14</v>
      </c>
      <c r="D308">
        <v>25</v>
      </c>
      <c r="E308" t="s">
        <v>476</v>
      </c>
      <c r="F308" t="s">
        <v>477</v>
      </c>
      <c r="G308">
        <v>-23.879605999999999</v>
      </c>
      <c r="H308">
        <v>-46.457076000000001</v>
      </c>
    </row>
    <row r="309" spans="1:8" hidden="1">
      <c r="A309">
        <v>308</v>
      </c>
      <c r="B309">
        <v>11</v>
      </c>
      <c r="C309" t="s">
        <v>28</v>
      </c>
      <c r="D309">
        <v>25</v>
      </c>
      <c r="E309" t="s">
        <v>476</v>
      </c>
      <c r="F309" t="s">
        <v>477</v>
      </c>
      <c r="G309">
        <v>-23.879605999999999</v>
      </c>
      <c r="H309">
        <v>-46.457076000000001</v>
      </c>
    </row>
    <row r="310" spans="1:8" hidden="1">
      <c r="A310">
        <v>309</v>
      </c>
      <c r="B310">
        <v>12</v>
      </c>
      <c r="C310" t="s">
        <v>36</v>
      </c>
      <c r="D310">
        <v>25</v>
      </c>
      <c r="E310" t="s">
        <v>476</v>
      </c>
      <c r="F310" t="s">
        <v>477</v>
      </c>
      <c r="G310">
        <v>-23.879605999999999</v>
      </c>
      <c r="H310">
        <v>-46.457076000000001</v>
      </c>
    </row>
    <row r="311" spans="1:8" hidden="1">
      <c r="A311">
        <v>310</v>
      </c>
      <c r="B311">
        <v>13</v>
      </c>
      <c r="C311" t="s">
        <v>12</v>
      </c>
      <c r="D311">
        <v>3</v>
      </c>
      <c r="E311" t="s">
        <v>476</v>
      </c>
      <c r="F311" t="s">
        <v>477</v>
      </c>
      <c r="G311">
        <v>-23.879321999999998</v>
      </c>
      <c r="H311">
        <v>-46.456975</v>
      </c>
    </row>
    <row r="312" spans="1:8" hidden="1">
      <c r="A312">
        <v>311</v>
      </c>
      <c r="B312">
        <v>14</v>
      </c>
      <c r="C312" t="s">
        <v>14</v>
      </c>
      <c r="D312">
        <v>3</v>
      </c>
      <c r="E312" t="s">
        <v>476</v>
      </c>
      <c r="F312" t="s">
        <v>477</v>
      </c>
      <c r="G312">
        <v>-23.879321999999998</v>
      </c>
      <c r="H312">
        <v>-46.456975</v>
      </c>
    </row>
    <row r="313" spans="1:8" hidden="1">
      <c r="A313">
        <v>312</v>
      </c>
      <c r="B313">
        <v>15</v>
      </c>
      <c r="C313" t="s">
        <v>16</v>
      </c>
      <c r="D313">
        <v>3</v>
      </c>
      <c r="E313" t="s">
        <v>476</v>
      </c>
      <c r="F313" t="s">
        <v>477</v>
      </c>
      <c r="G313">
        <v>-23.879321999999998</v>
      </c>
      <c r="H313">
        <v>-46.456975</v>
      </c>
    </row>
    <row r="314" spans="1:8" hidden="1">
      <c r="A314">
        <v>313</v>
      </c>
      <c r="B314">
        <v>16</v>
      </c>
      <c r="C314" t="s">
        <v>36</v>
      </c>
      <c r="D314">
        <v>3</v>
      </c>
      <c r="E314" t="s">
        <v>476</v>
      </c>
      <c r="F314" t="s">
        <v>477</v>
      </c>
      <c r="G314">
        <v>-23.879321999999998</v>
      </c>
      <c r="H314">
        <v>-46.456975</v>
      </c>
    </row>
    <row r="315" spans="1:8" hidden="1">
      <c r="A315">
        <v>314</v>
      </c>
      <c r="B315">
        <v>17</v>
      </c>
      <c r="C315" t="s">
        <v>12</v>
      </c>
      <c r="D315">
        <v>5</v>
      </c>
      <c r="E315" t="s">
        <v>476</v>
      </c>
      <c r="F315" t="s">
        <v>477</v>
      </c>
      <c r="G315">
        <v>-23.879245999999998</v>
      </c>
      <c r="H315">
        <v>-46.457054999999997</v>
      </c>
    </row>
    <row r="316" spans="1:8" hidden="1">
      <c r="A316">
        <v>315</v>
      </c>
      <c r="B316">
        <v>18</v>
      </c>
      <c r="C316" t="s">
        <v>18</v>
      </c>
      <c r="D316">
        <v>25</v>
      </c>
      <c r="E316" t="s">
        <v>476</v>
      </c>
      <c r="F316" t="s">
        <v>477</v>
      </c>
      <c r="G316">
        <v>-23.879038999999999</v>
      </c>
      <c r="H316">
        <v>-46.456899100000001</v>
      </c>
    </row>
    <row r="317" spans="1:8" hidden="1">
      <c r="A317">
        <v>316</v>
      </c>
      <c r="B317">
        <v>19</v>
      </c>
      <c r="C317" t="s">
        <v>20</v>
      </c>
      <c r="D317">
        <v>25</v>
      </c>
      <c r="E317" t="s">
        <v>476</v>
      </c>
      <c r="F317" t="s">
        <v>477</v>
      </c>
      <c r="G317">
        <v>-23.879038999999999</v>
      </c>
      <c r="H317">
        <v>-46.456899100000001</v>
      </c>
    </row>
    <row r="318" spans="1:8" hidden="1">
      <c r="A318">
        <v>317</v>
      </c>
      <c r="B318">
        <v>20</v>
      </c>
      <c r="C318" t="s">
        <v>28</v>
      </c>
      <c r="D318">
        <v>25</v>
      </c>
      <c r="E318" t="s">
        <v>476</v>
      </c>
      <c r="F318" t="s">
        <v>477</v>
      </c>
      <c r="G318">
        <v>-23.879038999999999</v>
      </c>
      <c r="H318">
        <v>-46.456899100000001</v>
      </c>
    </row>
    <row r="319" spans="1:8" hidden="1">
      <c r="A319">
        <v>318</v>
      </c>
      <c r="B319">
        <v>21</v>
      </c>
      <c r="C319" t="s">
        <v>36</v>
      </c>
      <c r="D319">
        <v>25</v>
      </c>
      <c r="E319" t="s">
        <v>476</v>
      </c>
      <c r="F319" t="s">
        <v>477</v>
      </c>
      <c r="G319">
        <v>-23.879038999999999</v>
      </c>
      <c r="H319">
        <v>-46.456899100000001</v>
      </c>
    </row>
    <row r="320" spans="1:8" hidden="1">
      <c r="A320">
        <v>319</v>
      </c>
      <c r="B320">
        <v>22</v>
      </c>
      <c r="C320" t="s">
        <v>66</v>
      </c>
      <c r="D320">
        <v>1</v>
      </c>
      <c r="E320" t="s">
        <v>476</v>
      </c>
      <c r="F320" t="s">
        <v>477</v>
      </c>
      <c r="G320">
        <v>-23.878975000000001</v>
      </c>
      <c r="H320">
        <v>-46.456794000000002</v>
      </c>
    </row>
    <row r="321" spans="1:8" hidden="1">
      <c r="A321">
        <v>320</v>
      </c>
      <c r="B321">
        <v>23</v>
      </c>
      <c r="C321" t="s">
        <v>50</v>
      </c>
      <c r="D321">
        <v>10</v>
      </c>
      <c r="E321" t="s">
        <v>476</v>
      </c>
      <c r="F321" t="s">
        <v>477</v>
      </c>
      <c r="G321">
        <v>-23.878820999999999</v>
      </c>
      <c r="H321">
        <v>-46.456775</v>
      </c>
    </row>
    <row r="322" spans="1:8" hidden="1">
      <c r="A322">
        <v>321</v>
      </c>
      <c r="B322">
        <v>24</v>
      </c>
      <c r="C322" t="s">
        <v>22</v>
      </c>
      <c r="D322">
        <v>10</v>
      </c>
      <c r="E322" t="s">
        <v>476</v>
      </c>
      <c r="F322" t="s">
        <v>477</v>
      </c>
      <c r="G322">
        <v>-23.878893999999999</v>
      </c>
      <c r="H322">
        <v>-46.456780000000002</v>
      </c>
    </row>
    <row r="323" spans="1:8" hidden="1">
      <c r="A323">
        <v>322</v>
      </c>
      <c r="B323">
        <v>25</v>
      </c>
      <c r="C323" t="s">
        <v>20</v>
      </c>
      <c r="D323">
        <v>7</v>
      </c>
      <c r="E323" t="s">
        <v>476</v>
      </c>
      <c r="F323" t="s">
        <v>477</v>
      </c>
      <c r="G323">
        <v>-23.878836</v>
      </c>
      <c r="H323">
        <v>-46.456834999999998</v>
      </c>
    </row>
    <row r="324" spans="1:8" hidden="1">
      <c r="A324">
        <v>323</v>
      </c>
      <c r="B324">
        <v>26</v>
      </c>
      <c r="C324" t="s">
        <v>36</v>
      </c>
      <c r="D324">
        <v>7</v>
      </c>
      <c r="E324" t="s">
        <v>476</v>
      </c>
      <c r="F324" t="s">
        <v>477</v>
      </c>
      <c r="G324">
        <v>-23.878836</v>
      </c>
      <c r="H324">
        <v>-46.456834999999998</v>
      </c>
    </row>
    <row r="325" spans="1:8" hidden="1">
      <c r="A325">
        <v>324</v>
      </c>
      <c r="B325">
        <v>27</v>
      </c>
      <c r="C325" t="s">
        <v>22</v>
      </c>
      <c r="D325">
        <v>5</v>
      </c>
      <c r="E325" t="s">
        <v>476</v>
      </c>
      <c r="F325" t="s">
        <v>477</v>
      </c>
      <c r="G325">
        <v>-23.878719</v>
      </c>
      <c r="H325">
        <v>-46.456823</v>
      </c>
    </row>
    <row r="326" spans="1:8" hidden="1">
      <c r="A326">
        <v>325</v>
      </c>
      <c r="B326">
        <v>28</v>
      </c>
      <c r="C326" t="s">
        <v>36</v>
      </c>
      <c r="D326">
        <v>5</v>
      </c>
      <c r="E326" t="s">
        <v>476</v>
      </c>
      <c r="F326" t="s">
        <v>477</v>
      </c>
      <c r="G326">
        <v>-23.878719</v>
      </c>
      <c r="H326">
        <v>-46.456823</v>
      </c>
    </row>
    <row r="327" spans="1:8" hidden="1">
      <c r="A327">
        <v>326</v>
      </c>
      <c r="B327">
        <v>29</v>
      </c>
      <c r="C327" t="s">
        <v>68</v>
      </c>
      <c r="D327">
        <v>1</v>
      </c>
      <c r="E327" t="s">
        <v>476</v>
      </c>
      <c r="F327" t="s">
        <v>477</v>
      </c>
      <c r="G327">
        <v>-23.878717999999999</v>
      </c>
      <c r="H327">
        <v>-46.456822000000003</v>
      </c>
    </row>
    <row r="328" spans="1:8" hidden="1">
      <c r="A328">
        <v>327</v>
      </c>
      <c r="B328">
        <v>30</v>
      </c>
      <c r="C328" t="s">
        <v>36</v>
      </c>
      <c r="D328">
        <v>6</v>
      </c>
      <c r="E328" t="s">
        <v>476</v>
      </c>
      <c r="F328" t="s">
        <v>477</v>
      </c>
      <c r="G328">
        <v>-23.878363</v>
      </c>
      <c r="H328">
        <v>-46.456879000000001</v>
      </c>
    </row>
    <row r="329" spans="1:8" hidden="1">
      <c r="A329">
        <v>328</v>
      </c>
      <c r="B329">
        <v>31</v>
      </c>
      <c r="C329" t="s">
        <v>22</v>
      </c>
      <c r="D329">
        <v>6</v>
      </c>
      <c r="E329" t="s">
        <v>476</v>
      </c>
      <c r="F329" t="s">
        <v>477</v>
      </c>
      <c r="G329">
        <v>-23.878360000000001</v>
      </c>
      <c r="H329">
        <v>-46.456896</v>
      </c>
    </row>
    <row r="330" spans="1:8" hidden="1">
      <c r="A330">
        <v>329</v>
      </c>
      <c r="B330">
        <v>32</v>
      </c>
      <c r="C330" t="s">
        <v>12</v>
      </c>
      <c r="D330">
        <v>20</v>
      </c>
      <c r="E330" t="s">
        <v>476</v>
      </c>
      <c r="F330" t="s">
        <v>477</v>
      </c>
      <c r="G330">
        <v>-23.878201000000001</v>
      </c>
      <c r="H330">
        <v>-46.456947</v>
      </c>
    </row>
    <row r="331" spans="1:8" hidden="1">
      <c r="A331">
        <v>330</v>
      </c>
      <c r="B331">
        <v>33</v>
      </c>
      <c r="C331" t="s">
        <v>54</v>
      </c>
      <c r="D331">
        <v>10</v>
      </c>
      <c r="E331" t="s">
        <v>476</v>
      </c>
      <c r="F331" t="s">
        <v>477</v>
      </c>
      <c r="G331">
        <v>-23.8782</v>
      </c>
      <c r="H331">
        <v>-46.456975999999997</v>
      </c>
    </row>
    <row r="332" spans="1:8" hidden="1">
      <c r="A332">
        <v>331</v>
      </c>
      <c r="B332">
        <v>34</v>
      </c>
      <c r="C332" t="s">
        <v>36</v>
      </c>
      <c r="D332">
        <v>10</v>
      </c>
      <c r="E332" t="s">
        <v>476</v>
      </c>
      <c r="F332" t="s">
        <v>477</v>
      </c>
      <c r="G332">
        <v>-23.878087000000001</v>
      </c>
      <c r="H332">
        <v>-46.456949999999999</v>
      </c>
    </row>
    <row r="333" spans="1:8" hidden="1">
      <c r="A333">
        <v>332</v>
      </c>
      <c r="B333">
        <v>35</v>
      </c>
      <c r="C333" t="s">
        <v>32</v>
      </c>
      <c r="D333">
        <v>3</v>
      </c>
      <c r="E333" t="s">
        <v>476</v>
      </c>
      <c r="F333" t="s">
        <v>477</v>
      </c>
      <c r="G333">
        <v>-23.878031</v>
      </c>
      <c r="H333">
        <v>-46.457008999999999</v>
      </c>
    </row>
    <row r="334" spans="1:8" hidden="1">
      <c r="A334">
        <v>333</v>
      </c>
      <c r="B334">
        <v>36</v>
      </c>
      <c r="C334" t="s">
        <v>36</v>
      </c>
      <c r="D334">
        <v>3</v>
      </c>
      <c r="E334" t="s">
        <v>476</v>
      </c>
      <c r="F334" t="s">
        <v>477</v>
      </c>
      <c r="G334">
        <v>-23.878031</v>
      </c>
      <c r="H334">
        <v>-46.457008999999999</v>
      </c>
    </row>
    <row r="335" spans="1:8" hidden="1">
      <c r="A335">
        <v>334</v>
      </c>
      <c r="B335">
        <v>37</v>
      </c>
      <c r="C335" t="s">
        <v>66</v>
      </c>
      <c r="D335">
        <v>1</v>
      </c>
      <c r="E335" t="s">
        <v>476</v>
      </c>
      <c r="F335" t="s">
        <v>477</v>
      </c>
      <c r="G335">
        <v>-23.877811999999999</v>
      </c>
      <c r="H335">
        <v>-46.457293999999997</v>
      </c>
    </row>
    <row r="336" spans="1:8" hidden="1">
      <c r="A336">
        <v>335</v>
      </c>
      <c r="B336">
        <v>38</v>
      </c>
      <c r="C336" t="s">
        <v>66</v>
      </c>
      <c r="D336">
        <v>1</v>
      </c>
      <c r="E336" t="s">
        <v>476</v>
      </c>
      <c r="F336" t="s">
        <v>477</v>
      </c>
      <c r="G336">
        <v>-23.877813</v>
      </c>
      <c r="H336">
        <v>-46.457295000000002</v>
      </c>
    </row>
    <row r="337" spans="1:8" hidden="1">
      <c r="A337">
        <v>336</v>
      </c>
      <c r="B337">
        <v>39</v>
      </c>
      <c r="C337" t="s">
        <v>68</v>
      </c>
      <c r="D337">
        <v>1</v>
      </c>
      <c r="E337" t="s">
        <v>476</v>
      </c>
      <c r="F337" t="s">
        <v>477</v>
      </c>
      <c r="G337">
        <v>-23.877724000000001</v>
      </c>
      <c r="H337">
        <v>-46.457380999999998</v>
      </c>
    </row>
    <row r="338" spans="1:8" hidden="1">
      <c r="A338">
        <v>337</v>
      </c>
      <c r="B338">
        <v>40</v>
      </c>
      <c r="C338" t="s">
        <v>22</v>
      </c>
      <c r="D338">
        <v>20</v>
      </c>
      <c r="E338" t="s">
        <v>476</v>
      </c>
      <c r="F338" t="s">
        <v>477</v>
      </c>
      <c r="G338">
        <v>-23.877690999999999</v>
      </c>
      <c r="H338">
        <v>-46.457355</v>
      </c>
    </row>
    <row r="339" spans="1:8" hidden="1">
      <c r="A339">
        <v>338</v>
      </c>
      <c r="B339">
        <v>41</v>
      </c>
      <c r="C339" t="s">
        <v>18</v>
      </c>
      <c r="D339">
        <v>20</v>
      </c>
      <c r="E339" t="s">
        <v>476</v>
      </c>
      <c r="F339" t="s">
        <v>477</v>
      </c>
      <c r="G339">
        <v>-23.877690999999999</v>
      </c>
      <c r="H339">
        <v>-46.457355</v>
      </c>
    </row>
    <row r="340" spans="1:8" hidden="1">
      <c r="A340">
        <v>339</v>
      </c>
      <c r="B340">
        <v>42</v>
      </c>
      <c r="C340" t="s">
        <v>68</v>
      </c>
      <c r="D340">
        <v>1</v>
      </c>
      <c r="E340" t="s">
        <v>476</v>
      </c>
      <c r="F340" t="s">
        <v>477</v>
      </c>
      <c r="G340">
        <v>-23.877596</v>
      </c>
      <c r="H340">
        <v>-46.457289000000003</v>
      </c>
    </row>
    <row r="341" spans="1:8" hidden="1">
      <c r="A341">
        <v>340</v>
      </c>
      <c r="B341">
        <v>43</v>
      </c>
      <c r="C341" t="s">
        <v>50</v>
      </c>
      <c r="D341">
        <v>4</v>
      </c>
      <c r="E341" t="s">
        <v>476</v>
      </c>
      <c r="F341" t="s">
        <v>477</v>
      </c>
      <c r="G341">
        <v>-23.877596</v>
      </c>
      <c r="H341">
        <v>-46.457289000000003</v>
      </c>
    </row>
    <row r="342" spans="1:8" hidden="1">
      <c r="A342">
        <v>341</v>
      </c>
      <c r="B342">
        <v>44</v>
      </c>
      <c r="C342" t="s">
        <v>44</v>
      </c>
      <c r="D342">
        <v>40</v>
      </c>
      <c r="E342" t="s">
        <v>476</v>
      </c>
      <c r="F342" t="s">
        <v>477</v>
      </c>
      <c r="G342">
        <v>-23.877496000000001</v>
      </c>
      <c r="H342">
        <v>-46.457318999999998</v>
      </c>
    </row>
    <row r="343" spans="1:8" hidden="1">
      <c r="A343">
        <v>342</v>
      </c>
      <c r="B343">
        <v>45</v>
      </c>
      <c r="C343" t="s">
        <v>66</v>
      </c>
      <c r="D343">
        <v>1</v>
      </c>
      <c r="E343" t="s">
        <v>476</v>
      </c>
      <c r="F343" t="s">
        <v>477</v>
      </c>
      <c r="G343">
        <v>-23.877496000000001</v>
      </c>
      <c r="H343">
        <v>-46.457318999999998</v>
      </c>
    </row>
    <row r="344" spans="1:8" hidden="1">
      <c r="A344">
        <v>343</v>
      </c>
      <c r="B344">
        <v>46</v>
      </c>
      <c r="C344" t="s">
        <v>68</v>
      </c>
      <c r="D344">
        <v>1</v>
      </c>
      <c r="E344" t="s">
        <v>476</v>
      </c>
      <c r="F344" t="s">
        <v>477</v>
      </c>
      <c r="G344">
        <v>-23.877455999999999</v>
      </c>
      <c r="H344">
        <v>-46.457385000000002</v>
      </c>
    </row>
    <row r="345" spans="1:8" hidden="1">
      <c r="A345">
        <v>344</v>
      </c>
      <c r="B345">
        <v>47</v>
      </c>
      <c r="C345" t="s">
        <v>14</v>
      </c>
      <c r="D345">
        <v>4</v>
      </c>
      <c r="E345" t="s">
        <v>476</v>
      </c>
      <c r="F345" t="s">
        <v>477</v>
      </c>
      <c r="G345">
        <v>-23.87706</v>
      </c>
      <c r="H345">
        <v>-46.457726000000001</v>
      </c>
    </row>
    <row r="346" spans="1:8" hidden="1">
      <c r="A346">
        <v>345</v>
      </c>
      <c r="B346">
        <v>48</v>
      </c>
      <c r="C346" t="s">
        <v>50</v>
      </c>
      <c r="D346">
        <v>20</v>
      </c>
      <c r="E346" t="s">
        <v>476</v>
      </c>
      <c r="F346" t="s">
        <v>477</v>
      </c>
      <c r="G346">
        <v>-23.87697</v>
      </c>
      <c r="H346">
        <v>-46.457833000000001</v>
      </c>
    </row>
    <row r="347" spans="1:8" hidden="1">
      <c r="A347">
        <v>346</v>
      </c>
      <c r="B347">
        <v>49</v>
      </c>
      <c r="C347" t="s">
        <v>68</v>
      </c>
      <c r="D347">
        <v>1</v>
      </c>
      <c r="E347" t="s">
        <v>476</v>
      </c>
      <c r="F347" t="s">
        <v>477</v>
      </c>
      <c r="G347">
        <v>-23.87697</v>
      </c>
      <c r="H347">
        <v>-46.457833000000001</v>
      </c>
    </row>
    <row r="348" spans="1:8" hidden="1">
      <c r="A348">
        <v>347</v>
      </c>
      <c r="B348">
        <v>50</v>
      </c>
      <c r="C348" t="s">
        <v>68</v>
      </c>
      <c r="D348">
        <v>1</v>
      </c>
      <c r="E348" t="s">
        <v>476</v>
      </c>
      <c r="F348" t="s">
        <v>477</v>
      </c>
      <c r="G348">
        <v>-23.876856</v>
      </c>
      <c r="H348">
        <v>-46.457980999999997</v>
      </c>
    </row>
    <row r="349" spans="1:8" hidden="1">
      <c r="A349">
        <v>348</v>
      </c>
      <c r="B349">
        <v>51</v>
      </c>
      <c r="C349" t="s">
        <v>50</v>
      </c>
      <c r="D349">
        <v>4</v>
      </c>
      <c r="E349" t="s">
        <v>476</v>
      </c>
      <c r="F349" t="s">
        <v>477</v>
      </c>
      <c r="G349">
        <v>-23.876856</v>
      </c>
      <c r="H349">
        <v>-46.457980999999997</v>
      </c>
    </row>
    <row r="350" spans="1:8" hidden="1">
      <c r="A350">
        <v>349</v>
      </c>
      <c r="B350">
        <v>52</v>
      </c>
      <c r="C350" t="s">
        <v>68</v>
      </c>
      <c r="D350">
        <v>1</v>
      </c>
      <c r="E350" t="s">
        <v>476</v>
      </c>
      <c r="F350" t="s">
        <v>477</v>
      </c>
      <c r="G350">
        <v>-23.876514</v>
      </c>
      <c r="H350">
        <v>-46.458497000000001</v>
      </c>
    </row>
    <row r="351" spans="1:8" hidden="1">
      <c r="A351">
        <v>350</v>
      </c>
      <c r="B351">
        <v>53</v>
      </c>
      <c r="C351" t="s">
        <v>68</v>
      </c>
      <c r="D351">
        <v>1</v>
      </c>
      <c r="E351" t="s">
        <v>476</v>
      </c>
      <c r="F351" t="s">
        <v>477</v>
      </c>
      <c r="G351">
        <v>-23.876386</v>
      </c>
      <c r="H351">
        <v>-46.458879000000003</v>
      </c>
    </row>
    <row r="352" spans="1:8" hidden="1">
      <c r="A352">
        <v>351</v>
      </c>
      <c r="B352">
        <v>54</v>
      </c>
      <c r="C352" t="s">
        <v>50</v>
      </c>
      <c r="D352">
        <v>20</v>
      </c>
      <c r="E352" t="s">
        <v>476</v>
      </c>
      <c r="F352" t="s">
        <v>477</v>
      </c>
      <c r="G352">
        <v>-23.876386</v>
      </c>
      <c r="H352">
        <v>-46.458879000000003</v>
      </c>
    </row>
    <row r="353" spans="1:8" hidden="1">
      <c r="A353">
        <v>352</v>
      </c>
      <c r="B353">
        <v>55</v>
      </c>
      <c r="C353" t="s">
        <v>22</v>
      </c>
      <c r="D353">
        <v>6</v>
      </c>
      <c r="E353" t="s">
        <v>476</v>
      </c>
      <c r="F353" t="s">
        <v>477</v>
      </c>
      <c r="G353">
        <v>-23.876321999999998</v>
      </c>
      <c r="H353">
        <v>-46.458951999999996</v>
      </c>
    </row>
    <row r="354" spans="1:8" hidden="1">
      <c r="A354">
        <v>353</v>
      </c>
      <c r="B354">
        <v>56</v>
      </c>
      <c r="C354" t="s">
        <v>22</v>
      </c>
      <c r="D354">
        <v>2</v>
      </c>
      <c r="E354" t="s">
        <v>476</v>
      </c>
      <c r="F354" t="s">
        <v>477</v>
      </c>
      <c r="G354">
        <v>-23.876054</v>
      </c>
      <c r="H354">
        <v>-46.459257999999998</v>
      </c>
    </row>
    <row r="355" spans="1:8" hidden="1">
      <c r="A355">
        <v>354</v>
      </c>
      <c r="B355">
        <v>57</v>
      </c>
      <c r="C355" t="s">
        <v>68</v>
      </c>
      <c r="D355">
        <v>1</v>
      </c>
      <c r="E355" t="s">
        <v>476</v>
      </c>
      <c r="F355" t="s">
        <v>477</v>
      </c>
      <c r="G355">
        <v>-23.876075</v>
      </c>
      <c r="H355">
        <v>-46.459383000000003</v>
      </c>
    </row>
    <row r="356" spans="1:8" hidden="1">
      <c r="A356">
        <v>355</v>
      </c>
      <c r="B356">
        <v>58</v>
      </c>
      <c r="C356" t="s">
        <v>66</v>
      </c>
      <c r="D356">
        <v>1</v>
      </c>
      <c r="E356" t="s">
        <v>476</v>
      </c>
      <c r="F356" t="s">
        <v>477</v>
      </c>
      <c r="G356">
        <v>-23.876031000000001</v>
      </c>
      <c r="H356">
        <v>-46.459442000000003</v>
      </c>
    </row>
    <row r="357" spans="1:8" hidden="1">
      <c r="A357">
        <v>356</v>
      </c>
      <c r="B357">
        <v>59</v>
      </c>
      <c r="C357" t="s">
        <v>50</v>
      </c>
      <c r="D357">
        <v>100</v>
      </c>
      <c r="E357" t="s">
        <v>476</v>
      </c>
      <c r="F357" t="s">
        <v>477</v>
      </c>
      <c r="G357">
        <v>-23.875982</v>
      </c>
      <c r="H357">
        <v>-46.459431000000002</v>
      </c>
    </row>
    <row r="358" spans="1:8" hidden="1">
      <c r="A358">
        <v>357</v>
      </c>
      <c r="B358">
        <v>60</v>
      </c>
      <c r="C358" t="s">
        <v>12</v>
      </c>
      <c r="D358">
        <v>100</v>
      </c>
      <c r="E358" t="s">
        <v>476</v>
      </c>
      <c r="F358" t="s">
        <v>477</v>
      </c>
      <c r="G358">
        <v>-23.875982</v>
      </c>
      <c r="H358">
        <v>-46.459431000000002</v>
      </c>
    </row>
    <row r="359" spans="1:8" hidden="1">
      <c r="A359">
        <v>358</v>
      </c>
      <c r="B359">
        <v>61</v>
      </c>
      <c r="C359" t="s">
        <v>18</v>
      </c>
      <c r="D359">
        <v>15</v>
      </c>
      <c r="E359" t="s">
        <v>476</v>
      </c>
      <c r="F359" t="s">
        <v>477</v>
      </c>
      <c r="G359">
        <v>-23.875997999999999</v>
      </c>
      <c r="H359">
        <v>-46.459544999999999</v>
      </c>
    </row>
    <row r="360" spans="1:8" hidden="1">
      <c r="A360">
        <v>359</v>
      </c>
      <c r="B360">
        <v>62</v>
      </c>
      <c r="C360" t="s">
        <v>18</v>
      </c>
      <c r="D360">
        <v>4</v>
      </c>
      <c r="E360" t="s">
        <v>476</v>
      </c>
      <c r="F360" t="s">
        <v>477</v>
      </c>
      <c r="G360">
        <v>-23.875952999999999</v>
      </c>
      <c r="H360">
        <v>-46.459612999999997</v>
      </c>
    </row>
    <row r="361" spans="1:8" hidden="1">
      <c r="A361">
        <v>360</v>
      </c>
      <c r="B361">
        <v>63</v>
      </c>
      <c r="C361" t="s">
        <v>22</v>
      </c>
      <c r="D361">
        <v>30</v>
      </c>
      <c r="E361" t="s">
        <v>476</v>
      </c>
      <c r="F361" t="s">
        <v>477</v>
      </c>
      <c r="G361">
        <v>-23.875945000000002</v>
      </c>
      <c r="H361">
        <v>-46.459648000000001</v>
      </c>
    </row>
    <row r="362" spans="1:8" hidden="1">
      <c r="A362">
        <v>361</v>
      </c>
      <c r="B362">
        <v>64</v>
      </c>
      <c r="C362" t="s">
        <v>36</v>
      </c>
      <c r="D362">
        <v>30</v>
      </c>
      <c r="E362" t="s">
        <v>476</v>
      </c>
      <c r="F362" t="s">
        <v>477</v>
      </c>
      <c r="G362">
        <v>-23.875945000000002</v>
      </c>
      <c r="H362">
        <v>-46.459648000000001</v>
      </c>
    </row>
    <row r="363" spans="1:8" hidden="1">
      <c r="A363">
        <v>362</v>
      </c>
      <c r="B363">
        <v>65</v>
      </c>
      <c r="C363" t="s">
        <v>36</v>
      </c>
      <c r="D363">
        <v>6</v>
      </c>
      <c r="E363" t="s">
        <v>476</v>
      </c>
      <c r="F363" t="s">
        <v>477</v>
      </c>
      <c r="G363">
        <v>-23.875831999999999</v>
      </c>
      <c r="H363">
        <v>-46.459865999999998</v>
      </c>
    </row>
    <row r="364" spans="1:8" hidden="1">
      <c r="A364">
        <v>363</v>
      </c>
      <c r="B364">
        <v>66</v>
      </c>
      <c r="C364" t="s">
        <v>26</v>
      </c>
      <c r="D364">
        <v>6</v>
      </c>
      <c r="E364" t="s">
        <v>476</v>
      </c>
      <c r="F364" t="s">
        <v>477</v>
      </c>
      <c r="G364">
        <v>-23.875831999999999</v>
      </c>
      <c r="H364">
        <v>-46.459865999999998</v>
      </c>
    </row>
    <row r="365" spans="1:8" hidden="1">
      <c r="A365">
        <v>364</v>
      </c>
      <c r="B365">
        <v>67</v>
      </c>
      <c r="C365" t="s">
        <v>50</v>
      </c>
      <c r="D365">
        <v>6</v>
      </c>
      <c r="E365" t="s">
        <v>476</v>
      </c>
      <c r="F365" t="s">
        <v>477</v>
      </c>
      <c r="G365">
        <v>-23.875636</v>
      </c>
      <c r="H365">
        <v>-46.459972999999998</v>
      </c>
    </row>
    <row r="366" spans="1:8" hidden="1">
      <c r="A366">
        <v>365</v>
      </c>
      <c r="B366">
        <v>68</v>
      </c>
      <c r="C366" t="s">
        <v>16</v>
      </c>
      <c r="D366">
        <v>10</v>
      </c>
      <c r="E366" t="s">
        <v>476</v>
      </c>
      <c r="F366" t="s">
        <v>477</v>
      </c>
      <c r="G366">
        <v>-23.875610999999999</v>
      </c>
      <c r="H366">
        <v>-46.460087999999999</v>
      </c>
    </row>
    <row r="367" spans="1:8" hidden="1">
      <c r="A367">
        <v>366</v>
      </c>
      <c r="B367">
        <v>69</v>
      </c>
      <c r="C367" t="s">
        <v>36</v>
      </c>
      <c r="D367">
        <v>10</v>
      </c>
      <c r="E367" t="s">
        <v>476</v>
      </c>
      <c r="F367" t="s">
        <v>477</v>
      </c>
      <c r="G367">
        <v>-23.875610999999999</v>
      </c>
      <c r="H367">
        <v>-46.460087999999999</v>
      </c>
    </row>
    <row r="368" spans="1:8" hidden="1">
      <c r="A368">
        <v>367</v>
      </c>
      <c r="B368">
        <v>70</v>
      </c>
      <c r="C368" t="s">
        <v>22</v>
      </c>
      <c r="D368">
        <v>2</v>
      </c>
      <c r="E368" t="s">
        <v>476</v>
      </c>
      <c r="F368" t="s">
        <v>477</v>
      </c>
      <c r="G368">
        <v>-23.875464000000001</v>
      </c>
      <c r="H368">
        <v>-46.460116999999997</v>
      </c>
    </row>
    <row r="369" spans="1:8" hidden="1">
      <c r="A369">
        <v>368</v>
      </c>
      <c r="B369">
        <v>71</v>
      </c>
      <c r="C369" t="s">
        <v>28</v>
      </c>
      <c r="D369">
        <v>20</v>
      </c>
      <c r="E369" t="s">
        <v>476</v>
      </c>
      <c r="F369" t="s">
        <v>477</v>
      </c>
      <c r="G369">
        <v>-23.875447999999999</v>
      </c>
      <c r="H369">
        <v>-46.460113</v>
      </c>
    </row>
    <row r="370" spans="1:8" hidden="1">
      <c r="A370">
        <v>369</v>
      </c>
      <c r="B370">
        <v>72</v>
      </c>
      <c r="C370" t="s">
        <v>32</v>
      </c>
      <c r="D370">
        <v>50</v>
      </c>
      <c r="E370" t="s">
        <v>476</v>
      </c>
      <c r="F370" t="s">
        <v>477</v>
      </c>
      <c r="G370">
        <v>-23.875312000000001</v>
      </c>
      <c r="H370">
        <v>-46.460098000000002</v>
      </c>
    </row>
    <row r="371" spans="1:8" hidden="1">
      <c r="A371">
        <v>370</v>
      </c>
      <c r="B371">
        <v>73</v>
      </c>
      <c r="C371" t="s">
        <v>66</v>
      </c>
      <c r="D371">
        <v>1</v>
      </c>
      <c r="E371" t="s">
        <v>476</v>
      </c>
      <c r="F371" t="s">
        <v>477</v>
      </c>
      <c r="G371">
        <v>-23.8749</v>
      </c>
      <c r="H371">
        <v>-46.460534000000003</v>
      </c>
    </row>
    <row r="372" spans="1:8" hidden="1">
      <c r="A372">
        <v>371</v>
      </c>
      <c r="B372">
        <v>74</v>
      </c>
      <c r="C372" t="s">
        <v>68</v>
      </c>
      <c r="D372">
        <v>1</v>
      </c>
      <c r="E372" t="s">
        <v>476</v>
      </c>
      <c r="F372" t="s">
        <v>477</v>
      </c>
      <c r="G372">
        <v>-23.8749</v>
      </c>
      <c r="H372">
        <v>-46.460534000000003</v>
      </c>
    </row>
    <row r="373" spans="1:8" hidden="1">
      <c r="A373">
        <v>372</v>
      </c>
      <c r="B373">
        <v>75</v>
      </c>
      <c r="C373" t="s">
        <v>54</v>
      </c>
      <c r="D373">
        <v>10</v>
      </c>
      <c r="E373" t="s">
        <v>476</v>
      </c>
      <c r="F373" t="s">
        <v>477</v>
      </c>
      <c r="G373">
        <v>-23.874957999999999</v>
      </c>
      <c r="H373">
        <v>-46.460428</v>
      </c>
    </row>
    <row r="374" spans="1:8" hidden="1">
      <c r="A374">
        <v>373</v>
      </c>
      <c r="B374">
        <v>76</v>
      </c>
      <c r="C374" t="s">
        <v>28</v>
      </c>
      <c r="D374">
        <v>30</v>
      </c>
      <c r="E374" t="s">
        <v>476</v>
      </c>
      <c r="F374" t="s">
        <v>477</v>
      </c>
      <c r="G374">
        <v>-23.874420000000001</v>
      </c>
      <c r="H374">
        <v>-46.460535</v>
      </c>
    </row>
    <row r="375" spans="1:8" hidden="1">
      <c r="A375">
        <v>374</v>
      </c>
      <c r="B375">
        <v>77</v>
      </c>
      <c r="C375" t="s">
        <v>60</v>
      </c>
      <c r="D375">
        <v>10</v>
      </c>
      <c r="E375" t="s">
        <v>476</v>
      </c>
      <c r="F375" t="s">
        <v>477</v>
      </c>
      <c r="G375">
        <v>-23.874347</v>
      </c>
      <c r="H375">
        <v>-46.460607000000003</v>
      </c>
    </row>
    <row r="376" spans="1:8" hidden="1">
      <c r="A376">
        <v>375</v>
      </c>
      <c r="B376">
        <v>78</v>
      </c>
      <c r="C376" t="s">
        <v>66</v>
      </c>
      <c r="D376">
        <v>1</v>
      </c>
      <c r="E376" t="s">
        <v>476</v>
      </c>
      <c r="F376" t="s">
        <v>477</v>
      </c>
      <c r="G376">
        <v>-23.874261000000001</v>
      </c>
      <c r="H376">
        <v>-46.460729999999998</v>
      </c>
    </row>
    <row r="377" spans="1:8" hidden="1">
      <c r="A377">
        <v>376</v>
      </c>
      <c r="B377">
        <v>79</v>
      </c>
      <c r="C377" t="s">
        <v>38</v>
      </c>
      <c r="D377">
        <v>10</v>
      </c>
      <c r="E377" t="s">
        <v>476</v>
      </c>
      <c r="F377" t="s">
        <v>477</v>
      </c>
      <c r="G377">
        <v>-23.874347</v>
      </c>
      <c r="H377">
        <v>-46.460805999999998</v>
      </c>
    </row>
    <row r="378" spans="1:8" hidden="1">
      <c r="A378">
        <v>377</v>
      </c>
      <c r="B378">
        <v>80</v>
      </c>
      <c r="C378" t="s">
        <v>28</v>
      </c>
      <c r="D378">
        <v>10</v>
      </c>
      <c r="E378" t="s">
        <v>476</v>
      </c>
      <c r="F378" t="s">
        <v>477</v>
      </c>
      <c r="G378">
        <v>-23.874144000000001</v>
      </c>
      <c r="H378">
        <v>-46.460600999999997</v>
      </c>
    </row>
    <row r="379" spans="1:8" hidden="1">
      <c r="A379">
        <v>378</v>
      </c>
      <c r="B379">
        <v>81</v>
      </c>
      <c r="C379" t="s">
        <v>68</v>
      </c>
      <c r="D379">
        <v>1</v>
      </c>
      <c r="E379" t="s">
        <v>476</v>
      </c>
      <c r="F379" t="s">
        <v>477</v>
      </c>
      <c r="G379">
        <v>-23.874127000000001</v>
      </c>
      <c r="H379">
        <v>-46.460535</v>
      </c>
    </row>
    <row r="380" spans="1:8" hidden="1">
      <c r="A380">
        <v>379</v>
      </c>
      <c r="B380">
        <v>82</v>
      </c>
      <c r="C380" t="s">
        <v>28</v>
      </c>
      <c r="D380">
        <v>20</v>
      </c>
      <c r="E380" t="s">
        <v>476</v>
      </c>
      <c r="F380" t="s">
        <v>477</v>
      </c>
      <c r="G380">
        <v>-23.874167</v>
      </c>
      <c r="H380">
        <v>-46.460334000000003</v>
      </c>
    </row>
    <row r="381" spans="1:8" hidden="1">
      <c r="A381">
        <v>380</v>
      </c>
      <c r="B381">
        <v>83</v>
      </c>
      <c r="C381" t="s">
        <v>18</v>
      </c>
      <c r="D381">
        <v>4</v>
      </c>
      <c r="E381" t="s">
        <v>476</v>
      </c>
      <c r="F381" t="s">
        <v>477</v>
      </c>
      <c r="G381">
        <v>-23.873598999999999</v>
      </c>
      <c r="H381">
        <v>-46.460892999999999</v>
      </c>
    </row>
    <row r="382" spans="1:8" hidden="1">
      <c r="A382">
        <v>381</v>
      </c>
      <c r="B382">
        <v>84</v>
      </c>
      <c r="C382" t="s">
        <v>28</v>
      </c>
      <c r="D382">
        <v>20</v>
      </c>
      <c r="E382" t="s">
        <v>476</v>
      </c>
      <c r="F382" t="s">
        <v>477</v>
      </c>
      <c r="G382">
        <v>-23.873570000000001</v>
      </c>
      <c r="H382">
        <v>-46.460945000000002</v>
      </c>
    </row>
    <row r="383" spans="1:8" hidden="1">
      <c r="A383">
        <v>382</v>
      </c>
      <c r="B383">
        <v>85</v>
      </c>
      <c r="C383" t="s">
        <v>54</v>
      </c>
      <c r="D383">
        <v>20</v>
      </c>
      <c r="E383" t="s">
        <v>476</v>
      </c>
      <c r="F383" t="s">
        <v>477</v>
      </c>
      <c r="G383">
        <v>-23.873180999999999</v>
      </c>
      <c r="H383">
        <v>-46.461261999999998</v>
      </c>
    </row>
    <row r="384" spans="1:8" hidden="1">
      <c r="A384">
        <v>383</v>
      </c>
      <c r="B384">
        <v>86</v>
      </c>
      <c r="C384" t="s">
        <v>12</v>
      </c>
      <c r="D384">
        <v>15</v>
      </c>
      <c r="E384" t="s">
        <v>476</v>
      </c>
      <c r="F384" t="s">
        <v>477</v>
      </c>
      <c r="G384">
        <v>-23.872668999999998</v>
      </c>
      <c r="H384">
        <v>-46.461795000000002</v>
      </c>
    </row>
    <row r="385" spans="1:8" hidden="1">
      <c r="A385">
        <v>384</v>
      </c>
      <c r="B385">
        <v>87</v>
      </c>
      <c r="C385" t="s">
        <v>44</v>
      </c>
      <c r="D385">
        <v>40</v>
      </c>
      <c r="E385" t="s">
        <v>476</v>
      </c>
      <c r="F385" t="s">
        <v>477</v>
      </c>
      <c r="G385">
        <v>-23.872668999999998</v>
      </c>
      <c r="H385">
        <v>-46.461795000000002</v>
      </c>
    </row>
    <row r="386" spans="1:8" hidden="1">
      <c r="A386">
        <v>385</v>
      </c>
      <c r="B386">
        <v>88</v>
      </c>
      <c r="C386" t="s">
        <v>22</v>
      </c>
      <c r="D386">
        <v>2</v>
      </c>
      <c r="E386" t="s">
        <v>476</v>
      </c>
      <c r="F386" t="s">
        <v>477</v>
      </c>
      <c r="G386">
        <v>-23.872713999999998</v>
      </c>
      <c r="H386">
        <v>-46.461812000000002</v>
      </c>
    </row>
    <row r="387" spans="1:8" hidden="1">
      <c r="A387">
        <v>386</v>
      </c>
      <c r="B387">
        <v>89</v>
      </c>
      <c r="C387" t="s">
        <v>20</v>
      </c>
      <c r="D387">
        <v>100</v>
      </c>
      <c r="E387" t="s">
        <v>476</v>
      </c>
      <c r="F387" t="s">
        <v>477</v>
      </c>
      <c r="G387">
        <v>-23.872534999999999</v>
      </c>
      <c r="H387">
        <v>-46.461914999999998</v>
      </c>
    </row>
    <row r="388" spans="1:8" hidden="1">
      <c r="A388">
        <v>387</v>
      </c>
      <c r="B388">
        <v>90</v>
      </c>
      <c r="C388" t="s">
        <v>28</v>
      </c>
      <c r="D388">
        <v>100</v>
      </c>
      <c r="E388" t="s">
        <v>476</v>
      </c>
      <c r="F388" t="s">
        <v>477</v>
      </c>
      <c r="G388">
        <v>-23.872534999999999</v>
      </c>
      <c r="H388">
        <v>-46.461914999999998</v>
      </c>
    </row>
    <row r="389" spans="1:8" hidden="1">
      <c r="A389">
        <v>388</v>
      </c>
      <c r="B389">
        <v>91</v>
      </c>
      <c r="C389" t="s">
        <v>50</v>
      </c>
      <c r="D389">
        <v>20</v>
      </c>
      <c r="E389" t="s">
        <v>476</v>
      </c>
      <c r="F389" t="s">
        <v>477</v>
      </c>
      <c r="G389">
        <v>-23.872207</v>
      </c>
      <c r="H389">
        <v>-46.461703</v>
      </c>
    </row>
    <row r="390" spans="1:8" hidden="1">
      <c r="A390">
        <v>389</v>
      </c>
      <c r="B390">
        <v>92</v>
      </c>
      <c r="C390" t="s">
        <v>68</v>
      </c>
      <c r="D390">
        <v>1</v>
      </c>
      <c r="E390" t="s">
        <v>476</v>
      </c>
      <c r="F390" t="s">
        <v>477</v>
      </c>
      <c r="G390">
        <v>-23.872207</v>
      </c>
      <c r="H390">
        <v>-46.461703</v>
      </c>
    </row>
    <row r="391" spans="1:8" hidden="1">
      <c r="A391">
        <v>390</v>
      </c>
      <c r="B391">
        <v>93</v>
      </c>
      <c r="C391" t="s">
        <v>22</v>
      </c>
      <c r="D391">
        <v>200</v>
      </c>
      <c r="E391" t="s">
        <v>476</v>
      </c>
      <c r="F391" t="s">
        <v>477</v>
      </c>
      <c r="G391">
        <v>-23.872181000000001</v>
      </c>
      <c r="H391">
        <v>-46.461804000000001</v>
      </c>
    </row>
    <row r="392" spans="1:8" hidden="1">
      <c r="A392">
        <v>391</v>
      </c>
      <c r="B392">
        <v>94</v>
      </c>
      <c r="C392" t="s">
        <v>28</v>
      </c>
      <c r="D392">
        <v>200</v>
      </c>
      <c r="E392" t="s">
        <v>476</v>
      </c>
      <c r="F392" t="s">
        <v>477</v>
      </c>
      <c r="G392">
        <v>-23.872181000000001</v>
      </c>
      <c r="H392">
        <v>-46.461804000000001</v>
      </c>
    </row>
    <row r="393" spans="1:8" hidden="1">
      <c r="A393">
        <v>392</v>
      </c>
      <c r="B393">
        <v>95</v>
      </c>
      <c r="C393" t="s">
        <v>26</v>
      </c>
      <c r="D393">
        <v>50</v>
      </c>
      <c r="E393" t="s">
        <v>476</v>
      </c>
      <c r="F393" t="s">
        <v>477</v>
      </c>
      <c r="G393">
        <v>-23.872181000000001</v>
      </c>
      <c r="H393">
        <v>-46.461804000000001</v>
      </c>
    </row>
    <row r="394" spans="1:8" hidden="1">
      <c r="A394">
        <v>393</v>
      </c>
      <c r="B394">
        <v>96</v>
      </c>
      <c r="C394" t="s">
        <v>14</v>
      </c>
      <c r="D394">
        <v>200</v>
      </c>
      <c r="E394" t="s">
        <v>476</v>
      </c>
      <c r="F394" t="s">
        <v>477</v>
      </c>
      <c r="G394">
        <v>-23.872181000000001</v>
      </c>
      <c r="H394">
        <v>-46.461804000000001</v>
      </c>
    </row>
    <row r="395" spans="1:8" hidden="1">
      <c r="A395">
        <v>394</v>
      </c>
      <c r="B395">
        <v>97</v>
      </c>
      <c r="C395" t="s">
        <v>68</v>
      </c>
      <c r="D395">
        <v>1</v>
      </c>
      <c r="E395" t="s">
        <v>476</v>
      </c>
      <c r="F395" t="s">
        <v>477</v>
      </c>
      <c r="G395">
        <v>-23.872181999999999</v>
      </c>
      <c r="H395">
        <v>-46.461804999999998</v>
      </c>
    </row>
    <row r="396" spans="1:8" hidden="1">
      <c r="A396">
        <v>395</v>
      </c>
      <c r="B396">
        <v>98</v>
      </c>
      <c r="C396" t="s">
        <v>68</v>
      </c>
      <c r="D396">
        <v>1</v>
      </c>
      <c r="E396" t="s">
        <v>476</v>
      </c>
      <c r="F396" t="s">
        <v>477</v>
      </c>
      <c r="G396">
        <v>-23.871683999999998</v>
      </c>
      <c r="H396">
        <v>-46.461914999999998</v>
      </c>
    </row>
    <row r="397" spans="1:8" hidden="1">
      <c r="A397">
        <v>396</v>
      </c>
      <c r="B397">
        <v>99</v>
      </c>
      <c r="C397" t="s">
        <v>68</v>
      </c>
      <c r="D397">
        <v>1</v>
      </c>
      <c r="E397" t="s">
        <v>476</v>
      </c>
      <c r="F397" t="s">
        <v>477</v>
      </c>
      <c r="G397">
        <v>-23.871683000000001</v>
      </c>
      <c r="H397">
        <v>-46.461913000000003</v>
      </c>
    </row>
    <row r="398" spans="1:8" hidden="1">
      <c r="A398">
        <v>397</v>
      </c>
      <c r="B398">
        <v>100</v>
      </c>
      <c r="C398" t="s">
        <v>44</v>
      </c>
      <c r="D398">
        <v>40</v>
      </c>
      <c r="E398" t="s">
        <v>476</v>
      </c>
      <c r="F398" t="s">
        <v>477</v>
      </c>
      <c r="G398">
        <v>-23.871683000000001</v>
      </c>
      <c r="H398">
        <v>-46.461913000000003</v>
      </c>
    </row>
    <row r="399" spans="1:8" hidden="1">
      <c r="A399">
        <v>398</v>
      </c>
      <c r="B399">
        <v>101</v>
      </c>
      <c r="C399" t="s">
        <v>20</v>
      </c>
      <c r="D399">
        <v>100</v>
      </c>
      <c r="E399" t="s">
        <v>476</v>
      </c>
      <c r="F399" t="s">
        <v>477</v>
      </c>
      <c r="G399">
        <v>-23.871587999999999</v>
      </c>
      <c r="H399">
        <v>-46.461790000000001</v>
      </c>
    </row>
    <row r="400" spans="1:8" hidden="1">
      <c r="A400">
        <v>399</v>
      </c>
      <c r="B400">
        <v>102</v>
      </c>
      <c r="C400" t="s">
        <v>28</v>
      </c>
      <c r="D400">
        <v>100</v>
      </c>
      <c r="E400" t="s">
        <v>476</v>
      </c>
      <c r="F400" t="s">
        <v>477</v>
      </c>
      <c r="G400">
        <v>-23.871587999999999</v>
      </c>
      <c r="H400">
        <v>-46.461790000000001</v>
      </c>
    </row>
    <row r="401" spans="1:8" hidden="1">
      <c r="A401">
        <v>400</v>
      </c>
      <c r="B401">
        <v>103</v>
      </c>
      <c r="C401" t="s">
        <v>14</v>
      </c>
      <c r="D401">
        <v>50</v>
      </c>
      <c r="E401" t="s">
        <v>476</v>
      </c>
      <c r="F401" t="s">
        <v>477</v>
      </c>
      <c r="G401">
        <v>-23.87116</v>
      </c>
      <c r="H401">
        <v>-46.462212000000001</v>
      </c>
    </row>
    <row r="402" spans="1:8" hidden="1">
      <c r="A402">
        <v>401</v>
      </c>
      <c r="B402">
        <v>104</v>
      </c>
      <c r="C402" t="s">
        <v>12</v>
      </c>
      <c r="D402">
        <v>50</v>
      </c>
      <c r="E402" t="s">
        <v>476</v>
      </c>
      <c r="F402" t="s">
        <v>477</v>
      </c>
      <c r="G402">
        <v>-23.87116</v>
      </c>
      <c r="H402">
        <v>-46.462212000000001</v>
      </c>
    </row>
    <row r="403" spans="1:8" hidden="1">
      <c r="A403">
        <v>402</v>
      </c>
      <c r="B403">
        <v>105</v>
      </c>
      <c r="C403" t="s">
        <v>22</v>
      </c>
      <c r="D403">
        <v>50</v>
      </c>
      <c r="E403" t="s">
        <v>476</v>
      </c>
      <c r="F403" t="s">
        <v>477</v>
      </c>
      <c r="G403">
        <v>-23.87116</v>
      </c>
      <c r="H403">
        <v>-46.462212000000001</v>
      </c>
    </row>
    <row r="404" spans="1:8" hidden="1">
      <c r="A404">
        <v>403</v>
      </c>
      <c r="B404">
        <v>106</v>
      </c>
      <c r="C404" t="s">
        <v>74</v>
      </c>
      <c r="D404">
        <v>1</v>
      </c>
      <c r="E404" t="s">
        <v>476</v>
      </c>
      <c r="F404" t="s">
        <v>477</v>
      </c>
      <c r="G404">
        <v>-23.87116</v>
      </c>
      <c r="H404">
        <v>-46.462212000000001</v>
      </c>
    </row>
    <row r="405" spans="1:8" hidden="1">
      <c r="A405">
        <v>404</v>
      </c>
      <c r="B405">
        <v>107</v>
      </c>
      <c r="C405" t="s">
        <v>68</v>
      </c>
      <c r="D405">
        <v>1</v>
      </c>
      <c r="E405" t="s">
        <v>476</v>
      </c>
      <c r="F405" t="s">
        <v>477</v>
      </c>
      <c r="G405">
        <v>-23.871169999999999</v>
      </c>
      <c r="H405">
        <v>-46.462211000000003</v>
      </c>
    </row>
    <row r="406" spans="1:8" hidden="1">
      <c r="A406">
        <v>405</v>
      </c>
      <c r="B406">
        <v>108</v>
      </c>
      <c r="C406" t="s">
        <v>68</v>
      </c>
      <c r="D406">
        <v>1</v>
      </c>
      <c r="E406" t="s">
        <v>476</v>
      </c>
      <c r="F406" t="s">
        <v>477</v>
      </c>
      <c r="G406">
        <v>-23.87115</v>
      </c>
      <c r="H406">
        <v>-46.462212999999998</v>
      </c>
    </row>
    <row r="407" spans="1:8" hidden="1">
      <c r="A407">
        <v>406</v>
      </c>
      <c r="B407">
        <v>109</v>
      </c>
      <c r="C407" t="s">
        <v>68</v>
      </c>
      <c r="D407">
        <v>1</v>
      </c>
      <c r="E407" t="s">
        <v>476</v>
      </c>
      <c r="F407" t="s">
        <v>477</v>
      </c>
      <c r="G407">
        <v>-23.87116</v>
      </c>
      <c r="H407">
        <v>-46.462212000000001</v>
      </c>
    </row>
    <row r="408" spans="1:8" hidden="1">
      <c r="A408">
        <v>407</v>
      </c>
      <c r="B408">
        <v>1</v>
      </c>
      <c r="C408" t="s">
        <v>74</v>
      </c>
      <c r="D408">
        <v>1</v>
      </c>
      <c r="E408" t="s">
        <v>478</v>
      </c>
      <c r="F408" t="s">
        <v>479</v>
      </c>
      <c r="G408">
        <v>-23.710173000000001</v>
      </c>
      <c r="H408">
        <v>-46.059767999999998</v>
      </c>
    </row>
    <row r="409" spans="1:8" hidden="1">
      <c r="A409">
        <v>408</v>
      </c>
      <c r="B409">
        <v>2</v>
      </c>
      <c r="C409" t="s">
        <v>76</v>
      </c>
      <c r="D409">
        <v>1</v>
      </c>
      <c r="E409" t="s">
        <v>478</v>
      </c>
      <c r="F409" t="s">
        <v>479</v>
      </c>
      <c r="G409">
        <v>-23.710173000000001</v>
      </c>
      <c r="H409">
        <v>-46.059767999999998</v>
      </c>
    </row>
    <row r="410" spans="1:8" hidden="1">
      <c r="A410">
        <v>409</v>
      </c>
      <c r="B410">
        <v>3</v>
      </c>
      <c r="C410" t="s">
        <v>14</v>
      </c>
      <c r="D410">
        <v>9</v>
      </c>
      <c r="E410" t="s">
        <v>478</v>
      </c>
      <c r="F410" t="s">
        <v>479</v>
      </c>
      <c r="G410">
        <v>-23.711335999999999</v>
      </c>
      <c r="H410">
        <v>-46.059863999999997</v>
      </c>
    </row>
    <row r="411" spans="1:8" hidden="1">
      <c r="A411">
        <v>410</v>
      </c>
      <c r="B411">
        <v>4</v>
      </c>
      <c r="C411" t="s">
        <v>30</v>
      </c>
      <c r="D411">
        <v>3</v>
      </c>
      <c r="E411" t="s">
        <v>478</v>
      </c>
      <c r="F411" t="s">
        <v>479</v>
      </c>
      <c r="G411">
        <v>-23.711427</v>
      </c>
      <c r="H411">
        <v>-46.059640000000002</v>
      </c>
    </row>
    <row r="412" spans="1:8" hidden="1">
      <c r="A412">
        <v>411</v>
      </c>
      <c r="B412">
        <v>5</v>
      </c>
      <c r="C412" t="s">
        <v>54</v>
      </c>
      <c r="D412">
        <v>6</v>
      </c>
      <c r="E412" t="s">
        <v>478</v>
      </c>
      <c r="F412" t="s">
        <v>479</v>
      </c>
      <c r="G412">
        <v>-23.712112999999999</v>
      </c>
      <c r="H412">
        <v>-46.057662000000001</v>
      </c>
    </row>
    <row r="413" spans="1:8" hidden="1">
      <c r="A413">
        <v>412</v>
      </c>
      <c r="B413">
        <v>6</v>
      </c>
      <c r="C413" t="s">
        <v>78</v>
      </c>
      <c r="D413">
        <v>1</v>
      </c>
      <c r="E413" t="s">
        <v>478</v>
      </c>
      <c r="F413" t="s">
        <v>479</v>
      </c>
      <c r="G413">
        <v>-23.712114</v>
      </c>
      <c r="H413">
        <v>-46.057662999999998</v>
      </c>
    </row>
    <row r="414" spans="1:8" hidden="1">
      <c r="A414">
        <v>413</v>
      </c>
      <c r="B414">
        <v>7</v>
      </c>
      <c r="C414" t="s">
        <v>18</v>
      </c>
      <c r="D414">
        <v>5</v>
      </c>
      <c r="E414" t="s">
        <v>478</v>
      </c>
      <c r="F414" t="s">
        <v>479</v>
      </c>
      <c r="G414">
        <v>-23.712112999999999</v>
      </c>
      <c r="H414">
        <v>-46.057662000000001</v>
      </c>
    </row>
    <row r="415" spans="1:8" hidden="1">
      <c r="A415">
        <v>414</v>
      </c>
      <c r="B415">
        <v>8</v>
      </c>
      <c r="C415" t="s">
        <v>14</v>
      </c>
      <c r="D415">
        <v>10</v>
      </c>
      <c r="E415" t="s">
        <v>478</v>
      </c>
      <c r="F415" t="s">
        <v>479</v>
      </c>
      <c r="G415">
        <v>-23.712385999999999</v>
      </c>
      <c r="H415">
        <v>-46.057837999999997</v>
      </c>
    </row>
    <row r="416" spans="1:8" hidden="1">
      <c r="A416">
        <v>415</v>
      </c>
      <c r="B416">
        <v>9</v>
      </c>
      <c r="C416" t="s">
        <v>68</v>
      </c>
      <c r="D416">
        <v>1</v>
      </c>
      <c r="E416" t="s">
        <v>478</v>
      </c>
      <c r="F416" t="s">
        <v>479</v>
      </c>
      <c r="G416">
        <v>-23.713343999999999</v>
      </c>
      <c r="H416">
        <v>-46.056950000000001</v>
      </c>
    </row>
    <row r="417" spans="1:8" hidden="1">
      <c r="A417">
        <v>416</v>
      </c>
      <c r="B417">
        <v>10</v>
      </c>
      <c r="C417" t="s">
        <v>78</v>
      </c>
      <c r="D417">
        <v>1</v>
      </c>
      <c r="E417" t="s">
        <v>478</v>
      </c>
      <c r="F417" t="s">
        <v>479</v>
      </c>
      <c r="G417">
        <v>-23.713345</v>
      </c>
      <c r="H417">
        <v>-46.05697</v>
      </c>
    </row>
    <row r="418" spans="1:8" hidden="1">
      <c r="A418">
        <v>417</v>
      </c>
      <c r="B418">
        <v>11</v>
      </c>
      <c r="C418" t="s">
        <v>48</v>
      </c>
      <c r="D418">
        <v>20</v>
      </c>
      <c r="E418" t="s">
        <v>478</v>
      </c>
      <c r="F418" t="s">
        <v>479</v>
      </c>
      <c r="G418">
        <v>-23.7133</v>
      </c>
      <c r="H418">
        <v>-46.056545999999997</v>
      </c>
    </row>
    <row r="419" spans="1:8" hidden="1">
      <c r="A419">
        <v>418</v>
      </c>
      <c r="B419">
        <v>12</v>
      </c>
      <c r="C419" t="s">
        <v>66</v>
      </c>
      <c r="D419">
        <v>1</v>
      </c>
      <c r="E419" t="s">
        <v>478</v>
      </c>
      <c r="F419" t="s">
        <v>479</v>
      </c>
      <c r="G419">
        <v>-23.713577000000001</v>
      </c>
      <c r="H419">
        <v>-46.056370999999999</v>
      </c>
    </row>
    <row r="420" spans="1:8" hidden="1">
      <c r="A420">
        <v>419</v>
      </c>
      <c r="B420">
        <v>13</v>
      </c>
      <c r="C420" t="s">
        <v>50</v>
      </c>
      <c r="D420">
        <v>3</v>
      </c>
      <c r="E420" t="s">
        <v>478</v>
      </c>
      <c r="F420" t="s">
        <v>479</v>
      </c>
      <c r="G420">
        <v>-23.712833</v>
      </c>
      <c r="H420">
        <v>-46.055495000000001</v>
      </c>
    </row>
    <row r="421" spans="1:8" hidden="1">
      <c r="A421">
        <v>420</v>
      </c>
      <c r="B421">
        <v>14</v>
      </c>
      <c r="C421" t="s">
        <v>50</v>
      </c>
      <c r="D421">
        <v>3</v>
      </c>
      <c r="E421" t="s">
        <v>478</v>
      </c>
      <c r="F421" t="s">
        <v>479</v>
      </c>
      <c r="G421">
        <v>-23.712727000000001</v>
      </c>
      <c r="H421">
        <v>-46.054896999999997</v>
      </c>
    </row>
    <row r="422" spans="1:8" hidden="1">
      <c r="A422">
        <v>421</v>
      </c>
      <c r="B422">
        <v>15</v>
      </c>
      <c r="C422" t="s">
        <v>78</v>
      </c>
      <c r="D422">
        <v>1</v>
      </c>
      <c r="E422" t="s">
        <v>478</v>
      </c>
      <c r="F422" t="s">
        <v>479</v>
      </c>
      <c r="G422">
        <v>-23.712726</v>
      </c>
      <c r="H422">
        <v>-46.054898000000001</v>
      </c>
    </row>
    <row r="423" spans="1:8" hidden="1">
      <c r="A423">
        <v>422</v>
      </c>
      <c r="B423">
        <v>16</v>
      </c>
      <c r="C423" t="s">
        <v>20</v>
      </c>
      <c r="D423">
        <v>30</v>
      </c>
      <c r="E423" t="s">
        <v>478</v>
      </c>
      <c r="F423" t="s">
        <v>479</v>
      </c>
      <c r="G423">
        <v>-23.71292</v>
      </c>
      <c r="H423">
        <v>-46.054184999999997</v>
      </c>
    </row>
    <row r="424" spans="1:8" hidden="1">
      <c r="A424">
        <v>423</v>
      </c>
      <c r="B424">
        <v>17</v>
      </c>
      <c r="C424" t="s">
        <v>68</v>
      </c>
      <c r="D424">
        <v>1</v>
      </c>
      <c r="E424" t="s">
        <v>478</v>
      </c>
      <c r="F424" t="s">
        <v>479</v>
      </c>
      <c r="G424">
        <v>-23.71292</v>
      </c>
      <c r="H424">
        <v>-46.054184999999997</v>
      </c>
    </row>
    <row r="425" spans="1:8" hidden="1">
      <c r="A425">
        <v>424</v>
      </c>
      <c r="B425">
        <v>18</v>
      </c>
      <c r="C425" t="s">
        <v>66</v>
      </c>
      <c r="D425">
        <v>1</v>
      </c>
      <c r="E425" t="s">
        <v>478</v>
      </c>
      <c r="F425" t="s">
        <v>479</v>
      </c>
      <c r="G425">
        <v>-23.713031000000001</v>
      </c>
      <c r="H425">
        <v>-46.054640999999997</v>
      </c>
    </row>
    <row r="426" spans="1:8" hidden="1">
      <c r="A426">
        <v>425</v>
      </c>
      <c r="B426">
        <v>19</v>
      </c>
      <c r="C426" t="s">
        <v>66</v>
      </c>
      <c r="D426">
        <v>1</v>
      </c>
      <c r="E426" t="s">
        <v>478</v>
      </c>
      <c r="F426" t="s">
        <v>479</v>
      </c>
      <c r="G426">
        <v>-23.713787</v>
      </c>
      <c r="H426">
        <v>-46.053646000000001</v>
      </c>
    </row>
    <row r="427" spans="1:8" hidden="1">
      <c r="A427">
        <v>426</v>
      </c>
      <c r="B427">
        <v>20</v>
      </c>
      <c r="C427" t="s">
        <v>16</v>
      </c>
      <c r="D427">
        <v>5</v>
      </c>
      <c r="E427" t="s">
        <v>478</v>
      </c>
      <c r="F427" t="s">
        <v>479</v>
      </c>
      <c r="G427">
        <v>-23.714362999999999</v>
      </c>
      <c r="H427">
        <v>-46.053379999999997</v>
      </c>
    </row>
    <row r="428" spans="1:8" hidden="1">
      <c r="A428">
        <v>427</v>
      </c>
      <c r="B428">
        <v>21</v>
      </c>
      <c r="C428" t="s">
        <v>26</v>
      </c>
      <c r="D428">
        <v>5</v>
      </c>
      <c r="E428" t="s">
        <v>478</v>
      </c>
      <c r="F428" t="s">
        <v>479</v>
      </c>
      <c r="G428">
        <v>-23.714645999999998</v>
      </c>
      <c r="H428">
        <v>-46.053089</v>
      </c>
    </row>
    <row r="429" spans="1:8" hidden="1">
      <c r="A429">
        <v>428</v>
      </c>
      <c r="B429">
        <v>22</v>
      </c>
      <c r="C429" t="s">
        <v>66</v>
      </c>
      <c r="D429">
        <v>1</v>
      </c>
      <c r="E429" t="s">
        <v>478</v>
      </c>
      <c r="F429" t="s">
        <v>479</v>
      </c>
      <c r="G429">
        <v>-23.715021</v>
      </c>
      <c r="H429">
        <v>-46.052908000000002</v>
      </c>
    </row>
    <row r="430" spans="1:8" hidden="1">
      <c r="A430">
        <v>429</v>
      </c>
      <c r="B430">
        <v>23</v>
      </c>
      <c r="C430" t="s">
        <v>78</v>
      </c>
      <c r="D430">
        <v>1</v>
      </c>
      <c r="E430" t="s">
        <v>478</v>
      </c>
      <c r="F430" t="s">
        <v>479</v>
      </c>
      <c r="G430">
        <v>-23.715022000000001</v>
      </c>
      <c r="H430">
        <v>-46.052909</v>
      </c>
    </row>
    <row r="431" spans="1:8" hidden="1">
      <c r="A431">
        <v>430</v>
      </c>
      <c r="B431">
        <v>24</v>
      </c>
      <c r="C431" t="s">
        <v>14</v>
      </c>
      <c r="D431">
        <v>5</v>
      </c>
      <c r="E431" t="s">
        <v>478</v>
      </c>
      <c r="F431" t="s">
        <v>479</v>
      </c>
      <c r="G431">
        <v>-23.715043999999999</v>
      </c>
      <c r="H431">
        <v>-46.052852000000001</v>
      </c>
    </row>
    <row r="432" spans="1:8" hidden="1">
      <c r="A432">
        <v>431</v>
      </c>
      <c r="B432">
        <v>25</v>
      </c>
      <c r="C432" t="s">
        <v>20</v>
      </c>
      <c r="D432">
        <v>3</v>
      </c>
      <c r="E432" t="s">
        <v>478</v>
      </c>
      <c r="F432" t="s">
        <v>479</v>
      </c>
      <c r="G432">
        <v>-23.715043999999999</v>
      </c>
      <c r="H432">
        <v>-46.052852000000001</v>
      </c>
    </row>
    <row r="433" spans="1:8" hidden="1">
      <c r="A433">
        <v>432</v>
      </c>
      <c r="B433">
        <v>26</v>
      </c>
      <c r="C433" t="s">
        <v>14</v>
      </c>
      <c r="D433">
        <v>5</v>
      </c>
      <c r="E433" t="s">
        <v>478</v>
      </c>
      <c r="F433" t="s">
        <v>479</v>
      </c>
      <c r="G433">
        <v>-23.715857</v>
      </c>
      <c r="H433">
        <v>-46.051940999999999</v>
      </c>
    </row>
    <row r="434" spans="1:8" hidden="1">
      <c r="A434">
        <v>433</v>
      </c>
      <c r="B434">
        <v>27</v>
      </c>
      <c r="C434" t="s">
        <v>78</v>
      </c>
      <c r="D434">
        <v>1</v>
      </c>
      <c r="E434" t="s">
        <v>478</v>
      </c>
      <c r="F434" t="s">
        <v>479</v>
      </c>
      <c r="G434">
        <v>-23.715858000000001</v>
      </c>
      <c r="H434">
        <v>-46.051941999999997</v>
      </c>
    </row>
    <row r="435" spans="1:8" hidden="1">
      <c r="A435">
        <v>434</v>
      </c>
      <c r="B435">
        <v>28</v>
      </c>
      <c r="C435" t="s">
        <v>20</v>
      </c>
      <c r="D435">
        <v>4</v>
      </c>
      <c r="E435" t="s">
        <v>478</v>
      </c>
      <c r="F435" t="s">
        <v>479</v>
      </c>
      <c r="G435">
        <v>-23.715857</v>
      </c>
      <c r="H435">
        <v>-46.051940999999999</v>
      </c>
    </row>
    <row r="436" spans="1:8" hidden="1">
      <c r="A436">
        <v>435</v>
      </c>
      <c r="B436">
        <v>29</v>
      </c>
      <c r="C436" t="s">
        <v>66</v>
      </c>
      <c r="D436">
        <v>1</v>
      </c>
      <c r="E436" t="s">
        <v>478</v>
      </c>
      <c r="F436" t="s">
        <v>479</v>
      </c>
      <c r="G436">
        <v>-23.716363000000001</v>
      </c>
      <c r="H436">
        <v>-46.050151</v>
      </c>
    </row>
    <row r="437" spans="1:8" hidden="1">
      <c r="A437">
        <v>436</v>
      </c>
      <c r="B437">
        <v>30</v>
      </c>
      <c r="C437" t="s">
        <v>66</v>
      </c>
      <c r="D437">
        <v>1</v>
      </c>
      <c r="E437" t="s">
        <v>478</v>
      </c>
      <c r="F437" t="s">
        <v>479</v>
      </c>
      <c r="G437">
        <v>-23.716550999999999</v>
      </c>
      <c r="H437">
        <v>-46.050164000000002</v>
      </c>
    </row>
    <row r="438" spans="1:8" hidden="1">
      <c r="A438">
        <v>437</v>
      </c>
      <c r="B438">
        <v>31</v>
      </c>
      <c r="C438" t="s">
        <v>50</v>
      </c>
      <c r="D438">
        <v>4</v>
      </c>
      <c r="E438" t="s">
        <v>478</v>
      </c>
      <c r="F438" t="s">
        <v>479</v>
      </c>
      <c r="G438">
        <v>-23.716550999999999</v>
      </c>
      <c r="H438">
        <v>-46.050164000000002</v>
      </c>
    </row>
    <row r="439" spans="1:8" hidden="1">
      <c r="A439">
        <v>438</v>
      </c>
      <c r="B439">
        <v>32</v>
      </c>
      <c r="C439" t="s">
        <v>66</v>
      </c>
      <c r="D439">
        <v>1</v>
      </c>
      <c r="E439" t="s">
        <v>478</v>
      </c>
      <c r="F439" t="s">
        <v>479</v>
      </c>
      <c r="G439">
        <v>-23.719526999999999</v>
      </c>
      <c r="H439">
        <v>-46.045636000000002</v>
      </c>
    </row>
    <row r="440" spans="1:8" hidden="1">
      <c r="A440">
        <v>439</v>
      </c>
      <c r="B440">
        <v>33</v>
      </c>
      <c r="C440" t="s">
        <v>66</v>
      </c>
      <c r="D440">
        <v>1</v>
      </c>
      <c r="E440" t="s">
        <v>478</v>
      </c>
      <c r="F440" t="s">
        <v>479</v>
      </c>
      <c r="G440">
        <v>-23.720265999999999</v>
      </c>
      <c r="H440">
        <v>-46.042701999999998</v>
      </c>
    </row>
    <row r="441" spans="1:8" hidden="1">
      <c r="A441">
        <v>440</v>
      </c>
      <c r="B441">
        <v>34</v>
      </c>
      <c r="C441" t="s">
        <v>78</v>
      </c>
      <c r="D441">
        <v>1</v>
      </c>
      <c r="E441" t="s">
        <v>478</v>
      </c>
      <c r="F441" t="s">
        <v>479</v>
      </c>
      <c r="G441">
        <v>-23.720267</v>
      </c>
      <c r="H441">
        <v>-46.042701000000001</v>
      </c>
    </row>
    <row r="442" spans="1:8" hidden="1">
      <c r="A442">
        <v>441</v>
      </c>
      <c r="B442">
        <v>35</v>
      </c>
      <c r="C442" t="s">
        <v>46</v>
      </c>
      <c r="D442">
        <v>50</v>
      </c>
      <c r="E442" t="s">
        <v>478</v>
      </c>
      <c r="F442" t="s">
        <v>479</v>
      </c>
      <c r="G442">
        <v>-23.719935</v>
      </c>
      <c r="H442">
        <v>-46.043470999999997</v>
      </c>
    </row>
    <row r="443" spans="1:8" hidden="1">
      <c r="A443">
        <v>442</v>
      </c>
      <c r="B443">
        <v>36</v>
      </c>
      <c r="C443" t="s">
        <v>68</v>
      </c>
      <c r="D443">
        <v>1</v>
      </c>
      <c r="E443" t="s">
        <v>478</v>
      </c>
      <c r="F443" t="s">
        <v>479</v>
      </c>
      <c r="G443">
        <v>-23.719935</v>
      </c>
      <c r="H443">
        <v>-46.043470999999997</v>
      </c>
    </row>
    <row r="444" spans="1:8" hidden="1">
      <c r="A444">
        <v>443</v>
      </c>
      <c r="B444">
        <v>37</v>
      </c>
      <c r="C444" t="s">
        <v>46</v>
      </c>
      <c r="D444">
        <v>30</v>
      </c>
      <c r="E444" t="s">
        <v>478</v>
      </c>
      <c r="F444" t="s">
        <v>479</v>
      </c>
      <c r="G444">
        <v>-23.719090000000001</v>
      </c>
      <c r="H444">
        <v>-46.043942000000001</v>
      </c>
    </row>
    <row r="445" spans="1:8" hidden="1">
      <c r="A445">
        <v>444</v>
      </c>
      <c r="B445">
        <v>38</v>
      </c>
      <c r="C445" t="s">
        <v>78</v>
      </c>
      <c r="D445">
        <v>1</v>
      </c>
      <c r="E445" t="s">
        <v>478</v>
      </c>
      <c r="F445" t="s">
        <v>479</v>
      </c>
      <c r="G445">
        <v>-23.719110000000001</v>
      </c>
      <c r="H445">
        <v>-46.043940999999997</v>
      </c>
    </row>
    <row r="446" spans="1:8" hidden="1">
      <c r="A446">
        <v>445</v>
      </c>
      <c r="B446">
        <v>39</v>
      </c>
      <c r="C446" t="s">
        <v>68</v>
      </c>
      <c r="D446">
        <v>1</v>
      </c>
      <c r="E446" t="s">
        <v>478</v>
      </c>
      <c r="F446" t="s">
        <v>479</v>
      </c>
      <c r="G446">
        <v>-23.719090000000001</v>
      </c>
      <c r="H446">
        <v>-46.043942000000001</v>
      </c>
    </row>
    <row r="447" spans="1:8" hidden="1">
      <c r="A447">
        <v>446</v>
      </c>
      <c r="B447">
        <v>40</v>
      </c>
      <c r="C447" t="s">
        <v>46</v>
      </c>
      <c r="D447">
        <v>30</v>
      </c>
      <c r="E447" t="s">
        <v>478</v>
      </c>
      <c r="F447" t="s">
        <v>479</v>
      </c>
      <c r="G447">
        <v>-23.718719</v>
      </c>
      <c r="H447">
        <v>-46.044184999999999</v>
      </c>
    </row>
    <row r="448" spans="1:8" hidden="1">
      <c r="A448">
        <v>447</v>
      </c>
      <c r="B448">
        <v>41</v>
      </c>
      <c r="C448" t="s">
        <v>78</v>
      </c>
      <c r="D448">
        <v>1</v>
      </c>
      <c r="E448" t="s">
        <v>478</v>
      </c>
      <c r="F448" t="s">
        <v>479</v>
      </c>
      <c r="G448">
        <v>-23.718720000000001</v>
      </c>
      <c r="H448">
        <v>-46.044186000000003</v>
      </c>
    </row>
    <row r="449" spans="1:8" hidden="1">
      <c r="A449">
        <v>448</v>
      </c>
      <c r="B449">
        <v>42</v>
      </c>
      <c r="C449" t="s">
        <v>68</v>
      </c>
      <c r="D449">
        <v>1</v>
      </c>
      <c r="E449" t="s">
        <v>478</v>
      </c>
      <c r="F449" t="s">
        <v>479</v>
      </c>
      <c r="G449">
        <v>-23.718719</v>
      </c>
      <c r="H449">
        <v>-46.044184999999999</v>
      </c>
    </row>
    <row r="450" spans="1:8" hidden="1">
      <c r="A450">
        <v>449</v>
      </c>
      <c r="B450">
        <v>43</v>
      </c>
      <c r="C450" t="s">
        <v>14</v>
      </c>
      <c r="D450">
        <v>20</v>
      </c>
      <c r="E450" t="s">
        <v>478</v>
      </c>
      <c r="F450" t="s">
        <v>479</v>
      </c>
      <c r="G450">
        <v>-23.718518</v>
      </c>
      <c r="H450">
        <v>-46.044601999999998</v>
      </c>
    </row>
    <row r="451" spans="1:8" hidden="1">
      <c r="A451">
        <v>450</v>
      </c>
      <c r="B451">
        <v>44</v>
      </c>
      <c r="C451" t="s">
        <v>68</v>
      </c>
      <c r="D451">
        <v>1</v>
      </c>
      <c r="E451" t="s">
        <v>478</v>
      </c>
      <c r="F451" t="s">
        <v>479</v>
      </c>
      <c r="G451">
        <v>-23.718518</v>
      </c>
      <c r="H451">
        <v>-46.044601999999998</v>
      </c>
    </row>
    <row r="452" spans="1:8" hidden="1">
      <c r="A452">
        <v>451</v>
      </c>
      <c r="B452">
        <v>45</v>
      </c>
      <c r="C452" t="s">
        <v>78</v>
      </c>
      <c r="D452">
        <v>1</v>
      </c>
      <c r="E452" t="s">
        <v>478</v>
      </c>
      <c r="F452" t="s">
        <v>479</v>
      </c>
      <c r="G452">
        <v>-23.718516999999999</v>
      </c>
      <c r="H452">
        <v>-46.044604</v>
      </c>
    </row>
    <row r="453" spans="1:8" hidden="1">
      <c r="A453">
        <v>452</v>
      </c>
      <c r="B453">
        <v>46</v>
      </c>
      <c r="C453" t="s">
        <v>56</v>
      </c>
      <c r="D453">
        <v>5</v>
      </c>
      <c r="E453" t="s">
        <v>478</v>
      </c>
      <c r="F453" t="s">
        <v>479</v>
      </c>
      <c r="G453">
        <v>-23.7133</v>
      </c>
      <c r="H453">
        <v>-46.056545999999997</v>
      </c>
    </row>
    <row r="454" spans="1:8" hidden="1">
      <c r="A454">
        <v>453</v>
      </c>
      <c r="B454">
        <v>47</v>
      </c>
      <c r="C454" t="s">
        <v>56</v>
      </c>
      <c r="D454">
        <v>5</v>
      </c>
      <c r="E454" t="s">
        <v>478</v>
      </c>
      <c r="F454" t="s">
        <v>479</v>
      </c>
      <c r="G454">
        <v>-23.719935</v>
      </c>
      <c r="H454">
        <v>-46.043470999999997</v>
      </c>
    </row>
    <row r="455" spans="1:8" hidden="1">
      <c r="A455">
        <v>454</v>
      </c>
      <c r="B455">
        <v>48</v>
      </c>
      <c r="C455" t="s">
        <v>66</v>
      </c>
      <c r="D455">
        <v>1</v>
      </c>
      <c r="E455" t="s">
        <v>478</v>
      </c>
      <c r="F455" t="s">
        <v>479</v>
      </c>
      <c r="G455">
        <v>-23.718646</v>
      </c>
      <c r="H455">
        <v>-46.044580000000003</v>
      </c>
    </row>
    <row r="456" spans="1:8" hidden="1">
      <c r="A456">
        <v>455</v>
      </c>
      <c r="B456">
        <v>49</v>
      </c>
      <c r="C456" t="s">
        <v>78</v>
      </c>
      <c r="D456">
        <v>1</v>
      </c>
      <c r="E456" t="s">
        <v>478</v>
      </c>
      <c r="F456" t="s">
        <v>479</v>
      </c>
      <c r="G456">
        <v>-23.718647000000001</v>
      </c>
      <c r="H456">
        <v>-46.044589999999999</v>
      </c>
    </row>
    <row r="457" spans="1:8" hidden="1">
      <c r="A457">
        <v>456</v>
      </c>
      <c r="B457">
        <v>50</v>
      </c>
      <c r="C457" t="s">
        <v>66</v>
      </c>
      <c r="D457">
        <v>1</v>
      </c>
      <c r="E457" t="s">
        <v>478</v>
      </c>
      <c r="F457" t="s">
        <v>479</v>
      </c>
      <c r="G457">
        <v>-23.71959</v>
      </c>
      <c r="H457">
        <v>-46.043790000000001</v>
      </c>
    </row>
    <row r="458" spans="1:8" hidden="1">
      <c r="A458">
        <v>457</v>
      </c>
      <c r="B458">
        <v>51</v>
      </c>
      <c r="C458" t="s">
        <v>14</v>
      </c>
      <c r="D458">
        <v>10</v>
      </c>
      <c r="E458" t="s">
        <v>478</v>
      </c>
      <c r="F458" t="s">
        <v>479</v>
      </c>
      <c r="G458">
        <v>-23.719169999999998</v>
      </c>
      <c r="H458">
        <v>-46.038629999999998</v>
      </c>
    </row>
    <row r="459" spans="1:8" hidden="1">
      <c r="A459">
        <v>458</v>
      </c>
      <c r="B459">
        <v>52</v>
      </c>
      <c r="C459" t="s">
        <v>20</v>
      </c>
      <c r="D459">
        <v>6</v>
      </c>
      <c r="E459" t="s">
        <v>478</v>
      </c>
      <c r="F459" t="s">
        <v>479</v>
      </c>
      <c r="G459">
        <v>-23.719169999999998</v>
      </c>
      <c r="H459">
        <v>-46.038629999999998</v>
      </c>
    </row>
    <row r="460" spans="1:8" hidden="1">
      <c r="A460">
        <v>459</v>
      </c>
      <c r="B460">
        <v>53</v>
      </c>
      <c r="C460" t="s">
        <v>78</v>
      </c>
      <c r="D460">
        <v>1</v>
      </c>
      <c r="E460" t="s">
        <v>478</v>
      </c>
      <c r="F460" t="s">
        <v>479</v>
      </c>
      <c r="G460">
        <v>-23.719180000000001</v>
      </c>
      <c r="H460">
        <v>-46.038640000000001</v>
      </c>
    </row>
    <row r="461" spans="1:8" hidden="1">
      <c r="A461">
        <v>460</v>
      </c>
      <c r="B461">
        <v>54</v>
      </c>
      <c r="C461" t="s">
        <v>14</v>
      </c>
      <c r="D461">
        <v>15</v>
      </c>
      <c r="E461" t="s">
        <v>478</v>
      </c>
      <c r="F461" t="s">
        <v>479</v>
      </c>
      <c r="G461">
        <v>-23.71942</v>
      </c>
      <c r="H461">
        <v>-46.038440000000001</v>
      </c>
    </row>
    <row r="462" spans="1:8" hidden="1">
      <c r="A462">
        <v>461</v>
      </c>
      <c r="B462">
        <v>55</v>
      </c>
      <c r="C462" t="s">
        <v>20</v>
      </c>
      <c r="D462">
        <v>10</v>
      </c>
      <c r="E462" t="s">
        <v>478</v>
      </c>
      <c r="F462" t="s">
        <v>479</v>
      </c>
      <c r="G462">
        <v>-23.71942</v>
      </c>
      <c r="H462">
        <v>-46.038440000000001</v>
      </c>
    </row>
    <row r="463" spans="1:8" hidden="1">
      <c r="A463">
        <v>462</v>
      </c>
      <c r="B463">
        <v>56</v>
      </c>
      <c r="C463" t="s">
        <v>20</v>
      </c>
      <c r="D463">
        <v>60</v>
      </c>
      <c r="E463" t="s">
        <v>478</v>
      </c>
      <c r="F463" t="s">
        <v>479</v>
      </c>
      <c r="G463">
        <v>-23.719660000000001</v>
      </c>
      <c r="H463">
        <v>-46.038170000000001</v>
      </c>
    </row>
    <row r="464" spans="1:8" hidden="1">
      <c r="A464">
        <v>463</v>
      </c>
      <c r="B464">
        <v>57</v>
      </c>
      <c r="C464" t="s">
        <v>52</v>
      </c>
      <c r="D464">
        <v>15</v>
      </c>
      <c r="E464" t="s">
        <v>478</v>
      </c>
      <c r="F464" t="s">
        <v>479</v>
      </c>
      <c r="G464">
        <v>-23.720369999999999</v>
      </c>
      <c r="H464">
        <v>-46.0379</v>
      </c>
    </row>
    <row r="465" spans="1:8" hidden="1">
      <c r="A465">
        <v>464</v>
      </c>
      <c r="B465">
        <v>58</v>
      </c>
      <c r="C465" t="s">
        <v>76</v>
      </c>
      <c r="D465">
        <v>1</v>
      </c>
      <c r="E465" t="s">
        <v>478</v>
      </c>
      <c r="F465" t="s">
        <v>479</v>
      </c>
      <c r="G465">
        <v>-23.720079999999999</v>
      </c>
      <c r="H465">
        <v>-46.037880000000001</v>
      </c>
    </row>
    <row r="466" spans="1:8" hidden="1">
      <c r="A466">
        <v>465</v>
      </c>
      <c r="B466">
        <v>59</v>
      </c>
      <c r="C466" t="s">
        <v>74</v>
      </c>
      <c r="D466">
        <v>1</v>
      </c>
      <c r="E466" t="s">
        <v>478</v>
      </c>
      <c r="F466" t="s">
        <v>479</v>
      </c>
      <c r="G466">
        <v>-23.720079999999999</v>
      </c>
      <c r="H466">
        <v>-46.037880000000001</v>
      </c>
    </row>
    <row r="467" spans="1:8" hidden="1">
      <c r="A467">
        <v>466</v>
      </c>
      <c r="B467">
        <v>60</v>
      </c>
      <c r="C467" t="s">
        <v>70</v>
      </c>
      <c r="D467">
        <v>1</v>
      </c>
      <c r="E467" t="s">
        <v>478</v>
      </c>
      <c r="F467" t="s">
        <v>479</v>
      </c>
      <c r="G467">
        <v>-23.720079999999999</v>
      </c>
      <c r="H467">
        <v>-46.037880000000001</v>
      </c>
    </row>
    <row r="468" spans="1:8" hidden="1">
      <c r="A468">
        <v>467</v>
      </c>
      <c r="B468">
        <v>61</v>
      </c>
      <c r="C468" t="s">
        <v>52</v>
      </c>
      <c r="D468">
        <v>15</v>
      </c>
      <c r="E468" t="s">
        <v>478</v>
      </c>
      <c r="F468" t="s">
        <v>479</v>
      </c>
      <c r="G468">
        <v>-23.720372000000001</v>
      </c>
      <c r="H468">
        <v>-46.0379</v>
      </c>
    </row>
    <row r="469" spans="1:8" hidden="1">
      <c r="A469">
        <v>468</v>
      </c>
      <c r="B469">
        <v>62</v>
      </c>
      <c r="C469" t="s">
        <v>70</v>
      </c>
      <c r="D469">
        <v>1</v>
      </c>
      <c r="E469" t="s">
        <v>478</v>
      </c>
      <c r="F469" t="s">
        <v>479</v>
      </c>
      <c r="G469">
        <v>-23.720372000000001</v>
      </c>
      <c r="H469">
        <v>-46.0379</v>
      </c>
    </row>
    <row r="470" spans="1:8" hidden="1">
      <c r="A470">
        <v>469</v>
      </c>
      <c r="B470">
        <v>63</v>
      </c>
      <c r="C470" t="s">
        <v>74</v>
      </c>
      <c r="D470">
        <v>1</v>
      </c>
      <c r="E470" t="s">
        <v>478</v>
      </c>
      <c r="F470" t="s">
        <v>479</v>
      </c>
      <c r="G470">
        <v>-23.757380999999999</v>
      </c>
      <c r="H470">
        <v>-46.039178999999997</v>
      </c>
    </row>
    <row r="471" spans="1:8" hidden="1">
      <c r="A471">
        <v>470</v>
      </c>
      <c r="B471">
        <v>64</v>
      </c>
      <c r="C471" t="s">
        <v>70</v>
      </c>
      <c r="D471">
        <v>1</v>
      </c>
      <c r="E471" t="s">
        <v>478</v>
      </c>
      <c r="F471" t="s">
        <v>479</v>
      </c>
      <c r="G471">
        <v>-23.761344000000001</v>
      </c>
      <c r="H471">
        <v>-46.044736</v>
      </c>
    </row>
    <row r="472" spans="1:8" hidden="1">
      <c r="A472">
        <v>471</v>
      </c>
      <c r="B472">
        <v>65</v>
      </c>
      <c r="C472" t="s">
        <v>68</v>
      </c>
      <c r="D472">
        <v>1</v>
      </c>
      <c r="E472" t="s">
        <v>478</v>
      </c>
      <c r="F472" t="s">
        <v>479</v>
      </c>
      <c r="G472">
        <v>-23.751975000000002</v>
      </c>
      <c r="H472">
        <v>-46.053714999999997</v>
      </c>
    </row>
    <row r="473" spans="1:8" hidden="1">
      <c r="A473">
        <v>472</v>
      </c>
      <c r="B473">
        <v>66</v>
      </c>
      <c r="C473" t="s">
        <v>68</v>
      </c>
      <c r="D473">
        <v>1</v>
      </c>
      <c r="E473" t="s">
        <v>478</v>
      </c>
      <c r="F473" t="s">
        <v>479</v>
      </c>
      <c r="G473">
        <v>-23.751950999999998</v>
      </c>
      <c r="H473">
        <v>-46.054011000000003</v>
      </c>
    </row>
    <row r="474" spans="1:8" hidden="1">
      <c r="A474">
        <v>473</v>
      </c>
      <c r="B474">
        <v>67</v>
      </c>
      <c r="C474" t="s">
        <v>70</v>
      </c>
      <c r="D474">
        <v>1</v>
      </c>
      <c r="E474" t="s">
        <v>478</v>
      </c>
      <c r="F474" t="s">
        <v>479</v>
      </c>
      <c r="G474">
        <v>-23.750387</v>
      </c>
      <c r="H474">
        <v>-46.054918999999998</v>
      </c>
    </row>
    <row r="475" spans="1:8" hidden="1">
      <c r="A475">
        <v>474</v>
      </c>
      <c r="B475">
        <v>68</v>
      </c>
      <c r="C475" t="s">
        <v>74</v>
      </c>
      <c r="D475">
        <v>1</v>
      </c>
      <c r="E475" t="s">
        <v>478</v>
      </c>
      <c r="F475" t="s">
        <v>479</v>
      </c>
      <c r="G475">
        <v>-23.750201000000001</v>
      </c>
      <c r="H475">
        <v>-46.054920000000003</v>
      </c>
    </row>
    <row r="476" spans="1:8" hidden="1">
      <c r="A476">
        <v>475</v>
      </c>
      <c r="B476">
        <v>69</v>
      </c>
      <c r="C476" t="s">
        <v>76</v>
      </c>
      <c r="D476">
        <v>1</v>
      </c>
      <c r="E476" t="s">
        <v>478</v>
      </c>
      <c r="F476" t="s">
        <v>479</v>
      </c>
      <c r="G476">
        <v>-23.750156</v>
      </c>
      <c r="H476">
        <v>-46.054875000000003</v>
      </c>
    </row>
    <row r="477" spans="1:8" hidden="1">
      <c r="A477">
        <v>476</v>
      </c>
      <c r="B477">
        <v>70</v>
      </c>
      <c r="C477" t="s">
        <v>30</v>
      </c>
      <c r="D477">
        <v>4</v>
      </c>
      <c r="E477" t="s">
        <v>478</v>
      </c>
      <c r="F477" t="s">
        <v>479</v>
      </c>
      <c r="G477">
        <v>-23.747042</v>
      </c>
      <c r="H477">
        <v>-46.054540000000003</v>
      </c>
    </row>
    <row r="478" spans="1:8" hidden="1">
      <c r="A478">
        <v>477</v>
      </c>
      <c r="B478">
        <v>71</v>
      </c>
      <c r="C478" t="s">
        <v>66</v>
      </c>
      <c r="D478">
        <v>1</v>
      </c>
      <c r="E478" t="s">
        <v>478</v>
      </c>
      <c r="F478" t="s">
        <v>479</v>
      </c>
      <c r="G478">
        <v>-23.742279</v>
      </c>
      <c r="H478">
        <v>-46.049272999999999</v>
      </c>
    </row>
    <row r="479" spans="1:8" hidden="1">
      <c r="A479">
        <v>478</v>
      </c>
      <c r="B479">
        <v>72</v>
      </c>
      <c r="C479" t="s">
        <v>66</v>
      </c>
      <c r="D479">
        <v>1</v>
      </c>
      <c r="E479" t="s">
        <v>478</v>
      </c>
      <c r="F479" t="s">
        <v>479</v>
      </c>
      <c r="G479">
        <v>-23.728013000000001</v>
      </c>
      <c r="H479">
        <v>-46.042847999999999</v>
      </c>
    </row>
    <row r="480" spans="1:8" hidden="1">
      <c r="A480">
        <v>479</v>
      </c>
      <c r="B480">
        <v>73</v>
      </c>
      <c r="C480" t="s">
        <v>78</v>
      </c>
      <c r="D480">
        <v>1</v>
      </c>
      <c r="E480" t="s">
        <v>478</v>
      </c>
      <c r="F480" t="s">
        <v>479</v>
      </c>
      <c r="G480">
        <v>-23.728014000000002</v>
      </c>
      <c r="H480">
        <v>-46.042848999999997</v>
      </c>
    </row>
    <row r="481" spans="1:8" hidden="1">
      <c r="A481">
        <v>480</v>
      </c>
      <c r="B481">
        <v>1</v>
      </c>
      <c r="C481" t="s">
        <v>36</v>
      </c>
      <c r="D481">
        <v>7</v>
      </c>
      <c r="E481" t="s">
        <v>482</v>
      </c>
      <c r="F481" t="s">
        <v>483</v>
      </c>
      <c r="G481">
        <v>-23.769617</v>
      </c>
      <c r="H481">
        <v>-45.607439999999997</v>
      </c>
    </row>
    <row r="482" spans="1:8" hidden="1">
      <c r="A482">
        <v>481</v>
      </c>
      <c r="B482">
        <v>2</v>
      </c>
      <c r="C482" t="s">
        <v>22</v>
      </c>
      <c r="D482">
        <v>6</v>
      </c>
      <c r="E482" t="s">
        <v>482</v>
      </c>
      <c r="F482" t="s">
        <v>483</v>
      </c>
      <c r="G482">
        <v>-23.766850000000002</v>
      </c>
      <c r="H482">
        <v>-45.606490999999998</v>
      </c>
    </row>
    <row r="483" spans="1:8" hidden="1">
      <c r="A483">
        <v>482</v>
      </c>
      <c r="B483">
        <v>3</v>
      </c>
      <c r="C483" t="s">
        <v>32</v>
      </c>
      <c r="D483">
        <v>11</v>
      </c>
      <c r="E483" t="s">
        <v>482</v>
      </c>
      <c r="F483" t="s">
        <v>483</v>
      </c>
      <c r="G483">
        <v>-23.766764999999999</v>
      </c>
      <c r="H483">
        <v>-45.606437999999997</v>
      </c>
    </row>
    <row r="484" spans="1:8" hidden="1">
      <c r="A484">
        <v>483</v>
      </c>
      <c r="B484">
        <v>4</v>
      </c>
      <c r="C484" t="s">
        <v>30</v>
      </c>
      <c r="D484">
        <v>9</v>
      </c>
      <c r="E484" t="s">
        <v>482</v>
      </c>
      <c r="F484" t="s">
        <v>483</v>
      </c>
      <c r="G484">
        <v>-23.766593</v>
      </c>
      <c r="H484">
        <v>-45.606490000000001</v>
      </c>
    </row>
    <row r="485" spans="1:8" hidden="1">
      <c r="A485">
        <v>484</v>
      </c>
      <c r="B485">
        <v>5</v>
      </c>
      <c r="C485" t="s">
        <v>20</v>
      </c>
      <c r="D485">
        <v>9</v>
      </c>
      <c r="E485" t="s">
        <v>482</v>
      </c>
      <c r="F485" t="s">
        <v>483</v>
      </c>
      <c r="G485">
        <v>-23.766463000000002</v>
      </c>
      <c r="H485">
        <v>-45.60651</v>
      </c>
    </row>
    <row r="486" spans="1:8" hidden="1">
      <c r="A486">
        <v>485</v>
      </c>
      <c r="B486">
        <v>6</v>
      </c>
      <c r="C486" t="s">
        <v>28</v>
      </c>
      <c r="D486">
        <v>3</v>
      </c>
      <c r="E486" t="s">
        <v>482</v>
      </c>
      <c r="F486" t="s">
        <v>483</v>
      </c>
      <c r="G486">
        <v>-23.766259999999999</v>
      </c>
      <c r="H486">
        <v>-45.606507999999998</v>
      </c>
    </row>
    <row r="487" spans="1:8" hidden="1">
      <c r="A487">
        <v>486</v>
      </c>
      <c r="B487">
        <v>7</v>
      </c>
      <c r="C487" t="s">
        <v>14</v>
      </c>
      <c r="D487">
        <v>25</v>
      </c>
      <c r="E487" t="s">
        <v>482</v>
      </c>
      <c r="F487" t="s">
        <v>483</v>
      </c>
      <c r="G487">
        <v>-23.765941000000002</v>
      </c>
      <c r="H487">
        <v>-45.606394000000002</v>
      </c>
    </row>
    <row r="488" spans="1:8" hidden="1">
      <c r="A488">
        <v>487</v>
      </c>
      <c r="B488">
        <v>8</v>
      </c>
      <c r="C488" t="s">
        <v>28</v>
      </c>
      <c r="D488">
        <v>6</v>
      </c>
      <c r="E488" t="s">
        <v>482</v>
      </c>
      <c r="F488" t="s">
        <v>483</v>
      </c>
      <c r="G488">
        <v>-23.765701</v>
      </c>
      <c r="H488">
        <v>-45.606431000000001</v>
      </c>
    </row>
    <row r="489" spans="1:8" hidden="1">
      <c r="A489">
        <v>488</v>
      </c>
      <c r="B489">
        <v>9</v>
      </c>
      <c r="C489" t="s">
        <v>24</v>
      </c>
      <c r="D489">
        <v>8</v>
      </c>
      <c r="E489" t="s">
        <v>482</v>
      </c>
      <c r="F489" t="s">
        <v>483</v>
      </c>
      <c r="G489">
        <v>-23.765571000000001</v>
      </c>
      <c r="H489">
        <v>-45.606509000000003</v>
      </c>
    </row>
    <row r="490" spans="1:8" hidden="1">
      <c r="A490">
        <v>489</v>
      </c>
      <c r="B490">
        <v>10</v>
      </c>
      <c r="C490" t="s">
        <v>30</v>
      </c>
      <c r="D490">
        <v>7</v>
      </c>
      <c r="E490" t="s">
        <v>482</v>
      </c>
      <c r="F490" t="s">
        <v>483</v>
      </c>
      <c r="G490">
        <v>-23.765422999999998</v>
      </c>
      <c r="H490">
        <v>-45.606631</v>
      </c>
    </row>
    <row r="491" spans="1:8" hidden="1">
      <c r="A491">
        <v>490</v>
      </c>
      <c r="B491">
        <v>11</v>
      </c>
      <c r="C491" t="s">
        <v>22</v>
      </c>
      <c r="D491">
        <v>2</v>
      </c>
      <c r="E491" t="s">
        <v>482</v>
      </c>
      <c r="F491" t="s">
        <v>483</v>
      </c>
      <c r="G491">
        <v>-23.765384000000001</v>
      </c>
      <c r="H491">
        <v>-45.606645</v>
      </c>
    </row>
    <row r="492" spans="1:8" hidden="1">
      <c r="A492">
        <v>491</v>
      </c>
      <c r="B492">
        <v>12</v>
      </c>
      <c r="C492" t="s">
        <v>36</v>
      </c>
      <c r="D492">
        <v>5</v>
      </c>
      <c r="E492" t="s">
        <v>482</v>
      </c>
      <c r="F492" t="s">
        <v>483</v>
      </c>
      <c r="G492">
        <v>-23.765425</v>
      </c>
      <c r="H492">
        <v>-45.606651999999997</v>
      </c>
    </row>
    <row r="493" spans="1:8" hidden="1">
      <c r="A493">
        <v>492</v>
      </c>
      <c r="B493">
        <v>13</v>
      </c>
      <c r="C493" t="s">
        <v>20</v>
      </c>
      <c r="D493">
        <v>2</v>
      </c>
      <c r="E493" t="s">
        <v>482</v>
      </c>
      <c r="F493" t="s">
        <v>483</v>
      </c>
      <c r="G493">
        <v>-23.765450999999999</v>
      </c>
      <c r="H493">
        <v>-45.606672000000003</v>
      </c>
    </row>
    <row r="494" spans="1:8" hidden="1">
      <c r="A494">
        <v>493</v>
      </c>
      <c r="B494">
        <v>14</v>
      </c>
      <c r="C494" t="s">
        <v>36</v>
      </c>
      <c r="D494">
        <v>8</v>
      </c>
      <c r="E494" t="s">
        <v>482</v>
      </c>
      <c r="F494" t="s">
        <v>483</v>
      </c>
      <c r="G494">
        <v>-23.765474999999999</v>
      </c>
      <c r="H494">
        <v>-45.606713999999997</v>
      </c>
    </row>
    <row r="495" spans="1:8" hidden="1">
      <c r="A495">
        <v>494</v>
      </c>
      <c r="B495">
        <v>15</v>
      </c>
      <c r="C495" t="s">
        <v>20</v>
      </c>
      <c r="D495">
        <v>8</v>
      </c>
      <c r="E495" t="s">
        <v>482</v>
      </c>
      <c r="F495" t="s">
        <v>483</v>
      </c>
      <c r="G495">
        <v>-23.765435</v>
      </c>
      <c r="H495">
        <v>-45.606754000000002</v>
      </c>
    </row>
    <row r="496" spans="1:8" hidden="1">
      <c r="A496">
        <v>495</v>
      </c>
      <c r="B496">
        <v>16</v>
      </c>
      <c r="C496" t="s">
        <v>30</v>
      </c>
      <c r="D496">
        <v>2</v>
      </c>
      <c r="E496" t="s">
        <v>482</v>
      </c>
      <c r="F496" t="s">
        <v>483</v>
      </c>
      <c r="G496">
        <v>-23.765128000000001</v>
      </c>
      <c r="H496">
        <v>-45.606898999999999</v>
      </c>
    </row>
    <row r="497" spans="1:8" hidden="1">
      <c r="A497">
        <v>496</v>
      </c>
      <c r="B497">
        <v>17</v>
      </c>
      <c r="C497" t="s">
        <v>28</v>
      </c>
      <c r="D497">
        <v>2</v>
      </c>
      <c r="E497" t="s">
        <v>482</v>
      </c>
      <c r="F497" t="s">
        <v>483</v>
      </c>
      <c r="G497">
        <v>-23.764917000000001</v>
      </c>
      <c r="H497">
        <v>-45.607053999999998</v>
      </c>
    </row>
    <row r="498" spans="1:8" hidden="1">
      <c r="A498">
        <v>497</v>
      </c>
      <c r="B498">
        <v>18</v>
      </c>
      <c r="C498" t="s">
        <v>24</v>
      </c>
      <c r="D498">
        <v>6</v>
      </c>
      <c r="E498" t="s">
        <v>482</v>
      </c>
      <c r="F498" t="s">
        <v>483</v>
      </c>
      <c r="G498">
        <v>-23.764925000000002</v>
      </c>
      <c r="H498">
        <v>-45.607073999999997</v>
      </c>
    </row>
    <row r="499" spans="1:8" hidden="1">
      <c r="A499">
        <v>498</v>
      </c>
      <c r="B499">
        <v>19</v>
      </c>
      <c r="C499" t="s">
        <v>24</v>
      </c>
      <c r="D499">
        <v>12</v>
      </c>
      <c r="E499" t="s">
        <v>482</v>
      </c>
      <c r="F499" t="s">
        <v>483</v>
      </c>
      <c r="G499">
        <v>-23.764852999999999</v>
      </c>
      <c r="H499">
        <v>-45.607097000000003</v>
      </c>
    </row>
    <row r="500" spans="1:8" hidden="1">
      <c r="A500">
        <v>499</v>
      </c>
      <c r="B500">
        <v>20</v>
      </c>
      <c r="C500" t="s">
        <v>24</v>
      </c>
      <c r="D500">
        <v>22</v>
      </c>
      <c r="E500" t="s">
        <v>482</v>
      </c>
      <c r="F500" t="s">
        <v>483</v>
      </c>
      <c r="G500">
        <v>-23.764530000000001</v>
      </c>
      <c r="H500">
        <v>-45.607185999999999</v>
      </c>
    </row>
    <row r="501" spans="1:8" hidden="1">
      <c r="A501">
        <v>500</v>
      </c>
      <c r="B501">
        <v>21</v>
      </c>
      <c r="C501" t="s">
        <v>28</v>
      </c>
      <c r="D501">
        <v>2</v>
      </c>
      <c r="E501" t="s">
        <v>482</v>
      </c>
      <c r="F501" t="s">
        <v>483</v>
      </c>
      <c r="G501">
        <v>-23.764385999999998</v>
      </c>
      <c r="H501">
        <v>-45.607264000000001</v>
      </c>
    </row>
    <row r="502" spans="1:8" ht="15" hidden="1" customHeight="1">
      <c r="A502">
        <v>501</v>
      </c>
      <c r="B502">
        <v>22</v>
      </c>
      <c r="C502" t="s">
        <v>54</v>
      </c>
      <c r="D502">
        <v>11</v>
      </c>
      <c r="E502" t="s">
        <v>482</v>
      </c>
      <c r="F502" t="s">
        <v>483</v>
      </c>
      <c r="G502">
        <v>-23.764199999999999</v>
      </c>
      <c r="H502">
        <v>-45.607275000000001</v>
      </c>
    </row>
    <row r="503" spans="1:8" ht="15" hidden="1" customHeight="1">
      <c r="A503">
        <v>502</v>
      </c>
      <c r="B503">
        <v>23</v>
      </c>
      <c r="C503" t="s">
        <v>12</v>
      </c>
      <c r="D503">
        <v>3</v>
      </c>
      <c r="E503" t="s">
        <v>482</v>
      </c>
      <c r="F503" t="s">
        <v>483</v>
      </c>
      <c r="G503">
        <v>-23.763985999999999</v>
      </c>
      <c r="H503">
        <v>-45.607354999999998</v>
      </c>
    </row>
    <row r="504" spans="1:8" ht="15" hidden="1" customHeight="1">
      <c r="A504">
        <v>503</v>
      </c>
      <c r="B504">
        <v>24</v>
      </c>
      <c r="C504" t="s">
        <v>20</v>
      </c>
      <c r="D504">
        <v>6</v>
      </c>
      <c r="E504" t="s">
        <v>482</v>
      </c>
      <c r="F504" t="s">
        <v>483</v>
      </c>
      <c r="G504">
        <v>-23.763833999999999</v>
      </c>
      <c r="H504">
        <v>-45.607239</v>
      </c>
    </row>
    <row r="505" spans="1:8" ht="15" hidden="1" customHeight="1">
      <c r="A505">
        <v>504</v>
      </c>
      <c r="B505">
        <v>25</v>
      </c>
      <c r="C505" t="s">
        <v>66</v>
      </c>
      <c r="D505">
        <v>1</v>
      </c>
      <c r="E505" t="s">
        <v>482</v>
      </c>
      <c r="F505" t="s">
        <v>483</v>
      </c>
      <c r="G505">
        <v>-23.763763000000001</v>
      </c>
      <c r="H505">
        <v>-45.607216999999999</v>
      </c>
    </row>
    <row r="506" spans="1:8" ht="15" hidden="1" customHeight="1">
      <c r="A506">
        <v>505</v>
      </c>
      <c r="B506">
        <v>26</v>
      </c>
      <c r="C506" t="s">
        <v>36</v>
      </c>
      <c r="D506">
        <v>4</v>
      </c>
      <c r="E506" t="s">
        <v>482</v>
      </c>
      <c r="F506" t="s">
        <v>483</v>
      </c>
      <c r="G506">
        <v>-23.763714</v>
      </c>
      <c r="H506">
        <v>-45.607270999999997</v>
      </c>
    </row>
    <row r="507" spans="1:8" ht="15" hidden="1" customHeight="1">
      <c r="A507">
        <v>506</v>
      </c>
      <c r="B507">
        <v>27</v>
      </c>
      <c r="C507" t="s">
        <v>20</v>
      </c>
      <c r="D507">
        <v>4</v>
      </c>
      <c r="E507" t="s">
        <v>482</v>
      </c>
      <c r="F507" t="s">
        <v>483</v>
      </c>
      <c r="G507">
        <v>-23.763705999999999</v>
      </c>
      <c r="H507">
        <v>-45.607255000000002</v>
      </c>
    </row>
    <row r="508" spans="1:8" ht="15" hidden="1" customHeight="1">
      <c r="A508">
        <v>507</v>
      </c>
      <c r="B508">
        <v>28</v>
      </c>
      <c r="C508" t="s">
        <v>20</v>
      </c>
      <c r="D508">
        <v>1.5</v>
      </c>
      <c r="E508" t="s">
        <v>482</v>
      </c>
      <c r="F508" t="s">
        <v>483</v>
      </c>
      <c r="G508">
        <v>-23.763625999999999</v>
      </c>
      <c r="H508">
        <v>-45.607230999999999</v>
      </c>
    </row>
    <row r="509" spans="1:8" ht="15" hidden="1" customHeight="1">
      <c r="A509">
        <v>508</v>
      </c>
      <c r="B509">
        <v>29</v>
      </c>
      <c r="C509" t="s">
        <v>52</v>
      </c>
      <c r="D509">
        <v>10</v>
      </c>
      <c r="E509" t="s">
        <v>482</v>
      </c>
      <c r="F509" t="s">
        <v>483</v>
      </c>
      <c r="G509">
        <v>-23.763496</v>
      </c>
      <c r="H509">
        <v>-45.607177</v>
      </c>
    </row>
    <row r="510" spans="1:8" ht="15" hidden="1" customHeight="1">
      <c r="A510">
        <v>509</v>
      </c>
      <c r="B510">
        <v>30</v>
      </c>
      <c r="C510" t="s">
        <v>68</v>
      </c>
      <c r="D510">
        <v>1</v>
      </c>
      <c r="E510" t="s">
        <v>482</v>
      </c>
      <c r="F510" t="s">
        <v>483</v>
      </c>
      <c r="G510">
        <v>-23.763531</v>
      </c>
      <c r="H510">
        <v>-45.607115</v>
      </c>
    </row>
    <row r="511" spans="1:8" ht="15" hidden="1" customHeight="1">
      <c r="A511">
        <v>510</v>
      </c>
      <c r="B511">
        <v>31</v>
      </c>
      <c r="C511" t="s">
        <v>26</v>
      </c>
      <c r="D511">
        <v>4</v>
      </c>
      <c r="E511" t="s">
        <v>482</v>
      </c>
      <c r="F511" t="s">
        <v>483</v>
      </c>
      <c r="G511">
        <v>-23.763608999999999</v>
      </c>
      <c r="H511">
        <v>-45.607174999999998</v>
      </c>
    </row>
    <row r="512" spans="1:8" ht="15" hidden="1" customHeight="1">
      <c r="A512">
        <v>511</v>
      </c>
      <c r="B512">
        <v>32</v>
      </c>
      <c r="C512" t="s">
        <v>36</v>
      </c>
      <c r="D512">
        <v>13</v>
      </c>
      <c r="E512" t="s">
        <v>482</v>
      </c>
      <c r="F512" t="s">
        <v>483</v>
      </c>
      <c r="G512">
        <v>-23.763708999999999</v>
      </c>
      <c r="H512">
        <v>-45.607165000000002</v>
      </c>
    </row>
    <row r="513" spans="1:8" ht="15" hidden="1" customHeight="1">
      <c r="A513">
        <v>512</v>
      </c>
      <c r="B513">
        <v>33</v>
      </c>
      <c r="C513" t="s">
        <v>20</v>
      </c>
      <c r="D513">
        <v>18</v>
      </c>
      <c r="E513" t="s">
        <v>482</v>
      </c>
      <c r="F513" t="s">
        <v>483</v>
      </c>
      <c r="G513">
        <v>-23.763625000000001</v>
      </c>
      <c r="H513">
        <v>-45.607193000000002</v>
      </c>
    </row>
    <row r="514" spans="1:8" ht="15" hidden="1" customHeight="1">
      <c r="A514">
        <v>513</v>
      </c>
      <c r="B514">
        <v>34</v>
      </c>
      <c r="C514" t="s">
        <v>36</v>
      </c>
      <c r="D514">
        <v>18</v>
      </c>
      <c r="E514" t="s">
        <v>482</v>
      </c>
      <c r="F514" t="s">
        <v>483</v>
      </c>
      <c r="G514">
        <v>-23.76361</v>
      </c>
      <c r="H514">
        <v>-45.607196999999999</v>
      </c>
    </row>
    <row r="515" spans="1:8" ht="15" hidden="1" customHeight="1">
      <c r="A515">
        <v>514</v>
      </c>
      <c r="B515">
        <v>35</v>
      </c>
      <c r="C515" t="s">
        <v>20</v>
      </c>
      <c r="D515">
        <v>2</v>
      </c>
      <c r="E515" t="s">
        <v>482</v>
      </c>
      <c r="F515" t="s">
        <v>483</v>
      </c>
      <c r="G515">
        <v>-23.763558</v>
      </c>
      <c r="H515">
        <v>-45.607039</v>
      </c>
    </row>
    <row r="516" spans="1:8" ht="15" hidden="1" customHeight="1">
      <c r="A516">
        <v>515</v>
      </c>
      <c r="B516">
        <v>36</v>
      </c>
      <c r="C516" t="s">
        <v>20</v>
      </c>
      <c r="D516">
        <v>2</v>
      </c>
      <c r="E516" t="s">
        <v>482</v>
      </c>
      <c r="F516" t="s">
        <v>483</v>
      </c>
      <c r="G516">
        <v>-23.763496</v>
      </c>
      <c r="H516">
        <v>-45.607045999999997</v>
      </c>
    </row>
    <row r="517" spans="1:8" ht="15" hidden="1" customHeight="1">
      <c r="A517">
        <v>516</v>
      </c>
      <c r="B517">
        <v>37</v>
      </c>
      <c r="C517" t="s">
        <v>20</v>
      </c>
      <c r="D517">
        <v>2</v>
      </c>
      <c r="E517" t="s">
        <v>482</v>
      </c>
      <c r="F517" t="s">
        <v>483</v>
      </c>
      <c r="G517">
        <v>-23.763536999999999</v>
      </c>
      <c r="H517">
        <v>-45.606861000000002</v>
      </c>
    </row>
    <row r="518" spans="1:8" ht="15" hidden="1" customHeight="1">
      <c r="A518">
        <v>517</v>
      </c>
      <c r="B518">
        <v>38</v>
      </c>
      <c r="C518" t="s">
        <v>28</v>
      </c>
      <c r="D518">
        <v>3</v>
      </c>
      <c r="E518" t="s">
        <v>482</v>
      </c>
      <c r="F518" t="s">
        <v>483</v>
      </c>
      <c r="G518">
        <v>-23.763539999999999</v>
      </c>
      <c r="H518">
        <v>-45.606876</v>
      </c>
    </row>
    <row r="519" spans="1:8" ht="15" hidden="1" customHeight="1">
      <c r="A519">
        <v>518</v>
      </c>
      <c r="B519">
        <v>39</v>
      </c>
      <c r="C519" t="s">
        <v>78</v>
      </c>
      <c r="D519">
        <v>1</v>
      </c>
      <c r="E519" t="s">
        <v>482</v>
      </c>
      <c r="F519" t="s">
        <v>483</v>
      </c>
      <c r="G519">
        <v>-23.763553000000002</v>
      </c>
      <c r="H519">
        <v>-45.606909999999999</v>
      </c>
    </row>
    <row r="520" spans="1:8" ht="15" hidden="1" customHeight="1">
      <c r="A520">
        <v>519</v>
      </c>
      <c r="B520">
        <v>40</v>
      </c>
      <c r="C520" t="s">
        <v>20</v>
      </c>
      <c r="D520">
        <v>13</v>
      </c>
      <c r="E520" t="s">
        <v>482</v>
      </c>
      <c r="F520" t="s">
        <v>483</v>
      </c>
      <c r="G520">
        <v>-23.763556000000001</v>
      </c>
      <c r="H520">
        <v>-45.606786999999997</v>
      </c>
    </row>
    <row r="521" spans="1:8" ht="15" hidden="1" customHeight="1">
      <c r="A521">
        <v>520</v>
      </c>
      <c r="B521">
        <v>41</v>
      </c>
      <c r="C521" t="s">
        <v>14</v>
      </c>
      <c r="D521">
        <v>18</v>
      </c>
      <c r="E521" t="s">
        <v>482</v>
      </c>
      <c r="F521" t="s">
        <v>483</v>
      </c>
      <c r="G521">
        <v>-23.763397999999999</v>
      </c>
      <c r="H521">
        <v>-45.606819999999999</v>
      </c>
    </row>
    <row r="522" spans="1:8" ht="15" hidden="1" customHeight="1">
      <c r="A522">
        <v>521</v>
      </c>
      <c r="B522">
        <v>42</v>
      </c>
      <c r="C522" t="s">
        <v>20</v>
      </c>
      <c r="D522">
        <v>3</v>
      </c>
      <c r="E522" t="s">
        <v>482</v>
      </c>
      <c r="F522" t="s">
        <v>483</v>
      </c>
      <c r="G522">
        <v>-23.763231000000001</v>
      </c>
      <c r="H522">
        <v>-45.606532000000001</v>
      </c>
    </row>
    <row r="523" spans="1:8" ht="15" hidden="1" customHeight="1">
      <c r="A523">
        <v>522</v>
      </c>
      <c r="B523">
        <v>43</v>
      </c>
      <c r="C523" t="s">
        <v>26</v>
      </c>
      <c r="D523">
        <v>5</v>
      </c>
      <c r="E523" t="s">
        <v>482</v>
      </c>
      <c r="F523" t="s">
        <v>483</v>
      </c>
      <c r="G523">
        <v>-23.763155000000001</v>
      </c>
      <c r="H523">
        <v>-45.606471999999997</v>
      </c>
    </row>
    <row r="524" spans="1:8" ht="15" hidden="1" customHeight="1">
      <c r="A524">
        <v>523</v>
      </c>
      <c r="B524">
        <v>44</v>
      </c>
      <c r="C524" t="s">
        <v>30</v>
      </c>
      <c r="D524">
        <v>7</v>
      </c>
      <c r="E524" t="s">
        <v>482</v>
      </c>
      <c r="F524" t="s">
        <v>483</v>
      </c>
      <c r="G524">
        <v>-23.762981</v>
      </c>
      <c r="H524">
        <v>-45.606413000000003</v>
      </c>
    </row>
    <row r="525" spans="1:8" ht="15" hidden="1" customHeight="1">
      <c r="A525">
        <v>524</v>
      </c>
      <c r="B525">
        <v>45</v>
      </c>
      <c r="C525" t="s">
        <v>20</v>
      </c>
      <c r="D525">
        <v>9</v>
      </c>
      <c r="E525" t="s">
        <v>482</v>
      </c>
      <c r="F525" t="s">
        <v>483</v>
      </c>
      <c r="G525">
        <v>-23.762884</v>
      </c>
      <c r="H525">
        <v>-45.606462000000001</v>
      </c>
    </row>
    <row r="526" spans="1:8" ht="15" hidden="1" customHeight="1">
      <c r="A526">
        <v>525</v>
      </c>
      <c r="B526">
        <v>46</v>
      </c>
      <c r="C526" t="s">
        <v>36</v>
      </c>
      <c r="D526">
        <v>9</v>
      </c>
      <c r="E526" t="s">
        <v>482</v>
      </c>
      <c r="F526" t="s">
        <v>483</v>
      </c>
      <c r="G526">
        <v>-23.762893999999999</v>
      </c>
      <c r="H526">
        <v>-45.606383000000001</v>
      </c>
    </row>
    <row r="527" spans="1:8" ht="15" hidden="1" customHeight="1">
      <c r="A527">
        <v>526</v>
      </c>
      <c r="B527">
        <v>47</v>
      </c>
      <c r="C527" t="s">
        <v>66</v>
      </c>
      <c r="D527">
        <v>1</v>
      </c>
      <c r="E527" t="s">
        <v>482</v>
      </c>
      <c r="F527" t="s">
        <v>483</v>
      </c>
      <c r="G527">
        <v>-23.765385999999999</v>
      </c>
      <c r="H527">
        <v>-45.606681000000002</v>
      </c>
    </row>
    <row r="528" spans="1:8" ht="15" hidden="1" customHeight="1">
      <c r="A528">
        <v>527</v>
      </c>
      <c r="B528">
        <v>48</v>
      </c>
      <c r="C528" t="s">
        <v>80</v>
      </c>
      <c r="D528">
        <v>1</v>
      </c>
      <c r="E528" t="s">
        <v>482</v>
      </c>
      <c r="F528" t="s">
        <v>483</v>
      </c>
      <c r="G528">
        <v>-23.765385999999999</v>
      </c>
      <c r="H528">
        <v>-45.606681000000002</v>
      </c>
    </row>
    <row r="529" spans="1:8" ht="15" hidden="1" customHeight="1">
      <c r="A529">
        <v>528</v>
      </c>
      <c r="B529">
        <v>49</v>
      </c>
      <c r="C529" t="s">
        <v>20</v>
      </c>
      <c r="D529">
        <v>11</v>
      </c>
      <c r="E529" t="s">
        <v>482</v>
      </c>
      <c r="F529" t="s">
        <v>483</v>
      </c>
      <c r="G529">
        <v>-23.765377999999998</v>
      </c>
      <c r="H529">
        <v>-45.606597999999998</v>
      </c>
    </row>
    <row r="530" spans="1:8" ht="15" hidden="1" customHeight="1">
      <c r="A530">
        <v>529</v>
      </c>
      <c r="B530">
        <v>50</v>
      </c>
      <c r="C530" t="s">
        <v>78</v>
      </c>
      <c r="D530">
        <v>1</v>
      </c>
      <c r="E530" t="s">
        <v>482</v>
      </c>
      <c r="F530" t="s">
        <v>483</v>
      </c>
      <c r="G530">
        <v>-23.765177000000001</v>
      </c>
      <c r="H530">
        <v>-45.606619999999999</v>
      </c>
    </row>
    <row r="531" spans="1:8" ht="15" hidden="1" customHeight="1">
      <c r="A531">
        <v>530</v>
      </c>
      <c r="B531">
        <v>51</v>
      </c>
      <c r="C531" t="s">
        <v>14</v>
      </c>
      <c r="D531">
        <v>8</v>
      </c>
      <c r="E531" t="s">
        <v>482</v>
      </c>
      <c r="F531" t="s">
        <v>483</v>
      </c>
      <c r="G531">
        <v>-23.7651</v>
      </c>
      <c r="H531">
        <v>-45.606631999999998</v>
      </c>
    </row>
    <row r="532" spans="1:8" ht="15" hidden="1" customHeight="1">
      <c r="A532">
        <v>531</v>
      </c>
      <c r="B532">
        <v>52</v>
      </c>
      <c r="C532" t="s">
        <v>20</v>
      </c>
      <c r="D532">
        <v>19</v>
      </c>
      <c r="E532" t="s">
        <v>482</v>
      </c>
      <c r="F532" t="s">
        <v>483</v>
      </c>
      <c r="G532">
        <v>-23.765094999999999</v>
      </c>
      <c r="H532">
        <v>-45.606579000000004</v>
      </c>
    </row>
    <row r="533" spans="1:8" ht="15" hidden="1" customHeight="1">
      <c r="A533">
        <v>532</v>
      </c>
      <c r="B533">
        <v>53</v>
      </c>
      <c r="C533" t="s">
        <v>36</v>
      </c>
      <c r="D533">
        <v>19</v>
      </c>
      <c r="E533" t="s">
        <v>482</v>
      </c>
      <c r="F533" t="s">
        <v>483</v>
      </c>
      <c r="G533">
        <v>-23.765093</v>
      </c>
      <c r="H533">
        <v>-45.606554000000003</v>
      </c>
    </row>
    <row r="534" spans="1:8" ht="15" hidden="1" customHeight="1">
      <c r="A534">
        <v>533</v>
      </c>
      <c r="B534">
        <v>54</v>
      </c>
      <c r="C534" t="s">
        <v>20</v>
      </c>
      <c r="D534">
        <v>5</v>
      </c>
      <c r="E534" t="s">
        <v>482</v>
      </c>
      <c r="F534" t="s">
        <v>483</v>
      </c>
      <c r="G534">
        <v>-23.764847</v>
      </c>
      <c r="H534">
        <v>-45.606628000000001</v>
      </c>
    </row>
    <row r="535" spans="1:8" ht="15" hidden="1" customHeight="1">
      <c r="A535">
        <v>534</v>
      </c>
      <c r="B535">
        <v>55</v>
      </c>
      <c r="C535" t="s">
        <v>36</v>
      </c>
      <c r="D535">
        <v>7</v>
      </c>
      <c r="E535" t="s">
        <v>482</v>
      </c>
      <c r="F535" t="s">
        <v>483</v>
      </c>
      <c r="G535">
        <v>-23.764809</v>
      </c>
      <c r="H535">
        <v>-45.606667999999999</v>
      </c>
    </row>
    <row r="536" spans="1:8" ht="15" hidden="1" customHeight="1">
      <c r="A536">
        <v>535</v>
      </c>
      <c r="B536">
        <v>56</v>
      </c>
      <c r="C536" t="s">
        <v>26</v>
      </c>
      <c r="D536">
        <v>4</v>
      </c>
      <c r="E536" t="s">
        <v>482</v>
      </c>
      <c r="F536" t="s">
        <v>483</v>
      </c>
      <c r="G536">
        <v>-23.764796</v>
      </c>
      <c r="H536">
        <v>-45.606665999999997</v>
      </c>
    </row>
    <row r="537" spans="1:8" ht="15" hidden="1" customHeight="1">
      <c r="A537">
        <v>536</v>
      </c>
      <c r="B537">
        <v>57</v>
      </c>
      <c r="C537" t="s">
        <v>12</v>
      </c>
      <c r="D537">
        <v>15</v>
      </c>
      <c r="E537" t="s">
        <v>482</v>
      </c>
      <c r="F537" t="s">
        <v>483</v>
      </c>
      <c r="G537">
        <v>-23.764620000000001</v>
      </c>
      <c r="H537">
        <v>-45.606723000000002</v>
      </c>
    </row>
    <row r="538" spans="1:8" ht="15" hidden="1" customHeight="1">
      <c r="A538">
        <v>537</v>
      </c>
      <c r="B538">
        <v>58</v>
      </c>
      <c r="C538" t="s">
        <v>20</v>
      </c>
      <c r="D538">
        <v>3</v>
      </c>
      <c r="E538" t="s">
        <v>482</v>
      </c>
      <c r="F538" t="s">
        <v>483</v>
      </c>
      <c r="G538">
        <v>-23.764543</v>
      </c>
      <c r="H538">
        <v>-45.606701999999999</v>
      </c>
    </row>
    <row r="539" spans="1:8" ht="15" hidden="1" customHeight="1">
      <c r="A539">
        <v>538</v>
      </c>
      <c r="B539">
        <v>59</v>
      </c>
      <c r="C539" t="s">
        <v>36</v>
      </c>
      <c r="D539">
        <v>3</v>
      </c>
      <c r="E539" t="s">
        <v>482</v>
      </c>
      <c r="F539" t="s">
        <v>483</v>
      </c>
      <c r="G539">
        <v>-23.764531999999999</v>
      </c>
      <c r="H539">
        <v>-45.606713999999997</v>
      </c>
    </row>
    <row r="540" spans="1:8" ht="15" hidden="1" customHeight="1">
      <c r="A540">
        <v>539</v>
      </c>
      <c r="B540">
        <v>60</v>
      </c>
      <c r="C540" t="s">
        <v>20</v>
      </c>
      <c r="D540">
        <v>4</v>
      </c>
      <c r="E540" t="s">
        <v>482</v>
      </c>
      <c r="F540" t="s">
        <v>483</v>
      </c>
      <c r="G540">
        <v>-23.764481</v>
      </c>
      <c r="H540">
        <v>-45.606665999999997</v>
      </c>
    </row>
    <row r="541" spans="1:8" ht="15" hidden="1" customHeight="1">
      <c r="A541">
        <v>540</v>
      </c>
      <c r="B541">
        <v>61</v>
      </c>
      <c r="C541" t="s">
        <v>12</v>
      </c>
      <c r="D541">
        <v>9</v>
      </c>
      <c r="E541" t="s">
        <v>482</v>
      </c>
      <c r="F541" t="s">
        <v>483</v>
      </c>
      <c r="G541">
        <v>-23.764416000000001</v>
      </c>
      <c r="H541">
        <v>-45.606681999999999</v>
      </c>
    </row>
    <row r="542" spans="1:8" ht="15" hidden="1" customHeight="1">
      <c r="A542">
        <v>541</v>
      </c>
      <c r="B542">
        <v>62</v>
      </c>
      <c r="C542" t="s">
        <v>36</v>
      </c>
      <c r="D542">
        <v>9</v>
      </c>
      <c r="E542" t="s">
        <v>482</v>
      </c>
      <c r="F542" t="s">
        <v>483</v>
      </c>
      <c r="G542">
        <v>-23.764430999999998</v>
      </c>
      <c r="H542">
        <v>-45.606698000000002</v>
      </c>
    </row>
    <row r="543" spans="1:8" ht="15" hidden="1" customHeight="1">
      <c r="A543">
        <v>542</v>
      </c>
      <c r="B543">
        <v>63</v>
      </c>
      <c r="C543" t="s">
        <v>20</v>
      </c>
      <c r="D543">
        <v>4</v>
      </c>
      <c r="E543" t="s">
        <v>482</v>
      </c>
      <c r="F543" t="s">
        <v>483</v>
      </c>
      <c r="G543">
        <v>-23.764358000000001</v>
      </c>
      <c r="H543">
        <v>-45.606720000000003</v>
      </c>
    </row>
    <row r="544" spans="1:8" ht="15" hidden="1" customHeight="1">
      <c r="A544">
        <v>543</v>
      </c>
      <c r="B544">
        <v>64</v>
      </c>
      <c r="C544" t="s">
        <v>14</v>
      </c>
      <c r="D544">
        <v>5</v>
      </c>
      <c r="E544" t="s">
        <v>482</v>
      </c>
      <c r="F544" t="s">
        <v>483</v>
      </c>
      <c r="G544">
        <v>-23.764379999999999</v>
      </c>
      <c r="H544">
        <v>-45.60669</v>
      </c>
    </row>
    <row r="545" spans="1:8" ht="15" hidden="1" customHeight="1">
      <c r="A545">
        <v>544</v>
      </c>
      <c r="B545">
        <v>65</v>
      </c>
      <c r="C545" t="s">
        <v>12</v>
      </c>
      <c r="D545">
        <v>30</v>
      </c>
      <c r="E545" t="s">
        <v>482</v>
      </c>
      <c r="F545" t="s">
        <v>483</v>
      </c>
      <c r="G545">
        <v>-23.764330999999999</v>
      </c>
      <c r="H545">
        <v>-45.606684999999999</v>
      </c>
    </row>
    <row r="546" spans="1:8" ht="15" hidden="1" customHeight="1">
      <c r="A546">
        <v>545</v>
      </c>
      <c r="B546">
        <v>66</v>
      </c>
      <c r="C546" t="s">
        <v>36</v>
      </c>
      <c r="D546">
        <v>30</v>
      </c>
      <c r="E546" t="s">
        <v>482</v>
      </c>
      <c r="F546" t="s">
        <v>483</v>
      </c>
      <c r="G546">
        <v>-23.764329</v>
      </c>
      <c r="H546">
        <v>-45.606703000000003</v>
      </c>
    </row>
    <row r="547" spans="1:8" ht="15" hidden="1" customHeight="1">
      <c r="A547">
        <v>546</v>
      </c>
      <c r="B547">
        <v>67</v>
      </c>
      <c r="C547" t="s">
        <v>12</v>
      </c>
      <c r="D547">
        <v>2</v>
      </c>
      <c r="E547" t="s">
        <v>482</v>
      </c>
      <c r="F547" t="s">
        <v>483</v>
      </c>
      <c r="G547">
        <v>-23.764078000000001</v>
      </c>
      <c r="H547">
        <v>-45.606592999999997</v>
      </c>
    </row>
    <row r="548" spans="1:8" ht="15" hidden="1" customHeight="1">
      <c r="A548">
        <v>547</v>
      </c>
      <c r="B548">
        <v>68</v>
      </c>
      <c r="C548" t="s">
        <v>14</v>
      </c>
      <c r="D548">
        <v>24</v>
      </c>
      <c r="E548" t="s">
        <v>482</v>
      </c>
      <c r="F548" t="s">
        <v>483</v>
      </c>
      <c r="G548">
        <v>-23.764023999999999</v>
      </c>
      <c r="H548">
        <v>-45.606560999999999</v>
      </c>
    </row>
    <row r="549" spans="1:8" ht="15" hidden="1" customHeight="1">
      <c r="A549">
        <v>548</v>
      </c>
      <c r="B549">
        <v>69</v>
      </c>
      <c r="C549" t="s">
        <v>36</v>
      </c>
      <c r="D549">
        <v>13</v>
      </c>
      <c r="E549" t="s">
        <v>482</v>
      </c>
      <c r="F549" t="s">
        <v>483</v>
      </c>
      <c r="G549">
        <v>-23.763605999999999</v>
      </c>
      <c r="H549">
        <v>-45.606183000000001</v>
      </c>
    </row>
    <row r="550" spans="1:8" ht="15" hidden="1" customHeight="1">
      <c r="A550">
        <v>549</v>
      </c>
      <c r="B550">
        <v>70</v>
      </c>
      <c r="C550" t="s">
        <v>26</v>
      </c>
      <c r="D550">
        <v>12</v>
      </c>
      <c r="E550" t="s">
        <v>482</v>
      </c>
      <c r="F550" t="s">
        <v>483</v>
      </c>
      <c r="G550">
        <v>-23.763556000000001</v>
      </c>
      <c r="H550">
        <v>-45.606107000000002</v>
      </c>
    </row>
    <row r="551" spans="1:8" ht="15" hidden="1" customHeight="1">
      <c r="A551">
        <v>550</v>
      </c>
      <c r="B551">
        <v>71</v>
      </c>
      <c r="C551" t="s">
        <v>14</v>
      </c>
      <c r="D551">
        <v>12</v>
      </c>
      <c r="E551" t="s">
        <v>482</v>
      </c>
      <c r="F551" t="s">
        <v>483</v>
      </c>
      <c r="G551">
        <v>-23.763535000000001</v>
      </c>
      <c r="H551">
        <v>-45.606071999999998</v>
      </c>
    </row>
    <row r="552" spans="1:8" ht="15" hidden="1" customHeight="1">
      <c r="A552">
        <v>551</v>
      </c>
      <c r="B552">
        <v>72</v>
      </c>
      <c r="C552" t="s">
        <v>22</v>
      </c>
      <c r="D552">
        <v>8</v>
      </c>
      <c r="E552" t="s">
        <v>482</v>
      </c>
      <c r="F552" t="s">
        <v>483</v>
      </c>
      <c r="G552">
        <v>-23.763490000000001</v>
      </c>
      <c r="H552">
        <v>-45.606022000000003</v>
      </c>
    </row>
    <row r="553" spans="1:8" ht="15" hidden="1" customHeight="1">
      <c r="A553">
        <v>552</v>
      </c>
      <c r="B553">
        <v>73</v>
      </c>
      <c r="C553" t="s">
        <v>14</v>
      </c>
      <c r="D553">
        <v>14</v>
      </c>
      <c r="E553" t="s">
        <v>482</v>
      </c>
      <c r="F553" t="s">
        <v>483</v>
      </c>
      <c r="G553">
        <v>-23.763418999999999</v>
      </c>
      <c r="H553">
        <v>-45.606048999999999</v>
      </c>
    </row>
    <row r="554" spans="1:8" ht="15" hidden="1" customHeight="1">
      <c r="A554">
        <v>553</v>
      </c>
      <c r="B554">
        <v>74</v>
      </c>
      <c r="C554" t="s">
        <v>28</v>
      </c>
      <c r="D554">
        <v>8</v>
      </c>
      <c r="E554" t="s">
        <v>482</v>
      </c>
      <c r="F554" t="s">
        <v>483</v>
      </c>
      <c r="G554">
        <v>-23.763432000000002</v>
      </c>
      <c r="H554">
        <v>-45.606045999999999</v>
      </c>
    </row>
    <row r="555" spans="1:8" ht="15" hidden="1" customHeight="1">
      <c r="A555">
        <v>554</v>
      </c>
      <c r="B555">
        <v>75</v>
      </c>
      <c r="C555" t="s">
        <v>36</v>
      </c>
      <c r="D555">
        <v>6</v>
      </c>
      <c r="E555" t="s">
        <v>482</v>
      </c>
      <c r="F555" t="s">
        <v>483</v>
      </c>
      <c r="G555">
        <v>-23.763278</v>
      </c>
      <c r="H555">
        <v>-45.605944999999998</v>
      </c>
    </row>
    <row r="556" spans="1:8" ht="15" hidden="1" customHeight="1">
      <c r="A556">
        <v>555</v>
      </c>
      <c r="B556">
        <v>76</v>
      </c>
      <c r="C556" t="s">
        <v>14</v>
      </c>
      <c r="D556">
        <v>10</v>
      </c>
      <c r="E556" t="s">
        <v>482</v>
      </c>
      <c r="F556" t="s">
        <v>483</v>
      </c>
      <c r="G556">
        <v>-23.763266999999999</v>
      </c>
      <c r="H556">
        <v>-45.605888999999998</v>
      </c>
    </row>
    <row r="557" spans="1:8" ht="15" hidden="1" customHeight="1">
      <c r="A557">
        <v>556</v>
      </c>
      <c r="B557">
        <v>77</v>
      </c>
      <c r="C557" t="s">
        <v>16</v>
      </c>
      <c r="D557">
        <v>15</v>
      </c>
      <c r="E557" t="s">
        <v>482</v>
      </c>
      <c r="F557" t="s">
        <v>483</v>
      </c>
      <c r="G557">
        <v>-23.763228999999999</v>
      </c>
      <c r="H557">
        <v>-45.605812</v>
      </c>
    </row>
    <row r="558" spans="1:8" ht="15" hidden="1" customHeight="1">
      <c r="A558">
        <v>557</v>
      </c>
      <c r="B558">
        <v>78</v>
      </c>
      <c r="C558" t="s">
        <v>36</v>
      </c>
      <c r="D558">
        <v>25</v>
      </c>
      <c r="E558" t="s">
        <v>482</v>
      </c>
      <c r="F558" t="s">
        <v>483</v>
      </c>
      <c r="G558">
        <v>-23.763131999999999</v>
      </c>
      <c r="H558">
        <v>-45.605803000000002</v>
      </c>
    </row>
    <row r="559" spans="1:8" ht="15" hidden="1" customHeight="1">
      <c r="A559">
        <v>558</v>
      </c>
      <c r="B559">
        <v>79</v>
      </c>
      <c r="C559" t="s">
        <v>14</v>
      </c>
      <c r="D559">
        <v>25</v>
      </c>
      <c r="E559" t="s">
        <v>482</v>
      </c>
      <c r="F559" t="s">
        <v>483</v>
      </c>
      <c r="G559">
        <v>-23.763121000000002</v>
      </c>
      <c r="H559">
        <v>-45.605798</v>
      </c>
    </row>
    <row r="560" spans="1:8" ht="15" hidden="1" customHeight="1">
      <c r="A560">
        <v>559</v>
      </c>
      <c r="B560">
        <v>80</v>
      </c>
      <c r="C560" t="s">
        <v>22</v>
      </c>
      <c r="D560">
        <v>15</v>
      </c>
      <c r="E560" t="s">
        <v>482</v>
      </c>
      <c r="F560" t="s">
        <v>483</v>
      </c>
      <c r="G560">
        <v>-23.762906999999998</v>
      </c>
      <c r="H560">
        <v>-45.605598000000001</v>
      </c>
    </row>
    <row r="561" spans="1:8" ht="15" hidden="1" customHeight="1">
      <c r="A561">
        <v>560</v>
      </c>
      <c r="B561">
        <v>81</v>
      </c>
      <c r="C561" t="s">
        <v>36</v>
      </c>
      <c r="D561">
        <v>12</v>
      </c>
      <c r="E561" t="s">
        <v>482</v>
      </c>
      <c r="F561" t="s">
        <v>483</v>
      </c>
      <c r="G561">
        <v>-23.762775999999999</v>
      </c>
      <c r="H561">
        <v>-45.605536999999998</v>
      </c>
    </row>
    <row r="562" spans="1:8" ht="15" hidden="1" customHeight="1">
      <c r="A562">
        <v>561</v>
      </c>
      <c r="B562">
        <v>82</v>
      </c>
      <c r="C562" t="s">
        <v>26</v>
      </c>
      <c r="D562">
        <v>4</v>
      </c>
      <c r="E562" t="s">
        <v>482</v>
      </c>
      <c r="F562" t="s">
        <v>483</v>
      </c>
      <c r="G562">
        <v>-23.762691</v>
      </c>
      <c r="H562">
        <v>-45.605519999999999</v>
      </c>
    </row>
    <row r="563" spans="1:8" ht="15" hidden="1" customHeight="1">
      <c r="A563">
        <v>562</v>
      </c>
      <c r="B563">
        <v>83</v>
      </c>
      <c r="C563" t="s">
        <v>12</v>
      </c>
      <c r="D563">
        <v>22</v>
      </c>
      <c r="E563" t="s">
        <v>482</v>
      </c>
      <c r="F563" t="s">
        <v>483</v>
      </c>
      <c r="G563">
        <v>-23.762516999999999</v>
      </c>
      <c r="H563">
        <v>-45.605558000000002</v>
      </c>
    </row>
    <row r="564" spans="1:8" ht="15" hidden="1" customHeight="1">
      <c r="A564">
        <v>563</v>
      </c>
      <c r="B564">
        <v>84</v>
      </c>
      <c r="C564" t="s">
        <v>36</v>
      </c>
      <c r="D564">
        <v>22</v>
      </c>
      <c r="E564" t="s">
        <v>482</v>
      </c>
      <c r="F564" t="s">
        <v>483</v>
      </c>
      <c r="G564">
        <v>-23.762522000000001</v>
      </c>
      <c r="H564">
        <v>-45.605559</v>
      </c>
    </row>
    <row r="565" spans="1:8" ht="15" hidden="1" customHeight="1">
      <c r="A565">
        <v>564</v>
      </c>
      <c r="B565">
        <v>85</v>
      </c>
      <c r="C565" t="s">
        <v>14</v>
      </c>
      <c r="D565">
        <v>24</v>
      </c>
      <c r="E565" t="s">
        <v>482</v>
      </c>
      <c r="F565" t="s">
        <v>483</v>
      </c>
      <c r="G565">
        <v>-23.762533000000001</v>
      </c>
      <c r="H565">
        <v>-45.605536000000001</v>
      </c>
    </row>
    <row r="566" spans="1:8" ht="15" hidden="1" customHeight="1">
      <c r="A566">
        <v>565</v>
      </c>
      <c r="B566">
        <v>86</v>
      </c>
      <c r="C566" t="s">
        <v>16</v>
      </c>
      <c r="D566">
        <v>20</v>
      </c>
      <c r="E566" t="s">
        <v>482</v>
      </c>
      <c r="F566" t="s">
        <v>483</v>
      </c>
      <c r="G566">
        <v>-23.762352</v>
      </c>
      <c r="H566">
        <v>-45.605243000000002</v>
      </c>
    </row>
    <row r="567" spans="1:8" ht="15" hidden="1" customHeight="1">
      <c r="A567">
        <v>566</v>
      </c>
      <c r="B567">
        <v>87</v>
      </c>
      <c r="C567" t="s">
        <v>34</v>
      </c>
      <c r="D567">
        <v>13</v>
      </c>
      <c r="E567" t="s">
        <v>482</v>
      </c>
      <c r="F567" t="s">
        <v>483</v>
      </c>
      <c r="G567">
        <v>-23.762335</v>
      </c>
      <c r="H567">
        <v>-45.605061999999997</v>
      </c>
    </row>
    <row r="568" spans="1:8" ht="15" hidden="1" customHeight="1">
      <c r="A568">
        <v>567</v>
      </c>
      <c r="B568">
        <v>88</v>
      </c>
      <c r="C568" t="s">
        <v>22</v>
      </c>
      <c r="D568">
        <v>5</v>
      </c>
      <c r="E568" t="s">
        <v>482</v>
      </c>
      <c r="F568" t="s">
        <v>483</v>
      </c>
      <c r="G568">
        <v>-23.762163999999999</v>
      </c>
      <c r="H568">
        <v>-45.604968</v>
      </c>
    </row>
    <row r="569" spans="1:8" ht="15" hidden="1" customHeight="1">
      <c r="A569">
        <v>568</v>
      </c>
      <c r="B569">
        <v>89</v>
      </c>
      <c r="C569" t="s">
        <v>20</v>
      </c>
      <c r="D569">
        <v>6</v>
      </c>
      <c r="E569" t="s">
        <v>482</v>
      </c>
      <c r="F569" t="s">
        <v>483</v>
      </c>
      <c r="G569">
        <v>-23.762035999999998</v>
      </c>
      <c r="H569">
        <v>-45.604787000000002</v>
      </c>
    </row>
    <row r="570" spans="1:8" ht="15" hidden="1" customHeight="1">
      <c r="A570">
        <v>569</v>
      </c>
      <c r="B570">
        <v>90</v>
      </c>
      <c r="C570" t="s">
        <v>12</v>
      </c>
      <c r="D570">
        <v>10</v>
      </c>
      <c r="E570" t="s">
        <v>482</v>
      </c>
      <c r="F570" t="s">
        <v>483</v>
      </c>
      <c r="G570">
        <v>-23.761970000000002</v>
      </c>
      <c r="H570">
        <v>-45.604624999999999</v>
      </c>
    </row>
    <row r="571" spans="1:8" ht="15" hidden="1" customHeight="1">
      <c r="A571">
        <v>570</v>
      </c>
      <c r="B571">
        <v>91</v>
      </c>
      <c r="C571" t="s">
        <v>20</v>
      </c>
      <c r="D571">
        <v>10</v>
      </c>
      <c r="E571" t="s">
        <v>482</v>
      </c>
      <c r="F571" t="s">
        <v>483</v>
      </c>
      <c r="G571">
        <v>-23.761956999999999</v>
      </c>
      <c r="H571">
        <v>-45.604613000000001</v>
      </c>
    </row>
    <row r="572" spans="1:8" ht="15" hidden="1" customHeight="1">
      <c r="A572">
        <v>571</v>
      </c>
      <c r="B572">
        <v>92</v>
      </c>
      <c r="C572" t="s">
        <v>28</v>
      </c>
      <c r="D572">
        <v>6</v>
      </c>
      <c r="E572" t="s">
        <v>482</v>
      </c>
      <c r="F572" t="s">
        <v>483</v>
      </c>
      <c r="G572">
        <v>-23.761845000000001</v>
      </c>
      <c r="H572">
        <v>-45.604531999999999</v>
      </c>
    </row>
    <row r="573" spans="1:8" ht="15" hidden="1" customHeight="1">
      <c r="A573">
        <v>572</v>
      </c>
      <c r="B573">
        <v>93</v>
      </c>
      <c r="C573" t="s">
        <v>14</v>
      </c>
      <c r="D573">
        <v>6</v>
      </c>
      <c r="E573" t="s">
        <v>482</v>
      </c>
      <c r="F573" t="s">
        <v>483</v>
      </c>
      <c r="G573">
        <v>-23.761794999999999</v>
      </c>
      <c r="H573">
        <v>-45.604576999999999</v>
      </c>
    </row>
    <row r="574" spans="1:8" ht="15" hidden="1" customHeight="1">
      <c r="A574">
        <v>573</v>
      </c>
      <c r="B574">
        <v>94</v>
      </c>
      <c r="C574" t="s">
        <v>12</v>
      </c>
      <c r="D574">
        <v>5</v>
      </c>
      <c r="E574" t="s">
        <v>482</v>
      </c>
      <c r="F574" t="s">
        <v>483</v>
      </c>
      <c r="G574">
        <v>-23.761783999999999</v>
      </c>
      <c r="H574">
        <v>-45.604587000000002</v>
      </c>
    </row>
    <row r="575" spans="1:8" ht="15" hidden="1" customHeight="1">
      <c r="A575">
        <v>574</v>
      </c>
      <c r="B575">
        <v>95</v>
      </c>
      <c r="C575" t="s">
        <v>20</v>
      </c>
      <c r="D575">
        <v>5</v>
      </c>
      <c r="E575" t="s">
        <v>482</v>
      </c>
      <c r="F575" t="s">
        <v>483</v>
      </c>
      <c r="G575">
        <v>-23.761776999999999</v>
      </c>
      <c r="H575">
        <v>-45.604613999999998</v>
      </c>
    </row>
    <row r="576" spans="1:8" ht="15" hidden="1" customHeight="1">
      <c r="A576">
        <v>575</v>
      </c>
      <c r="B576">
        <v>1</v>
      </c>
      <c r="C576" t="s">
        <v>76</v>
      </c>
      <c r="D576">
        <v>1</v>
      </c>
      <c r="E576" t="s">
        <v>484</v>
      </c>
      <c r="F576" t="s">
        <v>483</v>
      </c>
      <c r="G576">
        <v>-23.741544000000001</v>
      </c>
      <c r="H576">
        <v>-45.621870999999999</v>
      </c>
    </row>
    <row r="577" spans="1:8" ht="15" hidden="1" customHeight="1">
      <c r="A577">
        <v>576</v>
      </c>
      <c r="B577">
        <v>2</v>
      </c>
      <c r="C577" t="s">
        <v>36</v>
      </c>
      <c r="D577">
        <v>30</v>
      </c>
      <c r="E577" t="s">
        <v>484</v>
      </c>
      <c r="F577" t="s">
        <v>483</v>
      </c>
      <c r="G577">
        <v>-23.741209999999999</v>
      </c>
      <c r="H577">
        <v>-45.621383000000002</v>
      </c>
    </row>
    <row r="578" spans="1:8" ht="15" hidden="1" customHeight="1">
      <c r="A578">
        <v>577</v>
      </c>
      <c r="B578">
        <v>3</v>
      </c>
      <c r="C578" t="s">
        <v>20</v>
      </c>
      <c r="D578">
        <v>30</v>
      </c>
      <c r="E578" t="s">
        <v>484</v>
      </c>
      <c r="F578" t="s">
        <v>483</v>
      </c>
      <c r="G578">
        <v>-23.741142</v>
      </c>
      <c r="H578">
        <v>-45.621346000000003</v>
      </c>
    </row>
    <row r="579" spans="1:8" ht="15" hidden="1" customHeight="1">
      <c r="A579">
        <v>578</v>
      </c>
      <c r="B579">
        <v>4</v>
      </c>
      <c r="C579" t="s">
        <v>36</v>
      </c>
      <c r="D579">
        <v>12</v>
      </c>
      <c r="E579" t="s">
        <v>484</v>
      </c>
      <c r="F579" t="s">
        <v>483</v>
      </c>
      <c r="G579">
        <v>-23.740960000000001</v>
      </c>
      <c r="H579">
        <v>-45.621194000000003</v>
      </c>
    </row>
    <row r="580" spans="1:8" ht="15" hidden="1" customHeight="1">
      <c r="A580">
        <v>579</v>
      </c>
      <c r="B580">
        <v>5</v>
      </c>
      <c r="C580" t="s">
        <v>20</v>
      </c>
      <c r="D580">
        <v>12</v>
      </c>
      <c r="E580" t="s">
        <v>484</v>
      </c>
      <c r="F580" t="s">
        <v>483</v>
      </c>
      <c r="G580">
        <v>-23.740938</v>
      </c>
      <c r="H580">
        <v>-45.621068999999999</v>
      </c>
    </row>
    <row r="581" spans="1:8" ht="15" hidden="1" customHeight="1">
      <c r="A581">
        <v>580</v>
      </c>
      <c r="B581">
        <v>6</v>
      </c>
      <c r="C581" t="s">
        <v>24</v>
      </c>
      <c r="D581">
        <v>27</v>
      </c>
      <c r="E581" t="s">
        <v>484</v>
      </c>
      <c r="F581" t="s">
        <v>483</v>
      </c>
      <c r="G581">
        <v>-23.740838</v>
      </c>
      <c r="H581">
        <v>-45.620893000000002</v>
      </c>
    </row>
    <row r="582" spans="1:8" ht="15" hidden="1" customHeight="1">
      <c r="A582">
        <v>581</v>
      </c>
      <c r="B582">
        <v>7</v>
      </c>
      <c r="C582" t="s">
        <v>50</v>
      </c>
      <c r="D582">
        <v>27</v>
      </c>
      <c r="E582" t="s">
        <v>484</v>
      </c>
      <c r="F582" t="s">
        <v>483</v>
      </c>
      <c r="G582">
        <v>-23.740773000000001</v>
      </c>
      <c r="H582">
        <v>-45.620891</v>
      </c>
    </row>
    <row r="583" spans="1:8" ht="15" hidden="1" customHeight="1">
      <c r="A583">
        <v>582</v>
      </c>
      <c r="B583">
        <v>8</v>
      </c>
      <c r="C583" t="s">
        <v>28</v>
      </c>
      <c r="D583">
        <v>2</v>
      </c>
      <c r="E583" t="s">
        <v>484</v>
      </c>
      <c r="F583" t="s">
        <v>483</v>
      </c>
      <c r="G583">
        <v>-23.740676000000001</v>
      </c>
      <c r="H583">
        <v>-45.620780000000003</v>
      </c>
    </row>
    <row r="584" spans="1:8" ht="15" hidden="1" customHeight="1">
      <c r="A584">
        <v>583</v>
      </c>
      <c r="B584">
        <v>9</v>
      </c>
      <c r="C584" t="s">
        <v>28</v>
      </c>
      <c r="D584">
        <v>5</v>
      </c>
      <c r="E584" t="s">
        <v>484</v>
      </c>
      <c r="F584" t="s">
        <v>483</v>
      </c>
      <c r="G584">
        <v>-23.740624</v>
      </c>
      <c r="H584">
        <v>-45.620652999999997</v>
      </c>
    </row>
    <row r="585" spans="1:8" ht="15" hidden="1" customHeight="1">
      <c r="A585">
        <v>584</v>
      </c>
      <c r="B585">
        <v>10</v>
      </c>
      <c r="C585" t="s">
        <v>36</v>
      </c>
      <c r="D585">
        <v>20</v>
      </c>
      <c r="E585" t="s">
        <v>484</v>
      </c>
      <c r="F585" t="s">
        <v>483</v>
      </c>
      <c r="G585">
        <v>-23.740458</v>
      </c>
      <c r="H585">
        <v>-45.620564000000002</v>
      </c>
    </row>
    <row r="586" spans="1:8" ht="15" hidden="1" customHeight="1">
      <c r="A586">
        <v>585</v>
      </c>
      <c r="B586">
        <v>11</v>
      </c>
      <c r="C586" t="s">
        <v>20</v>
      </c>
      <c r="D586">
        <v>17</v>
      </c>
      <c r="E586" t="s">
        <v>484</v>
      </c>
      <c r="F586" t="s">
        <v>483</v>
      </c>
      <c r="G586">
        <v>-23.740479000000001</v>
      </c>
      <c r="H586">
        <v>-45.620528999999998</v>
      </c>
    </row>
    <row r="587" spans="1:8" ht="15" hidden="1" customHeight="1">
      <c r="A587">
        <v>586</v>
      </c>
      <c r="B587">
        <v>12</v>
      </c>
      <c r="C587" t="s">
        <v>20</v>
      </c>
      <c r="D587">
        <v>17</v>
      </c>
      <c r="E587" t="s">
        <v>484</v>
      </c>
      <c r="F587" t="s">
        <v>483</v>
      </c>
      <c r="G587">
        <v>-23.740341000000001</v>
      </c>
      <c r="H587">
        <v>-45.620429000000001</v>
      </c>
    </row>
    <row r="588" spans="1:8" ht="15" hidden="1" customHeight="1">
      <c r="A588">
        <v>587</v>
      </c>
      <c r="B588">
        <v>13</v>
      </c>
      <c r="C588" t="s">
        <v>78</v>
      </c>
      <c r="D588">
        <v>1</v>
      </c>
      <c r="E588" t="s">
        <v>484</v>
      </c>
      <c r="F588" t="s">
        <v>483</v>
      </c>
      <c r="G588">
        <v>-23.740154</v>
      </c>
      <c r="H588">
        <v>-45.620345</v>
      </c>
    </row>
    <row r="589" spans="1:8" ht="15" hidden="1" customHeight="1">
      <c r="A589">
        <v>588</v>
      </c>
      <c r="B589">
        <v>14</v>
      </c>
      <c r="C589" t="s">
        <v>50</v>
      </c>
      <c r="D589">
        <v>5</v>
      </c>
      <c r="E589" t="s">
        <v>484</v>
      </c>
      <c r="F589" t="s">
        <v>483</v>
      </c>
      <c r="G589">
        <v>-23.740013999999999</v>
      </c>
      <c r="H589">
        <v>-45.619810000000001</v>
      </c>
    </row>
    <row r="590" spans="1:8" ht="15" hidden="1" customHeight="1">
      <c r="A590">
        <v>589</v>
      </c>
      <c r="B590">
        <v>15</v>
      </c>
      <c r="C590" t="s">
        <v>50</v>
      </c>
      <c r="D590">
        <v>3</v>
      </c>
      <c r="E590" t="s">
        <v>484</v>
      </c>
      <c r="F590" t="s">
        <v>483</v>
      </c>
      <c r="G590">
        <v>-23.739996000000001</v>
      </c>
      <c r="H590">
        <v>-45.619737999999998</v>
      </c>
    </row>
    <row r="591" spans="1:8" ht="15" hidden="1" customHeight="1">
      <c r="A591">
        <v>590</v>
      </c>
      <c r="B591">
        <v>16</v>
      </c>
      <c r="C591" t="s">
        <v>22</v>
      </c>
      <c r="D591">
        <v>12</v>
      </c>
      <c r="E591" t="s">
        <v>484</v>
      </c>
      <c r="F591" t="s">
        <v>483</v>
      </c>
      <c r="G591">
        <v>-23.739905</v>
      </c>
      <c r="H591">
        <v>-45.619714999999999</v>
      </c>
    </row>
    <row r="592" spans="1:8" ht="15" hidden="1" customHeight="1">
      <c r="A592">
        <v>591</v>
      </c>
      <c r="B592">
        <v>17</v>
      </c>
      <c r="C592" t="s">
        <v>50</v>
      </c>
      <c r="D592">
        <v>4</v>
      </c>
      <c r="E592" t="s">
        <v>484</v>
      </c>
      <c r="F592" t="s">
        <v>483</v>
      </c>
      <c r="G592">
        <v>-23.739730999999999</v>
      </c>
      <c r="H592">
        <v>-45.619658999999999</v>
      </c>
    </row>
    <row r="593" spans="1:8" ht="15" hidden="1" customHeight="1">
      <c r="A593">
        <v>592</v>
      </c>
      <c r="B593">
        <v>18</v>
      </c>
      <c r="C593" t="s">
        <v>30</v>
      </c>
      <c r="D593">
        <v>5</v>
      </c>
      <c r="E593" t="s">
        <v>484</v>
      </c>
      <c r="F593" t="s">
        <v>483</v>
      </c>
      <c r="G593">
        <v>-23.739601</v>
      </c>
      <c r="H593">
        <v>-45.619672000000001</v>
      </c>
    </row>
    <row r="594" spans="1:8" ht="15" hidden="1" customHeight="1">
      <c r="A594">
        <v>593</v>
      </c>
      <c r="B594">
        <v>19</v>
      </c>
      <c r="C594" t="s">
        <v>30</v>
      </c>
      <c r="D594">
        <v>10</v>
      </c>
      <c r="E594" t="s">
        <v>484</v>
      </c>
      <c r="F594" t="s">
        <v>483</v>
      </c>
      <c r="G594">
        <v>-23.739391999999999</v>
      </c>
      <c r="H594">
        <v>-45.619405</v>
      </c>
    </row>
    <row r="595" spans="1:8" ht="15" hidden="1" customHeight="1">
      <c r="A595">
        <v>594</v>
      </c>
      <c r="B595">
        <v>20</v>
      </c>
      <c r="C595" t="s">
        <v>28</v>
      </c>
      <c r="D595">
        <v>5</v>
      </c>
      <c r="E595" t="s">
        <v>484</v>
      </c>
      <c r="F595" t="s">
        <v>483</v>
      </c>
      <c r="G595">
        <v>-23.739374999999999</v>
      </c>
      <c r="H595">
        <v>-45.619129000000001</v>
      </c>
    </row>
    <row r="596" spans="1:8" ht="15" hidden="1" customHeight="1">
      <c r="A596">
        <v>595</v>
      </c>
      <c r="B596">
        <v>21</v>
      </c>
      <c r="C596" t="s">
        <v>14</v>
      </c>
      <c r="D596">
        <v>7</v>
      </c>
      <c r="E596" t="s">
        <v>484</v>
      </c>
      <c r="F596" t="s">
        <v>483</v>
      </c>
      <c r="G596">
        <v>-23.739453999999999</v>
      </c>
      <c r="H596">
        <v>-45.619056</v>
      </c>
    </row>
    <row r="597" spans="1:8" ht="15" hidden="1" customHeight="1">
      <c r="A597">
        <v>596</v>
      </c>
      <c r="B597">
        <v>22</v>
      </c>
      <c r="C597" t="s">
        <v>24</v>
      </c>
      <c r="D597">
        <v>8</v>
      </c>
      <c r="E597" t="s">
        <v>484</v>
      </c>
      <c r="F597" t="s">
        <v>483</v>
      </c>
      <c r="G597">
        <v>-23.739428</v>
      </c>
      <c r="H597">
        <v>-45.618856999999998</v>
      </c>
    </row>
    <row r="598" spans="1:8" ht="15" hidden="1" customHeight="1">
      <c r="A598">
        <v>597</v>
      </c>
      <c r="B598">
        <v>23</v>
      </c>
      <c r="C598" t="s">
        <v>22</v>
      </c>
      <c r="D598">
        <v>10</v>
      </c>
      <c r="E598" t="s">
        <v>484</v>
      </c>
      <c r="F598" t="s">
        <v>483</v>
      </c>
      <c r="G598">
        <v>-23.739432000000001</v>
      </c>
      <c r="H598">
        <v>-45.618799000000003</v>
      </c>
    </row>
    <row r="599" spans="1:8" ht="15" hidden="1" customHeight="1">
      <c r="A599">
        <v>598</v>
      </c>
      <c r="B599">
        <v>24</v>
      </c>
      <c r="C599" t="s">
        <v>12</v>
      </c>
      <c r="D599">
        <v>20</v>
      </c>
      <c r="E599" t="s">
        <v>484</v>
      </c>
      <c r="F599" t="s">
        <v>483</v>
      </c>
      <c r="G599">
        <v>-23.739381999999999</v>
      </c>
      <c r="H599">
        <v>-45.618597000000001</v>
      </c>
    </row>
    <row r="600" spans="1:8" ht="15" hidden="1" customHeight="1">
      <c r="A600">
        <v>599</v>
      </c>
      <c r="B600">
        <v>25</v>
      </c>
      <c r="C600" t="s">
        <v>50</v>
      </c>
      <c r="D600">
        <v>12</v>
      </c>
      <c r="E600" t="s">
        <v>484</v>
      </c>
      <c r="F600" t="s">
        <v>483</v>
      </c>
      <c r="G600">
        <v>-23.739394999999998</v>
      </c>
      <c r="H600">
        <v>-45.618394000000002</v>
      </c>
    </row>
    <row r="601" spans="1:8" ht="15" hidden="1" customHeight="1">
      <c r="A601">
        <v>600</v>
      </c>
      <c r="B601">
        <v>26</v>
      </c>
      <c r="C601" t="s">
        <v>50</v>
      </c>
      <c r="D601">
        <v>12</v>
      </c>
      <c r="E601" t="s">
        <v>484</v>
      </c>
      <c r="F601" t="s">
        <v>483</v>
      </c>
      <c r="G601">
        <v>-23.739329999999999</v>
      </c>
      <c r="H601">
        <v>-45.618212999999997</v>
      </c>
    </row>
    <row r="602" spans="1:8" ht="15" hidden="1" customHeight="1">
      <c r="A602">
        <v>601</v>
      </c>
      <c r="B602">
        <v>27</v>
      </c>
      <c r="C602" t="s">
        <v>12</v>
      </c>
      <c r="D602">
        <v>20</v>
      </c>
      <c r="E602" t="s">
        <v>484</v>
      </c>
      <c r="F602" t="s">
        <v>483</v>
      </c>
      <c r="G602">
        <v>-23.739298999999999</v>
      </c>
      <c r="H602">
        <v>-45.617986999999999</v>
      </c>
    </row>
    <row r="603" spans="1:8" ht="15" hidden="1" customHeight="1">
      <c r="A603">
        <v>602</v>
      </c>
      <c r="B603">
        <v>28</v>
      </c>
      <c r="C603" t="s">
        <v>20</v>
      </c>
      <c r="D603">
        <v>25</v>
      </c>
      <c r="E603" t="s">
        <v>484</v>
      </c>
      <c r="F603" t="s">
        <v>483</v>
      </c>
      <c r="G603">
        <v>-23.739221000000001</v>
      </c>
      <c r="H603">
        <v>-45.617863999999997</v>
      </c>
    </row>
    <row r="604" spans="1:8" ht="15" hidden="1" customHeight="1">
      <c r="A604">
        <v>603</v>
      </c>
      <c r="B604">
        <v>29</v>
      </c>
      <c r="C604" t="s">
        <v>36</v>
      </c>
      <c r="D604">
        <v>16</v>
      </c>
      <c r="E604" t="s">
        <v>484</v>
      </c>
      <c r="F604" t="s">
        <v>483</v>
      </c>
      <c r="G604">
        <v>-23.739128000000001</v>
      </c>
      <c r="H604">
        <v>-45.617784</v>
      </c>
    </row>
    <row r="605" spans="1:8" ht="15" hidden="1" customHeight="1">
      <c r="A605">
        <v>604</v>
      </c>
      <c r="B605">
        <v>30</v>
      </c>
      <c r="C605" t="s">
        <v>20</v>
      </c>
      <c r="D605">
        <v>2</v>
      </c>
      <c r="E605" t="s">
        <v>484</v>
      </c>
      <c r="F605" t="s">
        <v>483</v>
      </c>
      <c r="G605">
        <v>-23.739111000000001</v>
      </c>
      <c r="H605">
        <v>-45.617702000000001</v>
      </c>
    </row>
    <row r="606" spans="1:8" ht="15" hidden="1" customHeight="1">
      <c r="A606">
        <v>605</v>
      </c>
      <c r="B606">
        <v>31</v>
      </c>
      <c r="C606" t="s">
        <v>36</v>
      </c>
      <c r="D606">
        <v>12</v>
      </c>
      <c r="E606" t="s">
        <v>484</v>
      </c>
      <c r="F606" t="s">
        <v>483</v>
      </c>
      <c r="G606">
        <v>-23.739149999999999</v>
      </c>
      <c r="H606">
        <v>-45.617516000000002</v>
      </c>
    </row>
    <row r="607" spans="1:8" ht="15" hidden="1" customHeight="1">
      <c r="A607">
        <v>606</v>
      </c>
      <c r="B607">
        <v>32</v>
      </c>
      <c r="C607" t="s">
        <v>20</v>
      </c>
      <c r="D607">
        <v>5</v>
      </c>
      <c r="E607" t="s">
        <v>484</v>
      </c>
      <c r="F607" t="s">
        <v>483</v>
      </c>
      <c r="G607">
        <v>-23.739032999999999</v>
      </c>
      <c r="H607">
        <v>-45.617458999999997</v>
      </c>
    </row>
    <row r="608" spans="1:8" ht="15" hidden="1" customHeight="1">
      <c r="A608">
        <v>607</v>
      </c>
      <c r="B608">
        <v>33</v>
      </c>
      <c r="C608" t="s">
        <v>36</v>
      </c>
      <c r="D608">
        <v>20</v>
      </c>
      <c r="E608" t="s">
        <v>484</v>
      </c>
      <c r="F608" t="s">
        <v>483</v>
      </c>
      <c r="G608">
        <v>-23.739025999999999</v>
      </c>
      <c r="H608">
        <v>-45.617406000000003</v>
      </c>
    </row>
    <row r="609" spans="1:8" ht="15" hidden="1" customHeight="1">
      <c r="A609">
        <v>608</v>
      </c>
      <c r="B609">
        <v>34</v>
      </c>
      <c r="C609" t="s">
        <v>12</v>
      </c>
      <c r="D609">
        <v>5</v>
      </c>
      <c r="E609" t="s">
        <v>484</v>
      </c>
      <c r="F609" t="s">
        <v>483</v>
      </c>
      <c r="G609">
        <v>-23.739006</v>
      </c>
      <c r="H609">
        <v>-45.617359</v>
      </c>
    </row>
    <row r="610" spans="1:8" ht="15" hidden="1" customHeight="1">
      <c r="A610">
        <v>609</v>
      </c>
      <c r="B610">
        <v>35</v>
      </c>
      <c r="C610" t="s">
        <v>36</v>
      </c>
      <c r="D610">
        <v>21</v>
      </c>
      <c r="E610" t="s">
        <v>484</v>
      </c>
      <c r="F610" t="s">
        <v>483</v>
      </c>
      <c r="G610">
        <v>-23.738990000000001</v>
      </c>
      <c r="H610">
        <v>-45.617269999999998</v>
      </c>
    </row>
    <row r="611" spans="1:8" ht="15" hidden="1" customHeight="1">
      <c r="A611">
        <v>610</v>
      </c>
      <c r="B611">
        <v>36</v>
      </c>
      <c r="C611" t="s">
        <v>14</v>
      </c>
      <c r="D611">
        <v>10</v>
      </c>
      <c r="E611" t="s">
        <v>484</v>
      </c>
      <c r="F611" t="s">
        <v>483</v>
      </c>
      <c r="G611">
        <v>-23.738942000000002</v>
      </c>
      <c r="H611">
        <v>-45.617258</v>
      </c>
    </row>
    <row r="612" spans="1:8" ht="15" hidden="1" customHeight="1">
      <c r="A612">
        <v>611</v>
      </c>
      <c r="B612">
        <v>37</v>
      </c>
      <c r="C612" t="s">
        <v>34</v>
      </c>
      <c r="D612">
        <v>8</v>
      </c>
      <c r="E612" t="s">
        <v>484</v>
      </c>
      <c r="F612" t="s">
        <v>483</v>
      </c>
      <c r="G612">
        <v>-23.738835000000002</v>
      </c>
      <c r="H612">
        <v>-45.616914999999999</v>
      </c>
    </row>
    <row r="613" spans="1:8" ht="15" hidden="1" customHeight="1">
      <c r="A613">
        <v>612</v>
      </c>
      <c r="B613">
        <v>38</v>
      </c>
      <c r="C613" t="s">
        <v>36</v>
      </c>
      <c r="D613">
        <v>9</v>
      </c>
      <c r="E613" t="s">
        <v>484</v>
      </c>
      <c r="F613" t="s">
        <v>483</v>
      </c>
      <c r="G613">
        <v>-23.738759999999999</v>
      </c>
      <c r="H613">
        <v>-45.616843000000003</v>
      </c>
    </row>
    <row r="614" spans="1:8" ht="15" hidden="1" customHeight="1">
      <c r="A614">
        <v>613</v>
      </c>
      <c r="B614">
        <v>39</v>
      </c>
      <c r="C614" t="s">
        <v>32</v>
      </c>
      <c r="D614">
        <v>11</v>
      </c>
      <c r="E614" t="s">
        <v>484</v>
      </c>
      <c r="F614" t="s">
        <v>483</v>
      </c>
      <c r="G614">
        <v>-23.738758000000001</v>
      </c>
      <c r="H614">
        <v>-45.616746999999997</v>
      </c>
    </row>
    <row r="615" spans="1:8" ht="15" hidden="1" customHeight="1">
      <c r="A615">
        <v>614</v>
      </c>
      <c r="B615">
        <v>40</v>
      </c>
      <c r="C615" t="s">
        <v>34</v>
      </c>
      <c r="D615">
        <v>8</v>
      </c>
      <c r="E615" t="s">
        <v>484</v>
      </c>
      <c r="F615" t="s">
        <v>483</v>
      </c>
      <c r="G615">
        <v>-23.738765000000001</v>
      </c>
      <c r="H615">
        <v>-45.616661000000001</v>
      </c>
    </row>
    <row r="616" spans="1:8" ht="15" hidden="1" customHeight="1">
      <c r="A616">
        <v>615</v>
      </c>
      <c r="B616">
        <v>41</v>
      </c>
      <c r="C616" t="s">
        <v>28</v>
      </c>
      <c r="D616">
        <v>4</v>
      </c>
      <c r="E616" t="s">
        <v>484</v>
      </c>
      <c r="F616" t="s">
        <v>483</v>
      </c>
      <c r="G616">
        <v>-23.738719</v>
      </c>
      <c r="H616">
        <v>-45.616562999999999</v>
      </c>
    </row>
    <row r="617" spans="1:8" ht="15" hidden="1" customHeight="1">
      <c r="A617">
        <v>616</v>
      </c>
      <c r="B617">
        <v>42</v>
      </c>
      <c r="C617" t="s">
        <v>34</v>
      </c>
      <c r="D617">
        <v>22</v>
      </c>
      <c r="E617" t="s">
        <v>484</v>
      </c>
      <c r="F617" t="s">
        <v>483</v>
      </c>
      <c r="G617">
        <v>-23.738616</v>
      </c>
      <c r="H617">
        <v>-45.616489000000001</v>
      </c>
    </row>
    <row r="618" spans="1:8" ht="15" hidden="1" customHeight="1">
      <c r="A618">
        <v>617</v>
      </c>
      <c r="B618">
        <v>43</v>
      </c>
      <c r="C618" t="s">
        <v>12</v>
      </c>
      <c r="D618">
        <v>22</v>
      </c>
      <c r="E618" t="s">
        <v>484</v>
      </c>
      <c r="F618" t="s">
        <v>483</v>
      </c>
      <c r="G618">
        <v>-23.738537999999998</v>
      </c>
      <c r="H618">
        <v>-45.616266000000003</v>
      </c>
    </row>
    <row r="619" spans="1:8" ht="15" hidden="1" customHeight="1">
      <c r="A619">
        <v>618</v>
      </c>
      <c r="B619">
        <v>44</v>
      </c>
      <c r="C619" t="s">
        <v>36</v>
      </c>
      <c r="D619">
        <v>5</v>
      </c>
      <c r="E619" t="s">
        <v>484</v>
      </c>
      <c r="F619" t="s">
        <v>483</v>
      </c>
      <c r="G619">
        <v>-23.738534999999999</v>
      </c>
      <c r="H619">
        <v>-45.616258000000002</v>
      </c>
    </row>
    <row r="620" spans="1:8" ht="15" hidden="1" customHeight="1">
      <c r="A620">
        <v>619</v>
      </c>
      <c r="B620">
        <v>45</v>
      </c>
      <c r="C620" t="s">
        <v>34</v>
      </c>
      <c r="D620">
        <v>7</v>
      </c>
      <c r="E620" t="s">
        <v>484</v>
      </c>
      <c r="F620" t="s">
        <v>483</v>
      </c>
      <c r="G620">
        <v>-23.738485000000001</v>
      </c>
      <c r="H620">
        <v>-45.616307999999997</v>
      </c>
    </row>
    <row r="621" spans="1:8" ht="15" hidden="1" customHeight="1">
      <c r="A621">
        <v>620</v>
      </c>
      <c r="B621">
        <v>46</v>
      </c>
      <c r="C621" t="s">
        <v>36</v>
      </c>
      <c r="D621">
        <v>5</v>
      </c>
      <c r="E621" t="s">
        <v>484</v>
      </c>
      <c r="F621" t="s">
        <v>483</v>
      </c>
      <c r="G621">
        <v>-23.738437000000001</v>
      </c>
      <c r="H621">
        <v>-45.616218000000003</v>
      </c>
    </row>
    <row r="622" spans="1:8" ht="15" hidden="1" customHeight="1">
      <c r="A622">
        <v>621</v>
      </c>
      <c r="B622">
        <v>47</v>
      </c>
      <c r="C622" t="s">
        <v>30</v>
      </c>
      <c r="D622">
        <v>6</v>
      </c>
      <c r="E622" t="s">
        <v>484</v>
      </c>
      <c r="F622" t="s">
        <v>483</v>
      </c>
      <c r="G622">
        <v>-23.738436</v>
      </c>
      <c r="H622">
        <v>-45.616174999999998</v>
      </c>
    </row>
    <row r="623" spans="1:8" ht="15" hidden="1" customHeight="1">
      <c r="A623">
        <v>622</v>
      </c>
      <c r="B623">
        <v>48</v>
      </c>
      <c r="C623" t="s">
        <v>12</v>
      </c>
      <c r="D623">
        <v>20</v>
      </c>
      <c r="E623" t="s">
        <v>484</v>
      </c>
      <c r="F623" t="s">
        <v>483</v>
      </c>
      <c r="G623">
        <v>-23.738420000000001</v>
      </c>
      <c r="H623">
        <v>-45.616087</v>
      </c>
    </row>
    <row r="624" spans="1:8" ht="15" hidden="1" customHeight="1">
      <c r="A624">
        <v>623</v>
      </c>
      <c r="B624">
        <v>49</v>
      </c>
      <c r="C624" t="s">
        <v>14</v>
      </c>
      <c r="D624">
        <v>25</v>
      </c>
      <c r="E624" t="s">
        <v>484</v>
      </c>
      <c r="F624" t="s">
        <v>483</v>
      </c>
      <c r="G624">
        <v>-23.738354000000001</v>
      </c>
      <c r="H624">
        <v>-45.616067999999999</v>
      </c>
    </row>
    <row r="625" spans="1:8" ht="15" hidden="1" customHeight="1">
      <c r="A625">
        <v>624</v>
      </c>
      <c r="B625">
        <v>50</v>
      </c>
      <c r="C625" t="s">
        <v>30</v>
      </c>
      <c r="D625">
        <v>10</v>
      </c>
      <c r="E625" t="s">
        <v>484</v>
      </c>
      <c r="F625" t="s">
        <v>483</v>
      </c>
      <c r="G625">
        <v>-23.738223000000001</v>
      </c>
      <c r="H625">
        <v>-45.615988999999999</v>
      </c>
    </row>
    <row r="626" spans="1:8" ht="15" hidden="1" customHeight="1">
      <c r="A626">
        <v>625</v>
      </c>
      <c r="B626">
        <v>51</v>
      </c>
      <c r="C626" t="s">
        <v>34</v>
      </c>
      <c r="D626">
        <v>11</v>
      </c>
      <c r="E626" t="s">
        <v>484</v>
      </c>
      <c r="F626" t="s">
        <v>483</v>
      </c>
      <c r="G626">
        <v>-23.738225</v>
      </c>
      <c r="H626">
        <v>-45.615808000000001</v>
      </c>
    </row>
    <row r="627" spans="1:8" ht="15" hidden="1" customHeight="1">
      <c r="A627">
        <v>626</v>
      </c>
      <c r="B627">
        <v>52</v>
      </c>
      <c r="C627" t="s">
        <v>66</v>
      </c>
      <c r="D627">
        <v>1</v>
      </c>
      <c r="E627" t="s">
        <v>484</v>
      </c>
      <c r="F627" t="s">
        <v>483</v>
      </c>
      <c r="G627">
        <v>-23.738375999999999</v>
      </c>
      <c r="H627">
        <v>-45.615651</v>
      </c>
    </row>
    <row r="628" spans="1:8" ht="15" hidden="1" customHeight="1">
      <c r="A628">
        <v>627</v>
      </c>
      <c r="B628">
        <v>1</v>
      </c>
      <c r="C628" t="s">
        <v>76</v>
      </c>
      <c r="D628">
        <v>1</v>
      </c>
      <c r="E628" t="s">
        <v>485</v>
      </c>
      <c r="F628" t="s">
        <v>483</v>
      </c>
      <c r="G628">
        <v>-23.781459999999999</v>
      </c>
      <c r="H628">
        <v>-45.639659000000002</v>
      </c>
    </row>
    <row r="629" spans="1:8" ht="15" hidden="1" customHeight="1">
      <c r="A629">
        <v>628</v>
      </c>
      <c r="B629">
        <v>2</v>
      </c>
      <c r="C629" t="s">
        <v>20</v>
      </c>
      <c r="D629">
        <v>25</v>
      </c>
      <c r="E629" t="s">
        <v>485</v>
      </c>
      <c r="F629" t="s">
        <v>483</v>
      </c>
      <c r="G629">
        <v>-23.781298</v>
      </c>
      <c r="H629">
        <v>-45.639646999999997</v>
      </c>
    </row>
    <row r="630" spans="1:8" ht="15" hidden="1" customHeight="1">
      <c r="A630">
        <v>629</v>
      </c>
      <c r="B630">
        <v>3</v>
      </c>
      <c r="C630" t="s">
        <v>36</v>
      </c>
      <c r="D630">
        <v>25</v>
      </c>
      <c r="E630" t="s">
        <v>485</v>
      </c>
      <c r="F630" t="s">
        <v>483</v>
      </c>
      <c r="G630">
        <v>-23.781285</v>
      </c>
      <c r="H630">
        <v>-45.639636000000003</v>
      </c>
    </row>
    <row r="631" spans="1:8" ht="15" hidden="1" customHeight="1">
      <c r="A631">
        <v>630</v>
      </c>
      <c r="B631">
        <v>4</v>
      </c>
      <c r="C631" t="s">
        <v>20</v>
      </c>
      <c r="D631">
        <v>20</v>
      </c>
      <c r="E631" t="s">
        <v>485</v>
      </c>
      <c r="F631" t="s">
        <v>483</v>
      </c>
      <c r="G631">
        <v>-23.781244999999998</v>
      </c>
      <c r="H631">
        <v>-45.639487000000003</v>
      </c>
    </row>
    <row r="632" spans="1:8" ht="15" hidden="1" customHeight="1">
      <c r="A632">
        <v>631</v>
      </c>
      <c r="B632">
        <v>5</v>
      </c>
      <c r="C632" t="s">
        <v>14</v>
      </c>
      <c r="D632">
        <v>25</v>
      </c>
      <c r="E632" t="s">
        <v>485</v>
      </c>
      <c r="F632" t="s">
        <v>483</v>
      </c>
      <c r="G632">
        <v>-23.781321999999999</v>
      </c>
      <c r="H632">
        <v>-45.639308</v>
      </c>
    </row>
    <row r="633" spans="1:8" ht="15" hidden="1" customHeight="1">
      <c r="A633">
        <v>632</v>
      </c>
      <c r="B633">
        <v>6</v>
      </c>
      <c r="C633" t="s">
        <v>50</v>
      </c>
      <c r="D633">
        <v>4</v>
      </c>
      <c r="E633" t="s">
        <v>485</v>
      </c>
      <c r="F633" t="s">
        <v>483</v>
      </c>
      <c r="G633">
        <v>-23.781448999999999</v>
      </c>
      <c r="H633">
        <v>-45.639169000000003</v>
      </c>
    </row>
    <row r="634" spans="1:8" ht="15" hidden="1" customHeight="1">
      <c r="A634">
        <v>633</v>
      </c>
      <c r="B634">
        <v>7</v>
      </c>
      <c r="C634" t="s">
        <v>20</v>
      </c>
      <c r="D634">
        <v>4</v>
      </c>
      <c r="E634" t="s">
        <v>485</v>
      </c>
      <c r="F634" t="s">
        <v>483</v>
      </c>
      <c r="G634">
        <v>-23.781676999999998</v>
      </c>
      <c r="H634">
        <v>-45.638806000000002</v>
      </c>
    </row>
    <row r="635" spans="1:8" hidden="1">
      <c r="A635">
        <v>634</v>
      </c>
      <c r="B635">
        <v>8</v>
      </c>
      <c r="C635" t="s">
        <v>50</v>
      </c>
      <c r="D635">
        <v>5</v>
      </c>
      <c r="E635" t="s">
        <v>485</v>
      </c>
      <c r="F635" t="s">
        <v>483</v>
      </c>
      <c r="G635">
        <v>-23.781849999999999</v>
      </c>
      <c r="H635">
        <v>-45.638750000000002</v>
      </c>
    </row>
    <row r="636" spans="1:8" ht="9" hidden="1" customHeight="1">
      <c r="A636">
        <v>635</v>
      </c>
      <c r="B636">
        <v>9</v>
      </c>
      <c r="C636" t="s">
        <v>20</v>
      </c>
      <c r="D636">
        <v>20</v>
      </c>
      <c r="E636" t="s">
        <v>485</v>
      </c>
      <c r="F636" t="s">
        <v>483</v>
      </c>
      <c r="G636">
        <v>-23.781877999999999</v>
      </c>
      <c r="H636">
        <v>-45.638733000000002</v>
      </c>
    </row>
    <row r="637" spans="1:8" hidden="1">
      <c r="A637">
        <v>636</v>
      </c>
      <c r="B637">
        <v>10</v>
      </c>
      <c r="C637" t="s">
        <v>36</v>
      </c>
      <c r="D637">
        <v>20</v>
      </c>
      <c r="E637" t="s">
        <v>485</v>
      </c>
      <c r="F637" t="s">
        <v>483</v>
      </c>
      <c r="G637">
        <v>-23.781903</v>
      </c>
      <c r="H637">
        <v>-45.638731999999997</v>
      </c>
    </row>
    <row r="638" spans="1:8" hidden="1">
      <c r="A638">
        <v>637</v>
      </c>
      <c r="B638">
        <v>11</v>
      </c>
      <c r="C638" t="s">
        <v>20</v>
      </c>
      <c r="D638">
        <v>5</v>
      </c>
      <c r="E638" t="s">
        <v>485</v>
      </c>
      <c r="F638" t="s">
        <v>483</v>
      </c>
      <c r="G638">
        <v>-23.782091999999999</v>
      </c>
      <c r="H638">
        <v>-45.638668000000003</v>
      </c>
    </row>
    <row r="639" spans="1:8" hidden="1">
      <c r="A639">
        <v>638</v>
      </c>
      <c r="B639">
        <v>1</v>
      </c>
      <c r="C639" t="s">
        <v>76</v>
      </c>
      <c r="D639">
        <v>1</v>
      </c>
      <c r="E639" t="s">
        <v>486</v>
      </c>
      <c r="F639" t="s">
        <v>483</v>
      </c>
      <c r="G639">
        <v>-23.718800000000002</v>
      </c>
      <c r="H639">
        <v>-45.729750000000003</v>
      </c>
    </row>
    <row r="640" spans="1:8" hidden="1">
      <c r="A640">
        <v>639</v>
      </c>
      <c r="B640">
        <v>2</v>
      </c>
      <c r="C640" t="s">
        <v>66</v>
      </c>
      <c r="D640">
        <v>1</v>
      </c>
      <c r="E640" t="s">
        <v>486</v>
      </c>
      <c r="F640" t="s">
        <v>483</v>
      </c>
      <c r="G640">
        <v>-23.718489999999999</v>
      </c>
      <c r="H640">
        <v>-45.72936</v>
      </c>
    </row>
    <row r="641" spans="1:8" hidden="1">
      <c r="A641">
        <v>640</v>
      </c>
      <c r="B641">
        <v>3</v>
      </c>
      <c r="C641" t="s">
        <v>50</v>
      </c>
      <c r="D641">
        <v>4</v>
      </c>
      <c r="E641" t="s">
        <v>486</v>
      </c>
      <c r="F641" t="s">
        <v>483</v>
      </c>
      <c r="G641">
        <v>-23.718520000000002</v>
      </c>
      <c r="H641">
        <v>-45.729239999999997</v>
      </c>
    </row>
    <row r="642" spans="1:8" hidden="1">
      <c r="A642">
        <v>641</v>
      </c>
      <c r="B642">
        <v>4</v>
      </c>
      <c r="C642" t="s">
        <v>36</v>
      </c>
      <c r="D642">
        <v>10</v>
      </c>
      <c r="E642" t="s">
        <v>486</v>
      </c>
      <c r="F642" t="s">
        <v>483</v>
      </c>
      <c r="G642">
        <v>-23.71857</v>
      </c>
      <c r="H642">
        <v>-45.729120000000002</v>
      </c>
    </row>
    <row r="643" spans="1:8" ht="15" hidden="1" customHeight="1">
      <c r="A643">
        <v>642</v>
      </c>
      <c r="B643">
        <v>5</v>
      </c>
      <c r="C643" t="s">
        <v>66</v>
      </c>
      <c r="D643">
        <v>1</v>
      </c>
      <c r="E643" t="s">
        <v>486</v>
      </c>
      <c r="F643" t="s">
        <v>483</v>
      </c>
      <c r="G643">
        <v>-23.718399999999999</v>
      </c>
      <c r="H643">
        <v>-45.72898</v>
      </c>
    </row>
    <row r="644" spans="1:8" hidden="1">
      <c r="A644">
        <v>643</v>
      </c>
      <c r="B644">
        <v>6</v>
      </c>
      <c r="C644" t="s">
        <v>66</v>
      </c>
      <c r="D644">
        <v>1</v>
      </c>
      <c r="E644" t="s">
        <v>486</v>
      </c>
      <c r="F644" t="s">
        <v>483</v>
      </c>
      <c r="G644">
        <v>-23.71829</v>
      </c>
      <c r="H644">
        <v>-45.728870000000001</v>
      </c>
    </row>
    <row r="645" spans="1:8" hidden="1">
      <c r="A645">
        <v>644</v>
      </c>
      <c r="B645">
        <v>7</v>
      </c>
      <c r="C645" t="s">
        <v>50</v>
      </c>
      <c r="D645">
        <v>12</v>
      </c>
      <c r="E645" t="s">
        <v>486</v>
      </c>
      <c r="F645" t="s">
        <v>483</v>
      </c>
      <c r="G645">
        <v>-23.718250000000001</v>
      </c>
      <c r="H645">
        <v>-45.728580000000001</v>
      </c>
    </row>
    <row r="646" spans="1:8" ht="15" hidden="1" customHeight="1">
      <c r="A646">
        <v>645</v>
      </c>
      <c r="B646">
        <v>8</v>
      </c>
      <c r="C646" t="s">
        <v>50</v>
      </c>
      <c r="D646">
        <v>3</v>
      </c>
      <c r="E646" t="s">
        <v>486</v>
      </c>
      <c r="F646" t="s">
        <v>483</v>
      </c>
      <c r="G646">
        <v>-23.718340000000001</v>
      </c>
      <c r="H646">
        <v>-45.728619999999999</v>
      </c>
    </row>
    <row r="647" spans="1:8" ht="15" hidden="1" customHeight="1">
      <c r="A647">
        <v>646</v>
      </c>
      <c r="B647">
        <v>9</v>
      </c>
      <c r="C647" t="s">
        <v>32</v>
      </c>
      <c r="D647">
        <v>11</v>
      </c>
      <c r="E647" t="s">
        <v>486</v>
      </c>
      <c r="F647" t="s">
        <v>483</v>
      </c>
      <c r="G647">
        <v>-23.718319999999999</v>
      </c>
      <c r="H647">
        <v>-45.72878</v>
      </c>
    </row>
    <row r="648" spans="1:8" ht="15" hidden="1" customHeight="1">
      <c r="A648">
        <v>647</v>
      </c>
      <c r="B648">
        <v>10</v>
      </c>
      <c r="C648" t="s">
        <v>26</v>
      </c>
      <c r="D648">
        <v>10</v>
      </c>
      <c r="E648" t="s">
        <v>486</v>
      </c>
      <c r="F648" t="s">
        <v>483</v>
      </c>
      <c r="G648">
        <v>-23.71827</v>
      </c>
      <c r="H648">
        <v>-45.728839999999998</v>
      </c>
    </row>
    <row r="649" spans="1:8" ht="15" hidden="1" customHeight="1">
      <c r="A649">
        <v>648</v>
      </c>
      <c r="B649">
        <v>11</v>
      </c>
      <c r="C649" t="s">
        <v>36</v>
      </c>
      <c r="D649">
        <v>5</v>
      </c>
      <c r="E649" t="s">
        <v>486</v>
      </c>
      <c r="F649" t="s">
        <v>483</v>
      </c>
      <c r="G649">
        <v>-23.718229999999998</v>
      </c>
      <c r="H649">
        <v>-45.72889</v>
      </c>
    </row>
    <row r="650" spans="1:8" ht="15" hidden="1" customHeight="1">
      <c r="A650">
        <v>649</v>
      </c>
      <c r="B650">
        <v>12</v>
      </c>
      <c r="C650" t="s">
        <v>36</v>
      </c>
      <c r="D650">
        <v>5</v>
      </c>
      <c r="E650" t="s">
        <v>486</v>
      </c>
      <c r="F650" t="s">
        <v>483</v>
      </c>
      <c r="G650">
        <v>-23.718219999999999</v>
      </c>
      <c r="H650">
        <v>-45.728879999999997</v>
      </c>
    </row>
    <row r="651" spans="1:8" ht="15" hidden="1" customHeight="1">
      <c r="A651">
        <v>650</v>
      </c>
      <c r="B651">
        <v>13</v>
      </c>
      <c r="C651" t="s">
        <v>68</v>
      </c>
      <c r="D651">
        <v>1</v>
      </c>
      <c r="E651" t="s">
        <v>486</v>
      </c>
      <c r="F651" t="s">
        <v>483</v>
      </c>
      <c r="G651">
        <v>-23.71827</v>
      </c>
      <c r="H651">
        <v>-45.728929999999998</v>
      </c>
    </row>
    <row r="652" spans="1:8" ht="15" hidden="1" customHeight="1">
      <c r="A652">
        <v>651</v>
      </c>
      <c r="B652">
        <v>14</v>
      </c>
      <c r="C652" t="s">
        <v>14</v>
      </c>
      <c r="D652">
        <v>30</v>
      </c>
      <c r="E652" t="s">
        <v>486</v>
      </c>
      <c r="F652" t="s">
        <v>483</v>
      </c>
      <c r="G652">
        <v>-23.718129999999999</v>
      </c>
      <c r="H652">
        <v>-45.728870000000001</v>
      </c>
    </row>
    <row r="653" spans="1:8" ht="15" hidden="1" customHeight="1">
      <c r="A653">
        <v>652</v>
      </c>
      <c r="B653">
        <v>15</v>
      </c>
      <c r="C653" t="s">
        <v>20</v>
      </c>
      <c r="D653">
        <v>20</v>
      </c>
      <c r="E653" t="s">
        <v>486</v>
      </c>
      <c r="F653" t="s">
        <v>483</v>
      </c>
      <c r="G653">
        <v>-23.718039999999998</v>
      </c>
      <c r="H653">
        <v>-45.728909999999999</v>
      </c>
    </row>
    <row r="654" spans="1:8" ht="15" hidden="1" customHeight="1">
      <c r="A654">
        <v>653</v>
      </c>
      <c r="B654">
        <v>16</v>
      </c>
      <c r="C654" t="s">
        <v>66</v>
      </c>
      <c r="D654">
        <v>1</v>
      </c>
      <c r="E654" t="s">
        <v>486</v>
      </c>
      <c r="F654" t="s">
        <v>483</v>
      </c>
      <c r="G654">
        <v>-23.717970000000001</v>
      </c>
      <c r="H654">
        <v>-45.728909999999999</v>
      </c>
    </row>
    <row r="655" spans="1:8" ht="15" hidden="1" customHeight="1">
      <c r="A655">
        <v>654</v>
      </c>
      <c r="B655">
        <v>17</v>
      </c>
      <c r="C655" t="s">
        <v>12</v>
      </c>
      <c r="D655">
        <v>25</v>
      </c>
      <c r="E655" t="s">
        <v>486</v>
      </c>
      <c r="F655" t="s">
        <v>483</v>
      </c>
      <c r="G655">
        <v>-23.717929999999999</v>
      </c>
      <c r="H655">
        <v>-45.728879999999997</v>
      </c>
    </row>
    <row r="656" spans="1:8" ht="15" hidden="1" customHeight="1">
      <c r="A656">
        <v>655</v>
      </c>
      <c r="B656">
        <v>18</v>
      </c>
      <c r="C656" t="s">
        <v>36</v>
      </c>
      <c r="D656">
        <v>25</v>
      </c>
      <c r="E656" t="s">
        <v>486</v>
      </c>
      <c r="F656" t="s">
        <v>483</v>
      </c>
      <c r="G656">
        <v>-23.717960000000001</v>
      </c>
      <c r="H656">
        <v>-45.728839999999998</v>
      </c>
    </row>
    <row r="657" spans="1:8" ht="15" hidden="1" customHeight="1">
      <c r="A657">
        <v>656</v>
      </c>
      <c r="B657">
        <v>19</v>
      </c>
      <c r="C657" t="s">
        <v>66</v>
      </c>
      <c r="D657">
        <v>1</v>
      </c>
      <c r="E657" t="s">
        <v>486</v>
      </c>
      <c r="F657" t="s">
        <v>483</v>
      </c>
      <c r="G657">
        <v>-23.717790000000001</v>
      </c>
      <c r="H657">
        <v>-45.728819999999999</v>
      </c>
    </row>
    <row r="658" spans="1:8" ht="15" hidden="1" customHeight="1">
      <c r="A658">
        <v>657</v>
      </c>
      <c r="B658">
        <v>20</v>
      </c>
      <c r="C658" t="s">
        <v>12</v>
      </c>
      <c r="D658">
        <v>30</v>
      </c>
      <c r="E658" t="s">
        <v>486</v>
      </c>
      <c r="F658" t="s">
        <v>483</v>
      </c>
      <c r="G658">
        <v>-23.717749999999999</v>
      </c>
      <c r="H658">
        <v>-45.728839999999998</v>
      </c>
    </row>
    <row r="659" spans="1:8" ht="15" hidden="1" customHeight="1">
      <c r="A659">
        <v>658</v>
      </c>
      <c r="B659">
        <v>21</v>
      </c>
      <c r="C659" t="s">
        <v>14</v>
      </c>
      <c r="D659">
        <v>30</v>
      </c>
      <c r="E659" t="s">
        <v>486</v>
      </c>
      <c r="F659" t="s">
        <v>483</v>
      </c>
      <c r="G659">
        <v>-23.71772</v>
      </c>
      <c r="H659">
        <v>-45.728830000000002</v>
      </c>
    </row>
    <row r="660" spans="1:8" ht="15" hidden="1" customHeight="1">
      <c r="A660">
        <v>659</v>
      </c>
      <c r="B660">
        <v>22</v>
      </c>
      <c r="C660" t="s">
        <v>24</v>
      </c>
      <c r="D660">
        <v>4</v>
      </c>
      <c r="E660" t="s">
        <v>486</v>
      </c>
      <c r="F660" t="s">
        <v>483</v>
      </c>
      <c r="G660">
        <v>-23.71763</v>
      </c>
      <c r="H660">
        <v>-45.728879999999997</v>
      </c>
    </row>
    <row r="661" spans="1:8" ht="15" hidden="1" customHeight="1">
      <c r="A661">
        <v>660</v>
      </c>
      <c r="B661">
        <v>23</v>
      </c>
      <c r="C661" t="s">
        <v>22</v>
      </c>
      <c r="D661">
        <v>8</v>
      </c>
      <c r="E661" t="s">
        <v>486</v>
      </c>
      <c r="F661" t="s">
        <v>483</v>
      </c>
      <c r="G661">
        <v>-23.717569999999998</v>
      </c>
      <c r="H661">
        <v>-45.728909999999999</v>
      </c>
    </row>
    <row r="662" spans="1:8" ht="15" hidden="1" customHeight="1">
      <c r="A662">
        <v>661</v>
      </c>
      <c r="B662">
        <v>24</v>
      </c>
      <c r="C662" t="s">
        <v>20</v>
      </c>
      <c r="D662">
        <v>20</v>
      </c>
      <c r="E662" t="s">
        <v>486</v>
      </c>
      <c r="F662" t="s">
        <v>483</v>
      </c>
      <c r="G662">
        <v>-23.717919999999999</v>
      </c>
      <c r="H662">
        <v>-45.728920000000002</v>
      </c>
    </row>
    <row r="663" spans="1:8" ht="15" hidden="1" customHeight="1">
      <c r="A663">
        <v>662</v>
      </c>
      <c r="B663">
        <v>25</v>
      </c>
      <c r="C663" t="s">
        <v>12</v>
      </c>
      <c r="D663">
        <v>30</v>
      </c>
      <c r="E663" t="s">
        <v>486</v>
      </c>
      <c r="F663" t="s">
        <v>483</v>
      </c>
      <c r="G663">
        <v>-23.71771</v>
      </c>
      <c r="H663">
        <v>-45.729050000000001</v>
      </c>
    </row>
    <row r="664" spans="1:8" ht="15" hidden="1" customHeight="1">
      <c r="A664">
        <v>663</v>
      </c>
      <c r="B664">
        <v>26</v>
      </c>
      <c r="C664" t="s">
        <v>36</v>
      </c>
      <c r="D664">
        <v>20</v>
      </c>
      <c r="E664" t="s">
        <v>486</v>
      </c>
      <c r="F664" t="s">
        <v>483</v>
      </c>
      <c r="G664">
        <v>-23.71771</v>
      </c>
      <c r="H664">
        <v>-45.729010000000002</v>
      </c>
    </row>
    <row r="665" spans="1:8" ht="15" hidden="1" customHeight="1">
      <c r="A665">
        <v>664</v>
      </c>
      <c r="B665">
        <v>27</v>
      </c>
      <c r="C665" t="s">
        <v>20</v>
      </c>
      <c r="D665">
        <v>5</v>
      </c>
      <c r="E665" t="s">
        <v>486</v>
      </c>
      <c r="F665" t="s">
        <v>483</v>
      </c>
      <c r="G665">
        <v>-23.717669999999998</v>
      </c>
      <c r="H665">
        <v>-45.729010000000002</v>
      </c>
    </row>
    <row r="666" spans="1:8" ht="15" hidden="1" customHeight="1">
      <c r="A666">
        <v>665</v>
      </c>
      <c r="B666">
        <v>28</v>
      </c>
      <c r="C666" t="s">
        <v>30</v>
      </c>
      <c r="D666">
        <v>10</v>
      </c>
      <c r="E666" t="s">
        <v>486</v>
      </c>
      <c r="F666" t="s">
        <v>483</v>
      </c>
      <c r="G666">
        <v>-23.717610000000001</v>
      </c>
      <c r="H666">
        <v>-45.728969999999997</v>
      </c>
    </row>
    <row r="667" spans="1:8" ht="15" hidden="1" customHeight="1">
      <c r="A667">
        <v>666</v>
      </c>
      <c r="B667">
        <v>29</v>
      </c>
      <c r="C667" t="s">
        <v>20</v>
      </c>
      <c r="D667">
        <v>4</v>
      </c>
      <c r="E667" t="s">
        <v>486</v>
      </c>
      <c r="F667" t="s">
        <v>483</v>
      </c>
      <c r="G667">
        <v>-23.717289999999998</v>
      </c>
      <c r="H667">
        <v>-45.729019999999998</v>
      </c>
    </row>
    <row r="668" spans="1:8" ht="15" hidden="1" customHeight="1">
      <c r="A668">
        <v>667</v>
      </c>
      <c r="B668">
        <v>30</v>
      </c>
      <c r="C668" t="s">
        <v>24</v>
      </c>
      <c r="D668">
        <v>22</v>
      </c>
      <c r="E668" t="s">
        <v>486</v>
      </c>
      <c r="F668" t="s">
        <v>483</v>
      </c>
      <c r="G668">
        <v>-23.717279999999999</v>
      </c>
      <c r="H668">
        <v>-45.729030000000002</v>
      </c>
    </row>
    <row r="669" spans="1:8" ht="15" hidden="1" customHeight="1">
      <c r="A669">
        <v>668</v>
      </c>
      <c r="B669">
        <v>31</v>
      </c>
      <c r="C669" t="s">
        <v>28</v>
      </c>
      <c r="D669">
        <v>5</v>
      </c>
      <c r="E669" t="s">
        <v>486</v>
      </c>
      <c r="F669" t="s">
        <v>483</v>
      </c>
      <c r="G669">
        <v>-23.717099999999999</v>
      </c>
      <c r="H669">
        <v>-45.728940000000001</v>
      </c>
    </row>
    <row r="670" spans="1:8" ht="15" hidden="1" customHeight="1">
      <c r="A670">
        <v>669</v>
      </c>
      <c r="B670">
        <v>32</v>
      </c>
      <c r="C670" t="s">
        <v>24</v>
      </c>
      <c r="D670">
        <v>18</v>
      </c>
      <c r="E670" t="s">
        <v>486</v>
      </c>
      <c r="F670" t="s">
        <v>483</v>
      </c>
      <c r="G670">
        <v>-23.717089999999999</v>
      </c>
      <c r="H670">
        <v>-45.728940000000001</v>
      </c>
    </row>
    <row r="671" spans="1:8" ht="15" hidden="1" customHeight="1">
      <c r="A671">
        <v>670</v>
      </c>
      <c r="B671">
        <v>33</v>
      </c>
      <c r="C671" t="s">
        <v>20</v>
      </c>
      <c r="D671">
        <v>6</v>
      </c>
      <c r="E671" t="s">
        <v>486</v>
      </c>
      <c r="F671" t="s">
        <v>483</v>
      </c>
      <c r="G671">
        <v>-23.71697</v>
      </c>
      <c r="H671">
        <v>-45.72898</v>
      </c>
    </row>
    <row r="672" spans="1:8" ht="15" hidden="1" customHeight="1">
      <c r="A672">
        <v>671</v>
      </c>
      <c r="B672">
        <v>34</v>
      </c>
      <c r="C672" t="s">
        <v>22</v>
      </c>
      <c r="D672">
        <v>7</v>
      </c>
      <c r="E672" t="s">
        <v>486</v>
      </c>
      <c r="F672" t="s">
        <v>483</v>
      </c>
      <c r="G672">
        <v>-23.71679</v>
      </c>
      <c r="H672">
        <v>-45.729059999999997</v>
      </c>
    </row>
    <row r="673" spans="1:8" ht="15" hidden="1" customHeight="1">
      <c r="A673">
        <v>672</v>
      </c>
      <c r="B673">
        <v>35</v>
      </c>
      <c r="C673" t="s">
        <v>20</v>
      </c>
      <c r="D673">
        <v>8</v>
      </c>
      <c r="E673" t="s">
        <v>486</v>
      </c>
      <c r="F673" t="s">
        <v>483</v>
      </c>
      <c r="G673">
        <v>-23.716699999999999</v>
      </c>
      <c r="H673">
        <v>-45.729019999999998</v>
      </c>
    </row>
    <row r="674" spans="1:8" ht="15" hidden="1" customHeight="1">
      <c r="A674">
        <v>673</v>
      </c>
      <c r="B674">
        <v>36</v>
      </c>
      <c r="C674" t="s">
        <v>30</v>
      </c>
      <c r="D674">
        <v>6</v>
      </c>
      <c r="E674" t="s">
        <v>486</v>
      </c>
      <c r="F674" t="s">
        <v>483</v>
      </c>
      <c r="G674">
        <v>-23.716650000000001</v>
      </c>
      <c r="H674">
        <v>-45.728990000000003</v>
      </c>
    </row>
    <row r="675" spans="1:8" ht="15" hidden="1" customHeight="1">
      <c r="A675">
        <v>674</v>
      </c>
      <c r="B675">
        <v>37</v>
      </c>
      <c r="C675" t="s">
        <v>22</v>
      </c>
      <c r="D675">
        <v>18</v>
      </c>
      <c r="E675" t="s">
        <v>486</v>
      </c>
      <c r="F675" t="s">
        <v>483</v>
      </c>
      <c r="G675">
        <v>-23.716650000000001</v>
      </c>
      <c r="H675">
        <v>-45.728999999999999</v>
      </c>
    </row>
    <row r="676" spans="1:8" ht="15" hidden="1" customHeight="1">
      <c r="A676">
        <v>675</v>
      </c>
      <c r="B676">
        <v>38</v>
      </c>
      <c r="C676" t="s">
        <v>66</v>
      </c>
      <c r="D676">
        <v>1</v>
      </c>
      <c r="E676" t="s">
        <v>486</v>
      </c>
      <c r="F676" t="s">
        <v>483</v>
      </c>
      <c r="G676">
        <v>-23.7165</v>
      </c>
      <c r="H676">
        <v>-45.728969999999997</v>
      </c>
    </row>
    <row r="677" spans="1:8" ht="15" hidden="1" customHeight="1">
      <c r="A677">
        <v>676</v>
      </c>
      <c r="B677">
        <v>39</v>
      </c>
      <c r="C677" t="s">
        <v>22</v>
      </c>
      <c r="D677">
        <v>7</v>
      </c>
      <c r="E677" t="s">
        <v>486</v>
      </c>
      <c r="F677" t="s">
        <v>483</v>
      </c>
      <c r="G677">
        <v>-23.71651</v>
      </c>
      <c r="H677">
        <v>-45.728990000000003</v>
      </c>
    </row>
    <row r="678" spans="1:8" ht="15" hidden="1" customHeight="1">
      <c r="A678">
        <v>677</v>
      </c>
      <c r="B678">
        <v>40</v>
      </c>
      <c r="C678" t="s">
        <v>12</v>
      </c>
      <c r="D678">
        <v>40</v>
      </c>
      <c r="E678" t="s">
        <v>486</v>
      </c>
      <c r="F678" t="s">
        <v>483</v>
      </c>
      <c r="G678">
        <v>-23.7165</v>
      </c>
      <c r="H678">
        <v>-45.728949999999998</v>
      </c>
    </row>
    <row r="679" spans="1:8" ht="15" hidden="1" customHeight="1">
      <c r="A679">
        <v>678</v>
      </c>
      <c r="B679">
        <v>41</v>
      </c>
      <c r="C679" t="s">
        <v>22</v>
      </c>
      <c r="D679">
        <v>16</v>
      </c>
      <c r="E679" t="s">
        <v>486</v>
      </c>
      <c r="F679" t="s">
        <v>483</v>
      </c>
      <c r="G679">
        <v>-23.716439999999999</v>
      </c>
      <c r="H679">
        <v>-45.728879999999997</v>
      </c>
    </row>
    <row r="680" spans="1:8" ht="15" hidden="1" customHeight="1">
      <c r="A680">
        <v>679</v>
      </c>
      <c r="B680">
        <v>42</v>
      </c>
      <c r="C680" t="s">
        <v>22</v>
      </c>
      <c r="D680">
        <v>8</v>
      </c>
      <c r="E680" t="s">
        <v>486</v>
      </c>
      <c r="F680" t="s">
        <v>483</v>
      </c>
      <c r="G680">
        <v>-23.716439999999999</v>
      </c>
      <c r="H680">
        <v>-45.72907</v>
      </c>
    </row>
    <row r="681" spans="1:8" ht="15" hidden="1" customHeight="1">
      <c r="A681">
        <v>680</v>
      </c>
      <c r="B681">
        <v>43</v>
      </c>
      <c r="C681" t="s">
        <v>12</v>
      </c>
      <c r="D681">
        <v>8</v>
      </c>
      <c r="E681" t="s">
        <v>486</v>
      </c>
      <c r="F681" t="s">
        <v>483</v>
      </c>
      <c r="G681">
        <v>-23.716460000000001</v>
      </c>
      <c r="H681">
        <v>-45.729100000000003</v>
      </c>
    </row>
    <row r="682" spans="1:8" ht="15" hidden="1" customHeight="1">
      <c r="A682">
        <v>681</v>
      </c>
      <c r="B682">
        <v>44</v>
      </c>
      <c r="C682" t="s">
        <v>12</v>
      </c>
      <c r="D682">
        <v>12</v>
      </c>
      <c r="E682" t="s">
        <v>486</v>
      </c>
      <c r="F682" t="s">
        <v>483</v>
      </c>
      <c r="G682">
        <v>-23.71602</v>
      </c>
      <c r="H682">
        <v>-45.728789999999996</v>
      </c>
    </row>
    <row r="683" spans="1:8" ht="15" hidden="1" customHeight="1">
      <c r="A683">
        <v>682</v>
      </c>
      <c r="B683">
        <v>45</v>
      </c>
      <c r="C683" t="s">
        <v>36</v>
      </c>
      <c r="D683">
        <v>12</v>
      </c>
      <c r="E683" t="s">
        <v>486</v>
      </c>
      <c r="F683" t="s">
        <v>483</v>
      </c>
      <c r="G683">
        <v>-23.716049999999999</v>
      </c>
      <c r="H683">
        <v>-45.72878</v>
      </c>
    </row>
    <row r="684" spans="1:8" ht="15" hidden="1" customHeight="1">
      <c r="A684">
        <v>683</v>
      </c>
      <c r="B684">
        <v>46</v>
      </c>
      <c r="C684" t="s">
        <v>50</v>
      </c>
      <c r="D684">
        <v>6</v>
      </c>
      <c r="E684" t="s">
        <v>486</v>
      </c>
      <c r="F684" t="s">
        <v>483</v>
      </c>
      <c r="G684">
        <v>-23.715990000000001</v>
      </c>
      <c r="H684">
        <v>-45.728700000000003</v>
      </c>
    </row>
    <row r="685" spans="1:8" ht="15" hidden="1" customHeight="1">
      <c r="A685">
        <v>684</v>
      </c>
      <c r="B685">
        <v>47</v>
      </c>
      <c r="C685" t="s">
        <v>66</v>
      </c>
      <c r="D685">
        <v>1</v>
      </c>
      <c r="E685" t="s">
        <v>486</v>
      </c>
      <c r="F685" t="s">
        <v>483</v>
      </c>
      <c r="G685">
        <v>-23.715920000000001</v>
      </c>
      <c r="H685">
        <v>-45.728700000000003</v>
      </c>
    </row>
    <row r="686" spans="1:8" ht="15" hidden="1" customHeight="1">
      <c r="A686">
        <v>685</v>
      </c>
      <c r="B686">
        <v>48</v>
      </c>
      <c r="C686" t="s">
        <v>20</v>
      </c>
      <c r="D686">
        <v>22</v>
      </c>
      <c r="E686" t="s">
        <v>486</v>
      </c>
      <c r="F686" t="s">
        <v>483</v>
      </c>
      <c r="G686">
        <v>-23.71593</v>
      </c>
      <c r="H686">
        <v>-45.72871</v>
      </c>
    </row>
    <row r="687" spans="1:8" ht="15" hidden="1" customHeight="1">
      <c r="A687">
        <v>686</v>
      </c>
      <c r="B687">
        <v>49</v>
      </c>
      <c r="C687" t="s">
        <v>50</v>
      </c>
      <c r="D687">
        <v>5</v>
      </c>
      <c r="E687" t="s">
        <v>486</v>
      </c>
      <c r="F687" t="s">
        <v>483</v>
      </c>
      <c r="G687">
        <v>-23.715990000000001</v>
      </c>
      <c r="H687">
        <v>-45.728700000000003</v>
      </c>
    </row>
    <row r="688" spans="1:8" ht="15" hidden="1" customHeight="1">
      <c r="A688">
        <v>687</v>
      </c>
      <c r="B688">
        <v>50</v>
      </c>
      <c r="C688" t="s">
        <v>12</v>
      </c>
      <c r="D688">
        <v>20</v>
      </c>
      <c r="E688" t="s">
        <v>486</v>
      </c>
      <c r="F688" t="s">
        <v>483</v>
      </c>
      <c r="G688">
        <v>-23.715990000000001</v>
      </c>
      <c r="H688">
        <v>-45.72869</v>
      </c>
    </row>
    <row r="689" spans="1:8" ht="15" hidden="1" customHeight="1">
      <c r="A689">
        <v>688</v>
      </c>
      <c r="B689">
        <v>51</v>
      </c>
      <c r="C689" t="s">
        <v>24</v>
      </c>
      <c r="D689">
        <v>10</v>
      </c>
      <c r="E689" t="s">
        <v>486</v>
      </c>
      <c r="F689" t="s">
        <v>483</v>
      </c>
      <c r="G689">
        <v>-23.71594</v>
      </c>
      <c r="H689">
        <v>-45.728499999999997</v>
      </c>
    </row>
    <row r="690" spans="1:8" ht="15" hidden="1" customHeight="1">
      <c r="A690">
        <v>689</v>
      </c>
      <c r="B690">
        <v>52</v>
      </c>
      <c r="C690" t="s">
        <v>68</v>
      </c>
      <c r="D690">
        <v>1</v>
      </c>
      <c r="E690" t="s">
        <v>486</v>
      </c>
      <c r="F690" t="s">
        <v>483</v>
      </c>
      <c r="G690">
        <v>-23.715890000000002</v>
      </c>
      <c r="H690">
        <v>-45.728670000000001</v>
      </c>
    </row>
    <row r="691" spans="1:8" ht="15" hidden="1" customHeight="1">
      <c r="A691">
        <v>690</v>
      </c>
      <c r="B691">
        <v>53</v>
      </c>
      <c r="C691" t="s">
        <v>36</v>
      </c>
      <c r="D691">
        <v>40</v>
      </c>
      <c r="E691" t="s">
        <v>486</v>
      </c>
      <c r="F691" t="s">
        <v>483</v>
      </c>
      <c r="G691">
        <v>-23.71564</v>
      </c>
      <c r="H691">
        <v>-45.72851</v>
      </c>
    </row>
    <row r="692" spans="1:8" ht="15" hidden="1" customHeight="1">
      <c r="A692">
        <v>691</v>
      </c>
      <c r="B692">
        <v>54</v>
      </c>
      <c r="C692" t="s">
        <v>28</v>
      </c>
      <c r="D692">
        <v>4</v>
      </c>
      <c r="E692" t="s">
        <v>486</v>
      </c>
      <c r="F692" t="s">
        <v>483</v>
      </c>
      <c r="G692">
        <v>-23.715199999999999</v>
      </c>
      <c r="H692">
        <v>-45.728270000000002</v>
      </c>
    </row>
    <row r="693" spans="1:8" ht="15" hidden="1" customHeight="1">
      <c r="A693">
        <v>692</v>
      </c>
      <c r="B693">
        <v>55</v>
      </c>
      <c r="C693" t="s">
        <v>34</v>
      </c>
      <c r="D693">
        <v>14</v>
      </c>
      <c r="E693" t="s">
        <v>486</v>
      </c>
      <c r="F693" t="s">
        <v>483</v>
      </c>
      <c r="G693">
        <v>-23.715170000000001</v>
      </c>
      <c r="H693">
        <v>-45.728250000000003</v>
      </c>
    </row>
    <row r="694" spans="1:8" ht="15" hidden="1" customHeight="1">
      <c r="A694">
        <v>693</v>
      </c>
      <c r="B694">
        <v>56</v>
      </c>
      <c r="C694" t="s">
        <v>36</v>
      </c>
      <c r="D694">
        <v>30</v>
      </c>
      <c r="E694" t="s">
        <v>486</v>
      </c>
      <c r="F694" t="s">
        <v>483</v>
      </c>
      <c r="G694">
        <v>-23.715160000000001</v>
      </c>
      <c r="H694">
        <v>-45.72822</v>
      </c>
    </row>
    <row r="695" spans="1:8" ht="15" hidden="1" customHeight="1">
      <c r="A695">
        <v>694</v>
      </c>
      <c r="B695">
        <v>57</v>
      </c>
      <c r="C695" t="s">
        <v>12</v>
      </c>
      <c r="D695">
        <v>25</v>
      </c>
      <c r="E695" t="s">
        <v>486</v>
      </c>
      <c r="F695" t="s">
        <v>483</v>
      </c>
      <c r="G695">
        <v>-23.715060000000001</v>
      </c>
      <c r="H695">
        <v>-45.72822</v>
      </c>
    </row>
    <row r="696" spans="1:8" ht="15" hidden="1" customHeight="1">
      <c r="A696">
        <v>695</v>
      </c>
      <c r="B696">
        <v>58</v>
      </c>
      <c r="C696" t="s">
        <v>36</v>
      </c>
      <c r="D696">
        <v>20</v>
      </c>
      <c r="E696" t="s">
        <v>486</v>
      </c>
      <c r="F696" t="s">
        <v>483</v>
      </c>
      <c r="G696">
        <v>-23.714980000000001</v>
      </c>
      <c r="H696">
        <v>-45.72804</v>
      </c>
    </row>
    <row r="697" spans="1:8" ht="15" hidden="1" customHeight="1">
      <c r="A697">
        <v>696</v>
      </c>
      <c r="B697">
        <v>59</v>
      </c>
      <c r="C697" t="s">
        <v>12</v>
      </c>
      <c r="D697">
        <v>20</v>
      </c>
      <c r="E697" t="s">
        <v>486</v>
      </c>
      <c r="F697" t="s">
        <v>483</v>
      </c>
      <c r="G697">
        <v>-23.714950000000002</v>
      </c>
      <c r="H697">
        <v>-45.72804</v>
      </c>
    </row>
    <row r="698" spans="1:8" ht="15" hidden="1" customHeight="1">
      <c r="A698">
        <v>697</v>
      </c>
      <c r="B698">
        <v>60</v>
      </c>
      <c r="C698" t="s">
        <v>66</v>
      </c>
      <c r="D698">
        <v>1</v>
      </c>
      <c r="E698" t="s">
        <v>486</v>
      </c>
      <c r="F698" t="s">
        <v>483</v>
      </c>
      <c r="G698">
        <v>-23.714829999999999</v>
      </c>
      <c r="H698">
        <v>-45.728020000000001</v>
      </c>
    </row>
    <row r="699" spans="1:8" ht="15" hidden="1" customHeight="1">
      <c r="A699">
        <v>698</v>
      </c>
      <c r="B699">
        <v>61</v>
      </c>
      <c r="C699" t="s">
        <v>12</v>
      </c>
      <c r="D699">
        <v>11</v>
      </c>
      <c r="E699" t="s">
        <v>486</v>
      </c>
      <c r="F699" t="s">
        <v>483</v>
      </c>
      <c r="G699">
        <v>-23.714759999999998</v>
      </c>
      <c r="H699">
        <v>-45.72804</v>
      </c>
    </row>
    <row r="700" spans="1:8" ht="15" hidden="1" customHeight="1">
      <c r="A700">
        <v>699</v>
      </c>
      <c r="B700">
        <v>62</v>
      </c>
      <c r="C700" t="s">
        <v>34</v>
      </c>
      <c r="D700">
        <v>5</v>
      </c>
      <c r="E700" t="s">
        <v>486</v>
      </c>
      <c r="F700" t="s">
        <v>483</v>
      </c>
      <c r="G700">
        <v>-23.714700000000001</v>
      </c>
      <c r="H700">
        <v>-45.727910000000001</v>
      </c>
    </row>
    <row r="701" spans="1:8" ht="15" hidden="1" customHeight="1">
      <c r="A701">
        <v>700</v>
      </c>
      <c r="B701">
        <v>63</v>
      </c>
      <c r="C701" t="s">
        <v>20</v>
      </c>
      <c r="D701">
        <v>10</v>
      </c>
      <c r="E701" t="s">
        <v>486</v>
      </c>
      <c r="F701" t="s">
        <v>483</v>
      </c>
      <c r="G701">
        <v>-23.714829999999999</v>
      </c>
      <c r="H701">
        <v>-45.728050000000003</v>
      </c>
    </row>
    <row r="702" spans="1:8" ht="15" hidden="1" customHeight="1">
      <c r="A702">
        <v>701</v>
      </c>
      <c r="B702">
        <v>64</v>
      </c>
      <c r="C702" t="s">
        <v>12</v>
      </c>
      <c r="D702">
        <v>32</v>
      </c>
      <c r="E702" t="s">
        <v>486</v>
      </c>
      <c r="F702" t="s">
        <v>483</v>
      </c>
      <c r="G702">
        <v>-23.71472</v>
      </c>
      <c r="H702">
        <v>-45.728119999999997</v>
      </c>
    </row>
    <row r="703" spans="1:8" ht="15" hidden="1" customHeight="1">
      <c r="A703">
        <v>702</v>
      </c>
      <c r="B703">
        <v>65</v>
      </c>
      <c r="C703" t="s">
        <v>34</v>
      </c>
      <c r="D703">
        <v>10</v>
      </c>
      <c r="E703" t="s">
        <v>486</v>
      </c>
      <c r="F703" t="s">
        <v>483</v>
      </c>
      <c r="G703">
        <v>-23.714700000000001</v>
      </c>
      <c r="H703">
        <v>-45.72813</v>
      </c>
    </row>
    <row r="704" spans="1:8" ht="15" hidden="1" customHeight="1">
      <c r="A704">
        <v>703</v>
      </c>
      <c r="B704">
        <v>66</v>
      </c>
      <c r="C704" t="s">
        <v>36</v>
      </c>
      <c r="D704">
        <v>22</v>
      </c>
      <c r="E704" t="s">
        <v>486</v>
      </c>
      <c r="F704" t="s">
        <v>483</v>
      </c>
      <c r="G704">
        <v>-23.714670000000002</v>
      </c>
      <c r="H704">
        <v>-45.728099999999998</v>
      </c>
    </row>
    <row r="705" spans="1:8" ht="15" hidden="1" customHeight="1">
      <c r="A705">
        <v>704</v>
      </c>
      <c r="B705">
        <v>67</v>
      </c>
      <c r="C705" t="s">
        <v>36</v>
      </c>
      <c r="D705">
        <v>45</v>
      </c>
      <c r="E705" t="s">
        <v>486</v>
      </c>
      <c r="F705" t="s">
        <v>483</v>
      </c>
      <c r="G705">
        <v>-23.71454</v>
      </c>
      <c r="H705">
        <v>-45.728149999999999</v>
      </c>
    </row>
    <row r="706" spans="1:8" ht="15" hidden="1" customHeight="1">
      <c r="A706">
        <v>705</v>
      </c>
      <c r="B706">
        <v>68</v>
      </c>
      <c r="C706" t="s">
        <v>12</v>
      </c>
      <c r="D706">
        <v>45</v>
      </c>
      <c r="E706" t="s">
        <v>486</v>
      </c>
      <c r="F706" t="s">
        <v>483</v>
      </c>
      <c r="G706">
        <v>-23.71454</v>
      </c>
      <c r="H706">
        <v>-45.728149999999999</v>
      </c>
    </row>
    <row r="707" spans="1:8" ht="15" hidden="1" customHeight="1">
      <c r="A707">
        <v>706</v>
      </c>
      <c r="B707">
        <v>69</v>
      </c>
      <c r="C707" t="s">
        <v>26</v>
      </c>
      <c r="D707">
        <v>5</v>
      </c>
      <c r="E707" t="s">
        <v>486</v>
      </c>
      <c r="F707" t="s">
        <v>483</v>
      </c>
      <c r="G707">
        <v>-23.714230000000001</v>
      </c>
      <c r="H707">
        <v>-45.728110000000001</v>
      </c>
    </row>
    <row r="708" spans="1:8" ht="15" hidden="1" customHeight="1">
      <c r="A708">
        <v>707</v>
      </c>
      <c r="B708">
        <v>70</v>
      </c>
      <c r="C708" t="s">
        <v>32</v>
      </c>
      <c r="D708">
        <v>13</v>
      </c>
      <c r="E708" t="s">
        <v>486</v>
      </c>
      <c r="F708" t="s">
        <v>483</v>
      </c>
      <c r="G708">
        <v>-23.71415</v>
      </c>
      <c r="H708">
        <v>-45.728140000000003</v>
      </c>
    </row>
    <row r="709" spans="1:8" hidden="1">
      <c r="A709">
        <v>708</v>
      </c>
      <c r="B709">
        <v>71</v>
      </c>
      <c r="C709" t="s">
        <v>36</v>
      </c>
      <c r="D709">
        <v>9</v>
      </c>
      <c r="E709" t="s">
        <v>486</v>
      </c>
      <c r="F709" t="s">
        <v>483</v>
      </c>
      <c r="G709">
        <v>-23.714089999999999</v>
      </c>
      <c r="H709">
        <v>-45.728149999999999</v>
      </c>
    </row>
    <row r="710" spans="1:8" hidden="1">
      <c r="A710">
        <v>709</v>
      </c>
      <c r="B710">
        <v>72</v>
      </c>
      <c r="C710" t="s">
        <v>34</v>
      </c>
      <c r="D710">
        <v>9</v>
      </c>
      <c r="E710" t="s">
        <v>486</v>
      </c>
      <c r="F710" t="s">
        <v>483</v>
      </c>
      <c r="G710">
        <v>-23.714089999999999</v>
      </c>
      <c r="H710">
        <v>-45.728160000000003</v>
      </c>
    </row>
    <row r="711" spans="1:8" hidden="1">
      <c r="A711">
        <v>710</v>
      </c>
      <c r="B711">
        <v>73</v>
      </c>
      <c r="C711" t="s">
        <v>36</v>
      </c>
      <c r="D711">
        <v>12</v>
      </c>
      <c r="E711" t="s">
        <v>486</v>
      </c>
      <c r="F711" t="s">
        <v>483</v>
      </c>
      <c r="G711">
        <v>-23.713950000000001</v>
      </c>
      <c r="H711">
        <v>-45.728180000000002</v>
      </c>
    </row>
    <row r="712" spans="1:8" hidden="1">
      <c r="A712">
        <v>711</v>
      </c>
      <c r="B712">
        <v>74</v>
      </c>
      <c r="C712" t="s">
        <v>12</v>
      </c>
      <c r="D712">
        <v>12</v>
      </c>
      <c r="E712" t="s">
        <v>486</v>
      </c>
      <c r="F712" t="s">
        <v>483</v>
      </c>
      <c r="G712">
        <v>-23.713940000000001</v>
      </c>
      <c r="H712">
        <v>-45.728200000000001</v>
      </c>
    </row>
    <row r="713" spans="1:8" hidden="1">
      <c r="A713">
        <v>712</v>
      </c>
      <c r="B713">
        <v>75</v>
      </c>
      <c r="C713" t="s">
        <v>66</v>
      </c>
      <c r="D713">
        <v>1</v>
      </c>
      <c r="E713" t="s">
        <v>486</v>
      </c>
      <c r="F713" t="s">
        <v>483</v>
      </c>
      <c r="G713">
        <v>-23.71377</v>
      </c>
      <c r="H713">
        <v>-45.728119999999997</v>
      </c>
    </row>
    <row r="714" spans="1:8" hidden="1">
      <c r="A714">
        <v>713</v>
      </c>
      <c r="B714">
        <v>76</v>
      </c>
      <c r="C714" t="s">
        <v>66</v>
      </c>
      <c r="D714">
        <v>1</v>
      </c>
      <c r="E714" t="s">
        <v>486</v>
      </c>
      <c r="F714" t="s">
        <v>483</v>
      </c>
      <c r="G714">
        <v>-23.71415</v>
      </c>
      <c r="H714">
        <v>-45.72784</v>
      </c>
    </row>
    <row r="715" spans="1:8" hidden="1">
      <c r="A715">
        <v>714</v>
      </c>
      <c r="B715">
        <v>1</v>
      </c>
      <c r="C715" t="s">
        <v>76</v>
      </c>
      <c r="D715">
        <v>1</v>
      </c>
      <c r="E715" t="s">
        <v>487</v>
      </c>
      <c r="F715" t="s">
        <v>483</v>
      </c>
      <c r="G715">
        <v>-23.725919999999999</v>
      </c>
      <c r="H715">
        <v>-45.753729999999997</v>
      </c>
    </row>
    <row r="716" spans="1:8" hidden="1">
      <c r="A716">
        <v>715</v>
      </c>
      <c r="B716">
        <v>2</v>
      </c>
      <c r="C716" t="s">
        <v>12</v>
      </c>
      <c r="D716">
        <v>10</v>
      </c>
      <c r="E716" t="s">
        <v>487</v>
      </c>
      <c r="F716" t="s">
        <v>483</v>
      </c>
      <c r="G716">
        <v>-23.724730000000001</v>
      </c>
      <c r="H716">
        <v>-45.753810000000001</v>
      </c>
    </row>
    <row r="717" spans="1:8" hidden="1">
      <c r="A717">
        <v>716</v>
      </c>
      <c r="B717">
        <v>3</v>
      </c>
      <c r="C717" t="s">
        <v>66</v>
      </c>
      <c r="D717">
        <v>1</v>
      </c>
      <c r="E717" t="s">
        <v>487</v>
      </c>
      <c r="F717" t="s">
        <v>483</v>
      </c>
      <c r="G717">
        <v>-23.72457</v>
      </c>
      <c r="H717">
        <v>-45.753599999999999</v>
      </c>
    </row>
    <row r="718" spans="1:8" hidden="1">
      <c r="A718">
        <v>717</v>
      </c>
      <c r="B718">
        <v>4</v>
      </c>
      <c r="C718" t="s">
        <v>50</v>
      </c>
      <c r="D718">
        <v>10</v>
      </c>
      <c r="E718" t="s">
        <v>487</v>
      </c>
      <c r="F718" t="s">
        <v>483</v>
      </c>
      <c r="G718">
        <v>-23.724599999999999</v>
      </c>
      <c r="H718">
        <v>-45.753489999999999</v>
      </c>
    </row>
    <row r="719" spans="1:8" hidden="1">
      <c r="A719">
        <v>718</v>
      </c>
      <c r="B719">
        <v>5</v>
      </c>
      <c r="C719" t="s">
        <v>20</v>
      </c>
      <c r="D719">
        <v>15</v>
      </c>
      <c r="E719" t="s">
        <v>487</v>
      </c>
      <c r="F719" t="s">
        <v>483</v>
      </c>
      <c r="G719">
        <v>-23.72457</v>
      </c>
      <c r="H719">
        <v>-45.753459999999997</v>
      </c>
    </row>
    <row r="720" spans="1:8" hidden="1">
      <c r="A720">
        <v>719</v>
      </c>
      <c r="B720">
        <v>6</v>
      </c>
      <c r="C720" t="s">
        <v>50</v>
      </c>
      <c r="D720">
        <v>4</v>
      </c>
      <c r="E720" t="s">
        <v>487</v>
      </c>
      <c r="F720" t="s">
        <v>483</v>
      </c>
      <c r="G720">
        <v>-23.724550000000001</v>
      </c>
      <c r="H720">
        <v>-45.753390000000003</v>
      </c>
    </row>
    <row r="721" spans="1:8" hidden="1">
      <c r="A721">
        <v>720</v>
      </c>
      <c r="B721">
        <v>7</v>
      </c>
      <c r="C721" t="s">
        <v>24</v>
      </c>
      <c r="D721">
        <v>15</v>
      </c>
      <c r="E721" t="s">
        <v>487</v>
      </c>
      <c r="F721" t="s">
        <v>483</v>
      </c>
      <c r="G721">
        <v>-23.723939999999999</v>
      </c>
      <c r="H721">
        <v>-45.753369999999997</v>
      </c>
    </row>
    <row r="722" spans="1:8" hidden="1">
      <c r="A722">
        <v>721</v>
      </c>
      <c r="B722">
        <v>8</v>
      </c>
      <c r="C722" t="s">
        <v>50</v>
      </c>
      <c r="D722">
        <v>6</v>
      </c>
      <c r="E722" t="s">
        <v>487</v>
      </c>
      <c r="F722" t="s">
        <v>483</v>
      </c>
      <c r="G722">
        <v>-23.72343</v>
      </c>
      <c r="H722">
        <v>-45.753070000000001</v>
      </c>
    </row>
    <row r="723" spans="1:8" hidden="1">
      <c r="A723">
        <v>722</v>
      </c>
      <c r="B723">
        <v>9</v>
      </c>
      <c r="C723" t="s">
        <v>66</v>
      </c>
      <c r="D723">
        <v>1</v>
      </c>
      <c r="E723" t="s">
        <v>487</v>
      </c>
      <c r="F723" t="s">
        <v>483</v>
      </c>
      <c r="G723">
        <v>-23.723369999999999</v>
      </c>
      <c r="H723">
        <v>-45.752789999999997</v>
      </c>
    </row>
    <row r="724" spans="1:8" hidden="1">
      <c r="A724">
        <v>723</v>
      </c>
      <c r="B724">
        <v>10</v>
      </c>
      <c r="C724" t="s">
        <v>12</v>
      </c>
      <c r="D724">
        <v>10</v>
      </c>
      <c r="E724" t="s">
        <v>487</v>
      </c>
      <c r="F724" t="s">
        <v>483</v>
      </c>
      <c r="G724">
        <v>-23.722909999999999</v>
      </c>
      <c r="H724">
        <v>-45.752650000000003</v>
      </c>
    </row>
    <row r="725" spans="1:8" hidden="1">
      <c r="A725">
        <v>724</v>
      </c>
      <c r="B725">
        <v>11</v>
      </c>
      <c r="C725" t="s">
        <v>50</v>
      </c>
      <c r="D725">
        <v>4</v>
      </c>
      <c r="E725" t="s">
        <v>487</v>
      </c>
      <c r="F725" t="s">
        <v>483</v>
      </c>
      <c r="G725">
        <v>-23.722629999999999</v>
      </c>
      <c r="H725">
        <v>-45.752719999999997</v>
      </c>
    </row>
    <row r="726" spans="1:8" hidden="1">
      <c r="A726">
        <v>725</v>
      </c>
      <c r="B726">
        <v>12</v>
      </c>
      <c r="C726" t="s">
        <v>50</v>
      </c>
      <c r="D726">
        <v>3</v>
      </c>
      <c r="E726" t="s">
        <v>487</v>
      </c>
      <c r="F726" t="s">
        <v>483</v>
      </c>
      <c r="G726">
        <v>-23.722429999999999</v>
      </c>
      <c r="H726">
        <v>-45.752760000000002</v>
      </c>
    </row>
    <row r="727" spans="1:8" hidden="1">
      <c r="A727">
        <v>726</v>
      </c>
      <c r="B727">
        <v>13</v>
      </c>
      <c r="C727" t="s">
        <v>78</v>
      </c>
      <c r="D727">
        <v>1</v>
      </c>
      <c r="E727" t="s">
        <v>487</v>
      </c>
      <c r="F727" t="s">
        <v>483</v>
      </c>
      <c r="G727">
        <v>-23.72185</v>
      </c>
      <c r="H727">
        <v>-45.753129999999999</v>
      </c>
    </row>
    <row r="728" spans="1:8" hidden="1">
      <c r="A728">
        <v>727</v>
      </c>
      <c r="B728">
        <v>14</v>
      </c>
      <c r="C728" t="s">
        <v>12</v>
      </c>
      <c r="D728">
        <v>25</v>
      </c>
      <c r="E728" t="s">
        <v>487</v>
      </c>
      <c r="F728" t="s">
        <v>483</v>
      </c>
      <c r="G728">
        <v>-23.721609999999998</v>
      </c>
      <c r="H728">
        <v>-45.753210000000003</v>
      </c>
    </row>
    <row r="729" spans="1:8" hidden="1">
      <c r="A729">
        <v>728</v>
      </c>
      <c r="B729">
        <v>15</v>
      </c>
      <c r="C729" t="s">
        <v>12</v>
      </c>
      <c r="D729">
        <v>22</v>
      </c>
      <c r="E729" t="s">
        <v>487</v>
      </c>
      <c r="F729" t="s">
        <v>483</v>
      </c>
      <c r="G729">
        <v>-23.721240000000002</v>
      </c>
      <c r="H729">
        <v>-45.753570000000003</v>
      </c>
    </row>
    <row r="730" spans="1:8" hidden="1">
      <c r="A730">
        <v>729</v>
      </c>
      <c r="B730">
        <v>16</v>
      </c>
      <c r="C730" t="s">
        <v>36</v>
      </c>
      <c r="D730">
        <v>22</v>
      </c>
      <c r="E730" t="s">
        <v>487</v>
      </c>
      <c r="F730" t="s">
        <v>483</v>
      </c>
      <c r="G730">
        <v>-23.721260000000001</v>
      </c>
      <c r="H730">
        <v>-45.753590000000003</v>
      </c>
    </row>
    <row r="731" spans="1:8" hidden="1">
      <c r="A731">
        <v>730</v>
      </c>
      <c r="B731">
        <v>17</v>
      </c>
      <c r="C731" t="s">
        <v>12</v>
      </c>
      <c r="D731">
        <v>15</v>
      </c>
      <c r="E731" t="s">
        <v>487</v>
      </c>
      <c r="F731" t="s">
        <v>483</v>
      </c>
      <c r="G731">
        <v>-23.721139999999998</v>
      </c>
      <c r="H731">
        <v>-45.753749999999997</v>
      </c>
    </row>
    <row r="732" spans="1:8" hidden="1">
      <c r="A732">
        <v>731</v>
      </c>
      <c r="B732">
        <v>18</v>
      </c>
      <c r="C732" t="s">
        <v>66</v>
      </c>
      <c r="D732">
        <v>1</v>
      </c>
      <c r="E732" t="s">
        <v>487</v>
      </c>
      <c r="F732" t="s">
        <v>483</v>
      </c>
      <c r="G732">
        <v>-23.72064</v>
      </c>
      <c r="H732">
        <v>-45.753799999999998</v>
      </c>
    </row>
    <row r="733" spans="1:8" hidden="1">
      <c r="A733">
        <v>732</v>
      </c>
      <c r="B733">
        <v>19</v>
      </c>
      <c r="C733" t="s">
        <v>66</v>
      </c>
      <c r="D733">
        <v>1</v>
      </c>
      <c r="E733" t="s">
        <v>487</v>
      </c>
      <c r="F733" t="s">
        <v>483</v>
      </c>
      <c r="G733">
        <v>-23.72062</v>
      </c>
      <c r="H733">
        <v>-45.753819999999997</v>
      </c>
    </row>
    <row r="734" spans="1:8" hidden="1">
      <c r="A734">
        <v>733</v>
      </c>
      <c r="B734">
        <v>20</v>
      </c>
      <c r="C734" t="s">
        <v>22</v>
      </c>
      <c r="D734">
        <v>4</v>
      </c>
      <c r="E734" t="s">
        <v>487</v>
      </c>
      <c r="F734" t="s">
        <v>483</v>
      </c>
      <c r="G734">
        <v>-23.720649999999999</v>
      </c>
      <c r="H734">
        <v>-45.753819999999997</v>
      </c>
    </row>
    <row r="735" spans="1:8" hidden="1">
      <c r="A735">
        <v>734</v>
      </c>
      <c r="B735">
        <v>21</v>
      </c>
      <c r="C735" t="s">
        <v>12</v>
      </c>
      <c r="D735">
        <v>18</v>
      </c>
      <c r="E735" t="s">
        <v>487</v>
      </c>
      <c r="F735" t="s">
        <v>483</v>
      </c>
      <c r="G735">
        <v>-23.72062</v>
      </c>
      <c r="H735">
        <v>-45.75385</v>
      </c>
    </row>
    <row r="736" spans="1:8" hidden="1">
      <c r="A736">
        <v>735</v>
      </c>
      <c r="B736">
        <v>22</v>
      </c>
      <c r="C736" t="s">
        <v>12</v>
      </c>
      <c r="D736">
        <v>15</v>
      </c>
      <c r="E736" t="s">
        <v>487</v>
      </c>
      <c r="F736" t="s">
        <v>483</v>
      </c>
      <c r="G736">
        <v>-23.72045</v>
      </c>
      <c r="H736">
        <v>-45.754080000000002</v>
      </c>
    </row>
    <row r="737" spans="1:8" hidden="1">
      <c r="A737">
        <v>736</v>
      </c>
      <c r="B737">
        <v>23</v>
      </c>
      <c r="C737" t="s">
        <v>20</v>
      </c>
      <c r="D737">
        <v>8</v>
      </c>
      <c r="E737" t="s">
        <v>487</v>
      </c>
      <c r="F737" t="s">
        <v>483</v>
      </c>
      <c r="G737">
        <v>-23.720300000000002</v>
      </c>
      <c r="H737">
        <v>-45.754130000000004</v>
      </c>
    </row>
    <row r="738" spans="1:8" hidden="1">
      <c r="A738">
        <v>737</v>
      </c>
      <c r="B738">
        <v>24</v>
      </c>
      <c r="C738" t="s">
        <v>12</v>
      </c>
      <c r="D738">
        <v>30</v>
      </c>
      <c r="E738" t="s">
        <v>487</v>
      </c>
      <c r="F738" t="s">
        <v>483</v>
      </c>
      <c r="G738">
        <v>-23.720330000000001</v>
      </c>
      <c r="H738">
        <v>-45.75421</v>
      </c>
    </row>
    <row r="739" spans="1:8" hidden="1">
      <c r="A739">
        <v>738</v>
      </c>
      <c r="B739">
        <v>25</v>
      </c>
      <c r="C739" t="s">
        <v>50</v>
      </c>
      <c r="D739">
        <v>4</v>
      </c>
      <c r="E739" t="s">
        <v>487</v>
      </c>
      <c r="F739" t="s">
        <v>483</v>
      </c>
      <c r="G739">
        <v>-23.72034</v>
      </c>
      <c r="H739">
        <v>-45.754330000000003</v>
      </c>
    </row>
    <row r="740" spans="1:8" hidden="1">
      <c r="A740">
        <v>739</v>
      </c>
      <c r="B740">
        <v>26</v>
      </c>
      <c r="C740" t="s">
        <v>12</v>
      </c>
      <c r="D740">
        <v>42</v>
      </c>
      <c r="E740" t="s">
        <v>487</v>
      </c>
      <c r="F740" t="s">
        <v>483</v>
      </c>
      <c r="G740">
        <v>-23.72024</v>
      </c>
      <c r="H740">
        <v>-45.754460000000002</v>
      </c>
    </row>
    <row r="741" spans="1:8" hidden="1">
      <c r="A741">
        <v>740</v>
      </c>
      <c r="B741">
        <v>27</v>
      </c>
      <c r="C741" t="s">
        <v>20</v>
      </c>
      <c r="D741">
        <v>8</v>
      </c>
      <c r="E741" t="s">
        <v>487</v>
      </c>
      <c r="F741" t="s">
        <v>483</v>
      </c>
      <c r="G741">
        <v>-23.719909999999999</v>
      </c>
      <c r="H741">
        <v>-45.754390000000001</v>
      </c>
    </row>
    <row r="742" spans="1:8" hidden="1">
      <c r="A742">
        <v>741</v>
      </c>
      <c r="B742">
        <v>28</v>
      </c>
      <c r="C742" t="s">
        <v>12</v>
      </c>
      <c r="D742">
        <v>90</v>
      </c>
      <c r="E742" t="s">
        <v>487</v>
      </c>
      <c r="F742" t="s">
        <v>483</v>
      </c>
      <c r="G742">
        <v>-23.719840000000001</v>
      </c>
      <c r="H742">
        <v>-45.754359999999998</v>
      </c>
    </row>
    <row r="743" spans="1:8" hidden="1">
      <c r="A743">
        <v>742</v>
      </c>
      <c r="B743">
        <v>29</v>
      </c>
      <c r="C743" t="s">
        <v>12</v>
      </c>
      <c r="D743">
        <v>90</v>
      </c>
      <c r="E743" t="s">
        <v>487</v>
      </c>
      <c r="F743" t="s">
        <v>483</v>
      </c>
      <c r="G743">
        <v>-23.718789999999998</v>
      </c>
      <c r="H743">
        <v>-45.754379999999998</v>
      </c>
    </row>
    <row r="744" spans="1:8" hidden="1">
      <c r="A744">
        <v>743</v>
      </c>
      <c r="B744">
        <v>30</v>
      </c>
      <c r="C744" t="s">
        <v>12</v>
      </c>
      <c r="D744">
        <v>22</v>
      </c>
      <c r="E744" t="s">
        <v>487</v>
      </c>
      <c r="F744" t="s">
        <v>483</v>
      </c>
      <c r="G744">
        <v>-23.718060000000001</v>
      </c>
      <c r="H744">
        <v>-45.754330000000003</v>
      </c>
    </row>
    <row r="745" spans="1:8" hidden="1">
      <c r="A745">
        <v>744</v>
      </c>
      <c r="B745">
        <v>31</v>
      </c>
      <c r="C745" t="s">
        <v>12</v>
      </c>
      <c r="D745">
        <v>90</v>
      </c>
      <c r="E745" t="s">
        <v>487</v>
      </c>
      <c r="F745" t="s">
        <v>483</v>
      </c>
      <c r="G745">
        <v>-23.71773</v>
      </c>
      <c r="H745">
        <v>-45.754240000000003</v>
      </c>
    </row>
    <row r="746" spans="1:8" hidden="1">
      <c r="A746">
        <v>745</v>
      </c>
      <c r="B746">
        <v>32</v>
      </c>
      <c r="C746" t="s">
        <v>78</v>
      </c>
      <c r="D746">
        <v>1</v>
      </c>
      <c r="E746" t="s">
        <v>487</v>
      </c>
      <c r="F746" t="s">
        <v>483</v>
      </c>
      <c r="G746">
        <v>-23.71762</v>
      </c>
      <c r="H746">
        <v>-45.754199999999997</v>
      </c>
    </row>
    <row r="747" spans="1:8" hidden="1">
      <c r="A747">
        <v>746</v>
      </c>
      <c r="B747">
        <v>33</v>
      </c>
      <c r="C747" t="s">
        <v>50</v>
      </c>
      <c r="D747">
        <v>6</v>
      </c>
      <c r="E747" t="s">
        <v>487</v>
      </c>
      <c r="F747" t="s">
        <v>483</v>
      </c>
      <c r="G747">
        <v>-23.717130000000001</v>
      </c>
      <c r="H747">
        <v>-45.75432</v>
      </c>
    </row>
    <row r="748" spans="1:8" hidden="1">
      <c r="A748">
        <v>747</v>
      </c>
      <c r="B748">
        <v>34</v>
      </c>
      <c r="C748" t="s">
        <v>12</v>
      </c>
      <c r="D748">
        <v>90</v>
      </c>
      <c r="E748" t="s">
        <v>487</v>
      </c>
      <c r="F748" t="s">
        <v>483</v>
      </c>
      <c r="G748">
        <v>-23.71706</v>
      </c>
      <c r="H748">
        <v>-45.754379999999998</v>
      </c>
    </row>
    <row r="749" spans="1:8" hidden="1">
      <c r="A749">
        <v>748</v>
      </c>
      <c r="B749">
        <v>35</v>
      </c>
      <c r="C749" t="s">
        <v>66</v>
      </c>
      <c r="D749">
        <v>1</v>
      </c>
      <c r="E749" t="s">
        <v>487</v>
      </c>
      <c r="F749" t="s">
        <v>483</v>
      </c>
      <c r="G749">
        <v>-23.716529999999999</v>
      </c>
      <c r="H749">
        <v>-45.754640000000002</v>
      </c>
    </row>
    <row r="750" spans="1:8" hidden="1">
      <c r="A750">
        <v>749</v>
      </c>
      <c r="B750">
        <v>36</v>
      </c>
      <c r="C750" t="s">
        <v>50</v>
      </c>
      <c r="D750">
        <v>4</v>
      </c>
      <c r="E750" t="s">
        <v>487</v>
      </c>
      <c r="F750" t="s">
        <v>483</v>
      </c>
      <c r="G750">
        <v>-23.71651</v>
      </c>
      <c r="H750">
        <v>-45.754649999999998</v>
      </c>
    </row>
    <row r="751" spans="1:8" hidden="1">
      <c r="A751">
        <v>750</v>
      </c>
      <c r="B751">
        <v>37</v>
      </c>
      <c r="C751" t="s">
        <v>12</v>
      </c>
      <c r="D751">
        <v>75</v>
      </c>
      <c r="E751" t="s">
        <v>487</v>
      </c>
      <c r="F751" t="s">
        <v>483</v>
      </c>
      <c r="G751">
        <v>-23.716550000000002</v>
      </c>
      <c r="H751">
        <v>-45.754660000000001</v>
      </c>
    </row>
    <row r="752" spans="1:8" hidden="1">
      <c r="A752">
        <v>751</v>
      </c>
      <c r="B752">
        <v>38</v>
      </c>
      <c r="C752" t="s">
        <v>34</v>
      </c>
      <c r="D752">
        <v>30</v>
      </c>
      <c r="E752" t="s">
        <v>487</v>
      </c>
      <c r="F752" t="s">
        <v>483</v>
      </c>
      <c r="G752">
        <v>-23.71613</v>
      </c>
      <c r="H752">
        <v>-45.75468</v>
      </c>
    </row>
    <row r="753" spans="1:8" hidden="1">
      <c r="A753">
        <v>752</v>
      </c>
      <c r="B753">
        <v>39</v>
      </c>
      <c r="C753" t="s">
        <v>12</v>
      </c>
      <c r="D753">
        <v>98</v>
      </c>
      <c r="E753" t="s">
        <v>487</v>
      </c>
      <c r="F753" t="s">
        <v>483</v>
      </c>
      <c r="G753">
        <v>-23.716249999999999</v>
      </c>
      <c r="H753">
        <v>-45.754660000000001</v>
      </c>
    </row>
    <row r="754" spans="1:8" hidden="1">
      <c r="A754">
        <v>753</v>
      </c>
      <c r="B754">
        <v>40</v>
      </c>
      <c r="C754" t="s">
        <v>66</v>
      </c>
      <c r="D754">
        <v>1</v>
      </c>
      <c r="E754" t="s">
        <v>487</v>
      </c>
      <c r="F754" t="s">
        <v>483</v>
      </c>
      <c r="G754">
        <v>-23.716239999999999</v>
      </c>
      <c r="H754">
        <v>-45.754669999999997</v>
      </c>
    </row>
    <row r="755" spans="1:8" hidden="1">
      <c r="A755">
        <v>754</v>
      </c>
      <c r="B755">
        <v>41</v>
      </c>
      <c r="C755" t="s">
        <v>50</v>
      </c>
      <c r="D755">
        <v>5</v>
      </c>
      <c r="E755" t="s">
        <v>487</v>
      </c>
      <c r="F755" t="s">
        <v>483</v>
      </c>
      <c r="G755">
        <v>-23.716200000000001</v>
      </c>
      <c r="H755">
        <v>-45.754579999999997</v>
      </c>
    </row>
    <row r="756" spans="1:8" hidden="1">
      <c r="A756">
        <v>755</v>
      </c>
      <c r="B756">
        <v>42</v>
      </c>
      <c r="C756" t="s">
        <v>20</v>
      </c>
      <c r="D756">
        <v>5</v>
      </c>
      <c r="E756" t="s">
        <v>487</v>
      </c>
      <c r="F756" t="s">
        <v>483</v>
      </c>
      <c r="G756">
        <v>-23.716000000000001</v>
      </c>
      <c r="H756">
        <v>-45.754449999999999</v>
      </c>
    </row>
    <row r="757" spans="1:8" hidden="1">
      <c r="A757">
        <v>756</v>
      </c>
      <c r="B757">
        <v>43</v>
      </c>
      <c r="C757" t="s">
        <v>50</v>
      </c>
      <c r="D757">
        <v>5</v>
      </c>
      <c r="E757" t="s">
        <v>487</v>
      </c>
      <c r="F757" t="s">
        <v>483</v>
      </c>
      <c r="G757">
        <v>-23.715730000000001</v>
      </c>
      <c r="H757">
        <v>-45.754350000000002</v>
      </c>
    </row>
    <row r="758" spans="1:8" hidden="1">
      <c r="A758">
        <v>757</v>
      </c>
      <c r="B758">
        <v>44</v>
      </c>
      <c r="C758" t="s">
        <v>12</v>
      </c>
      <c r="D758">
        <v>60</v>
      </c>
      <c r="E758" t="s">
        <v>487</v>
      </c>
      <c r="F758" t="s">
        <v>483</v>
      </c>
      <c r="G758">
        <v>-23.715479999999999</v>
      </c>
      <c r="H758">
        <v>-45.75423</v>
      </c>
    </row>
    <row r="759" spans="1:8" hidden="1">
      <c r="A759">
        <v>758</v>
      </c>
      <c r="B759">
        <v>45</v>
      </c>
      <c r="C759" t="s">
        <v>50</v>
      </c>
      <c r="D759">
        <v>8</v>
      </c>
      <c r="E759" t="s">
        <v>487</v>
      </c>
      <c r="F759" t="s">
        <v>483</v>
      </c>
      <c r="G759">
        <v>-23.715209999999999</v>
      </c>
      <c r="H759">
        <v>-45.754159999999999</v>
      </c>
    </row>
    <row r="760" spans="1:8" hidden="1">
      <c r="A760">
        <v>759</v>
      </c>
      <c r="B760">
        <v>46</v>
      </c>
      <c r="C760" t="s">
        <v>24</v>
      </c>
      <c r="D760">
        <v>13</v>
      </c>
      <c r="E760" t="s">
        <v>487</v>
      </c>
      <c r="F760" t="s">
        <v>483</v>
      </c>
      <c r="G760">
        <v>-23.714950000000002</v>
      </c>
      <c r="H760">
        <v>-45.754049999999999</v>
      </c>
    </row>
    <row r="761" spans="1:8" hidden="1">
      <c r="A761">
        <v>760</v>
      </c>
      <c r="B761">
        <v>47</v>
      </c>
      <c r="C761" t="s">
        <v>12</v>
      </c>
      <c r="D761">
        <v>85</v>
      </c>
      <c r="E761" t="s">
        <v>487</v>
      </c>
      <c r="F761" t="s">
        <v>483</v>
      </c>
      <c r="G761">
        <v>-23.71481</v>
      </c>
      <c r="H761">
        <v>-45.753979999999999</v>
      </c>
    </row>
    <row r="762" spans="1:8" hidden="1">
      <c r="A762">
        <v>761</v>
      </c>
      <c r="B762">
        <v>48</v>
      </c>
      <c r="C762" t="s">
        <v>50</v>
      </c>
      <c r="D762">
        <v>10</v>
      </c>
      <c r="E762" t="s">
        <v>487</v>
      </c>
      <c r="F762" t="s">
        <v>483</v>
      </c>
      <c r="G762">
        <v>-23.714479999999998</v>
      </c>
      <c r="H762">
        <v>-45.753889999999998</v>
      </c>
    </row>
    <row r="763" spans="1:8" hidden="1">
      <c r="A763">
        <v>762</v>
      </c>
      <c r="B763">
        <v>49</v>
      </c>
      <c r="C763" t="s">
        <v>12</v>
      </c>
      <c r="D763">
        <v>28</v>
      </c>
      <c r="E763" t="s">
        <v>487</v>
      </c>
      <c r="F763" t="s">
        <v>483</v>
      </c>
      <c r="G763">
        <v>-23.714220000000001</v>
      </c>
      <c r="H763">
        <v>-45.753950000000003</v>
      </c>
    </row>
    <row r="764" spans="1:8" hidden="1">
      <c r="A764">
        <v>763</v>
      </c>
      <c r="B764">
        <v>50</v>
      </c>
      <c r="C764" t="s">
        <v>32</v>
      </c>
      <c r="D764">
        <v>28</v>
      </c>
      <c r="E764" t="s">
        <v>487</v>
      </c>
      <c r="F764" t="s">
        <v>483</v>
      </c>
      <c r="G764">
        <v>-23.714210000000001</v>
      </c>
      <c r="H764">
        <v>-45.753979999999999</v>
      </c>
    </row>
    <row r="765" spans="1:8" hidden="1">
      <c r="A765">
        <v>764</v>
      </c>
      <c r="B765">
        <v>51</v>
      </c>
      <c r="C765" t="s">
        <v>52</v>
      </c>
      <c r="D765">
        <v>10</v>
      </c>
      <c r="E765" t="s">
        <v>487</v>
      </c>
      <c r="F765" t="s">
        <v>483</v>
      </c>
      <c r="G765">
        <v>-23.71405</v>
      </c>
      <c r="H765">
        <v>-45.754109999999997</v>
      </c>
    </row>
    <row r="766" spans="1:8" hidden="1">
      <c r="A766">
        <v>765</v>
      </c>
      <c r="B766">
        <v>52</v>
      </c>
      <c r="C766" t="s">
        <v>68</v>
      </c>
      <c r="D766">
        <v>1</v>
      </c>
      <c r="E766" t="s">
        <v>487</v>
      </c>
      <c r="F766" t="s">
        <v>483</v>
      </c>
      <c r="G766">
        <v>-23.71406</v>
      </c>
      <c r="H766">
        <v>-45.754040000000003</v>
      </c>
    </row>
    <row r="767" spans="1:8" hidden="1">
      <c r="A767">
        <v>766</v>
      </c>
      <c r="B767">
        <v>1</v>
      </c>
      <c r="C767" t="s">
        <v>76</v>
      </c>
      <c r="D767">
        <v>1</v>
      </c>
      <c r="E767" t="s">
        <v>488</v>
      </c>
      <c r="F767" t="s">
        <v>483</v>
      </c>
      <c r="G767">
        <v>-23.788914999999999</v>
      </c>
      <c r="H767">
        <v>-45.552360999999998</v>
      </c>
    </row>
    <row r="768" spans="1:8" hidden="1">
      <c r="A768">
        <v>767</v>
      </c>
      <c r="B768">
        <v>2</v>
      </c>
      <c r="C768" t="s">
        <v>12</v>
      </c>
      <c r="D768">
        <v>99</v>
      </c>
      <c r="E768" t="s">
        <v>488</v>
      </c>
      <c r="F768" t="s">
        <v>483</v>
      </c>
      <c r="G768">
        <v>-23.788917999999999</v>
      </c>
      <c r="H768">
        <v>-45.552349</v>
      </c>
    </row>
    <row r="769" spans="1:8" hidden="1">
      <c r="A769">
        <v>768</v>
      </c>
      <c r="B769">
        <v>3</v>
      </c>
      <c r="C769" t="s">
        <v>14</v>
      </c>
      <c r="D769">
        <v>7</v>
      </c>
      <c r="E769" t="s">
        <v>488</v>
      </c>
      <c r="F769" t="s">
        <v>483</v>
      </c>
      <c r="G769">
        <v>-23.788941999999999</v>
      </c>
      <c r="H769">
        <v>-45.552283000000003</v>
      </c>
    </row>
    <row r="770" spans="1:8" hidden="1">
      <c r="A770">
        <v>769</v>
      </c>
      <c r="B770">
        <v>4</v>
      </c>
      <c r="C770" t="s">
        <v>50</v>
      </c>
      <c r="D770">
        <v>20</v>
      </c>
      <c r="E770" t="s">
        <v>488</v>
      </c>
      <c r="F770" t="s">
        <v>483</v>
      </c>
      <c r="G770">
        <v>-23.788720000000001</v>
      </c>
      <c r="H770">
        <v>-45.551670000000001</v>
      </c>
    </row>
    <row r="771" spans="1:8" hidden="1">
      <c r="A771">
        <v>770</v>
      </c>
      <c r="B771">
        <v>5</v>
      </c>
      <c r="C771" t="s">
        <v>12</v>
      </c>
      <c r="D771">
        <v>99</v>
      </c>
      <c r="E771" t="s">
        <v>488</v>
      </c>
      <c r="F771" t="s">
        <v>483</v>
      </c>
      <c r="G771">
        <v>-23.788668000000001</v>
      </c>
      <c r="H771">
        <v>-45.551450000000003</v>
      </c>
    </row>
    <row r="772" spans="1:8" hidden="1">
      <c r="A772">
        <v>771</v>
      </c>
      <c r="B772">
        <v>6</v>
      </c>
      <c r="C772" t="s">
        <v>50</v>
      </c>
      <c r="D772">
        <v>10</v>
      </c>
      <c r="E772" t="s">
        <v>488</v>
      </c>
      <c r="F772" t="s">
        <v>483</v>
      </c>
      <c r="G772">
        <v>-23.788582999999999</v>
      </c>
      <c r="H772">
        <v>-45.551262000000001</v>
      </c>
    </row>
    <row r="773" spans="1:8" hidden="1">
      <c r="A773">
        <v>772</v>
      </c>
      <c r="B773">
        <v>7</v>
      </c>
      <c r="C773" t="s">
        <v>12</v>
      </c>
      <c r="D773">
        <v>99</v>
      </c>
      <c r="E773" t="s">
        <v>488</v>
      </c>
      <c r="F773" t="s">
        <v>483</v>
      </c>
      <c r="G773">
        <v>-23.788094000000001</v>
      </c>
      <c r="H773">
        <v>-45.550728999999997</v>
      </c>
    </row>
    <row r="774" spans="1:8" hidden="1">
      <c r="A774">
        <v>773</v>
      </c>
      <c r="B774">
        <v>8</v>
      </c>
      <c r="C774" t="s">
        <v>50</v>
      </c>
      <c r="D774">
        <v>10</v>
      </c>
      <c r="E774" t="s">
        <v>488</v>
      </c>
      <c r="F774" t="s">
        <v>483</v>
      </c>
      <c r="G774">
        <v>-23.788149000000001</v>
      </c>
      <c r="H774">
        <v>-45.550227999999997</v>
      </c>
    </row>
    <row r="775" spans="1:8" hidden="1">
      <c r="A775">
        <v>774</v>
      </c>
      <c r="B775">
        <v>9</v>
      </c>
      <c r="C775" t="s">
        <v>12</v>
      </c>
      <c r="D775">
        <v>99</v>
      </c>
      <c r="E775" t="s">
        <v>488</v>
      </c>
      <c r="F775" t="s">
        <v>483</v>
      </c>
      <c r="G775">
        <v>-23.788077000000001</v>
      </c>
      <c r="H775">
        <v>-45.549742000000002</v>
      </c>
    </row>
    <row r="776" spans="1:8" hidden="1">
      <c r="A776">
        <v>775</v>
      </c>
      <c r="B776">
        <v>10</v>
      </c>
      <c r="C776" t="s">
        <v>12</v>
      </c>
      <c r="D776">
        <v>99</v>
      </c>
      <c r="E776" t="s">
        <v>488</v>
      </c>
      <c r="F776" t="s">
        <v>483</v>
      </c>
      <c r="G776">
        <v>-23.788229000000001</v>
      </c>
      <c r="H776">
        <v>-45.548892000000002</v>
      </c>
    </row>
    <row r="777" spans="1:8" hidden="1">
      <c r="A777">
        <v>776</v>
      </c>
      <c r="B777">
        <v>11</v>
      </c>
      <c r="C777" t="s">
        <v>12</v>
      </c>
      <c r="D777">
        <v>99</v>
      </c>
      <c r="E777" t="s">
        <v>488</v>
      </c>
      <c r="F777" t="s">
        <v>483</v>
      </c>
      <c r="G777">
        <v>-23.787590999999999</v>
      </c>
      <c r="H777">
        <v>-45.548206</v>
      </c>
    </row>
    <row r="778" spans="1:8" hidden="1">
      <c r="A778">
        <v>777</v>
      </c>
      <c r="B778">
        <v>12</v>
      </c>
      <c r="C778" t="s">
        <v>12</v>
      </c>
      <c r="D778">
        <v>90</v>
      </c>
      <c r="E778" t="s">
        <v>488</v>
      </c>
      <c r="F778" t="s">
        <v>483</v>
      </c>
      <c r="G778">
        <v>-23.786971000000001</v>
      </c>
      <c r="H778">
        <v>-45.547758999999999</v>
      </c>
    </row>
    <row r="779" spans="1:8" hidden="1">
      <c r="A779">
        <v>778</v>
      </c>
      <c r="B779">
        <v>13</v>
      </c>
      <c r="C779" t="s">
        <v>12</v>
      </c>
      <c r="D779">
        <v>26</v>
      </c>
      <c r="E779" t="s">
        <v>488</v>
      </c>
      <c r="F779" t="s">
        <v>483</v>
      </c>
      <c r="G779">
        <v>-23.7866</v>
      </c>
      <c r="H779">
        <v>-45.546919000000003</v>
      </c>
    </row>
    <row r="780" spans="1:8" hidden="1">
      <c r="A780">
        <v>779</v>
      </c>
      <c r="B780">
        <v>14</v>
      </c>
      <c r="C780" t="s">
        <v>12</v>
      </c>
      <c r="D780">
        <v>55</v>
      </c>
      <c r="E780" t="s">
        <v>488</v>
      </c>
      <c r="F780" t="s">
        <v>483</v>
      </c>
      <c r="G780">
        <v>-23.786816000000002</v>
      </c>
      <c r="H780">
        <v>-45.546734999999998</v>
      </c>
    </row>
    <row r="781" spans="1:8" hidden="1">
      <c r="A781">
        <v>780</v>
      </c>
      <c r="B781">
        <v>15</v>
      </c>
      <c r="C781" t="s">
        <v>50</v>
      </c>
      <c r="D781">
        <v>3</v>
      </c>
      <c r="E781" t="s">
        <v>488</v>
      </c>
      <c r="F781" t="s">
        <v>483</v>
      </c>
      <c r="G781">
        <v>-23.786932</v>
      </c>
      <c r="H781">
        <v>-45.546410999999999</v>
      </c>
    </row>
    <row r="782" spans="1:8" hidden="1">
      <c r="A782">
        <v>781</v>
      </c>
      <c r="B782">
        <v>16</v>
      </c>
      <c r="C782" t="s">
        <v>12</v>
      </c>
      <c r="D782">
        <v>5</v>
      </c>
      <c r="E782" t="s">
        <v>488</v>
      </c>
      <c r="F782" t="s">
        <v>483</v>
      </c>
      <c r="G782">
        <v>-23.786728</v>
      </c>
      <c r="H782">
        <v>-45.546314000000002</v>
      </c>
    </row>
    <row r="783" spans="1:8" hidden="1">
      <c r="A783">
        <v>782</v>
      </c>
      <c r="B783">
        <v>17</v>
      </c>
      <c r="C783" t="s">
        <v>12</v>
      </c>
      <c r="D783">
        <v>10</v>
      </c>
      <c r="E783" t="s">
        <v>488</v>
      </c>
      <c r="F783" t="s">
        <v>483</v>
      </c>
      <c r="G783">
        <v>-23.786297999999999</v>
      </c>
      <c r="H783">
        <v>-45.545566000000001</v>
      </c>
    </row>
    <row r="784" spans="1:8" hidden="1">
      <c r="A784">
        <v>783</v>
      </c>
      <c r="B784">
        <v>18</v>
      </c>
      <c r="C784" t="s">
        <v>12</v>
      </c>
      <c r="D784">
        <v>46</v>
      </c>
      <c r="E784" t="s">
        <v>488</v>
      </c>
      <c r="F784" t="s">
        <v>483</v>
      </c>
      <c r="G784">
        <v>-23.786190999999999</v>
      </c>
      <c r="H784">
        <v>-45.545250000000003</v>
      </c>
    </row>
    <row r="785" spans="1:8" hidden="1">
      <c r="A785">
        <v>784</v>
      </c>
      <c r="B785">
        <v>19</v>
      </c>
      <c r="C785" t="s">
        <v>12</v>
      </c>
      <c r="D785">
        <v>80</v>
      </c>
      <c r="E785" t="s">
        <v>488</v>
      </c>
      <c r="F785" t="s">
        <v>483</v>
      </c>
      <c r="G785">
        <v>-23.785881</v>
      </c>
      <c r="H785">
        <v>-45.544626999999998</v>
      </c>
    </row>
    <row r="786" spans="1:8" hidden="1">
      <c r="A786">
        <v>785</v>
      </c>
      <c r="B786">
        <v>20</v>
      </c>
      <c r="C786" t="s">
        <v>78</v>
      </c>
      <c r="D786">
        <v>1</v>
      </c>
      <c r="E786" t="s">
        <v>488</v>
      </c>
      <c r="F786" t="s">
        <v>483</v>
      </c>
      <c r="G786">
        <v>-23.785755000000002</v>
      </c>
      <c r="H786">
        <v>-45.544415000000001</v>
      </c>
    </row>
    <row r="787" spans="1:8" hidden="1">
      <c r="A787">
        <v>786</v>
      </c>
      <c r="B787">
        <v>21</v>
      </c>
      <c r="C787" t="s">
        <v>12</v>
      </c>
      <c r="D787">
        <v>99</v>
      </c>
      <c r="E787" t="s">
        <v>488</v>
      </c>
      <c r="F787" t="s">
        <v>483</v>
      </c>
      <c r="G787">
        <v>-23.785841999999999</v>
      </c>
      <c r="H787">
        <v>-45.544049999999999</v>
      </c>
    </row>
    <row r="788" spans="1:8" hidden="1">
      <c r="A788">
        <v>787</v>
      </c>
      <c r="B788">
        <v>22</v>
      </c>
      <c r="C788" t="s">
        <v>36</v>
      </c>
      <c r="D788">
        <v>10</v>
      </c>
      <c r="E788" t="s">
        <v>488</v>
      </c>
      <c r="F788" t="s">
        <v>483</v>
      </c>
      <c r="G788">
        <v>-23.786041999999998</v>
      </c>
      <c r="H788">
        <v>-45.543084999999998</v>
      </c>
    </row>
    <row r="789" spans="1:8" hidden="1">
      <c r="A789">
        <v>788</v>
      </c>
      <c r="B789">
        <v>23</v>
      </c>
      <c r="C789" t="s">
        <v>12</v>
      </c>
      <c r="D789">
        <v>20</v>
      </c>
      <c r="E789" t="s">
        <v>488</v>
      </c>
      <c r="F789" t="s">
        <v>483</v>
      </c>
      <c r="G789">
        <v>-23.786083000000001</v>
      </c>
      <c r="H789">
        <v>-45.543016999999999</v>
      </c>
    </row>
    <row r="790" spans="1:8" hidden="1">
      <c r="A790">
        <v>789</v>
      </c>
      <c r="B790">
        <v>24</v>
      </c>
      <c r="C790" t="s">
        <v>20</v>
      </c>
      <c r="D790">
        <v>8</v>
      </c>
      <c r="E790" t="s">
        <v>488</v>
      </c>
      <c r="F790" t="s">
        <v>483</v>
      </c>
      <c r="G790">
        <v>-23.786175</v>
      </c>
      <c r="H790">
        <v>-45.542915999999998</v>
      </c>
    </row>
    <row r="791" spans="1:8" hidden="1">
      <c r="A791">
        <v>790</v>
      </c>
      <c r="B791">
        <v>25</v>
      </c>
      <c r="C791" t="s">
        <v>12</v>
      </c>
      <c r="D791">
        <v>9</v>
      </c>
      <c r="E791" t="s">
        <v>488</v>
      </c>
      <c r="F791" t="s">
        <v>483</v>
      </c>
      <c r="G791">
        <v>-23.786227</v>
      </c>
      <c r="H791">
        <v>-45.542858000000003</v>
      </c>
    </row>
    <row r="792" spans="1:8" hidden="1">
      <c r="A792">
        <v>791</v>
      </c>
      <c r="B792">
        <v>26</v>
      </c>
      <c r="C792" t="s">
        <v>12</v>
      </c>
      <c r="D792">
        <v>34</v>
      </c>
      <c r="E792" t="s">
        <v>488</v>
      </c>
      <c r="F792" t="s">
        <v>483</v>
      </c>
      <c r="G792">
        <v>-23.786256999999999</v>
      </c>
      <c r="H792">
        <v>-45.542755</v>
      </c>
    </row>
    <row r="793" spans="1:8" hidden="1">
      <c r="A793">
        <v>792</v>
      </c>
      <c r="B793">
        <v>27</v>
      </c>
      <c r="C793" t="s">
        <v>50</v>
      </c>
      <c r="D793">
        <v>4</v>
      </c>
      <c r="E793" t="s">
        <v>488</v>
      </c>
      <c r="F793" t="s">
        <v>483</v>
      </c>
      <c r="G793">
        <v>-23.786425999999999</v>
      </c>
      <c r="H793">
        <v>-45.542408000000002</v>
      </c>
    </row>
    <row r="794" spans="1:8" hidden="1">
      <c r="A794">
        <v>793</v>
      </c>
      <c r="B794">
        <v>28</v>
      </c>
      <c r="C794" t="s">
        <v>50</v>
      </c>
      <c r="D794">
        <v>4</v>
      </c>
      <c r="E794" t="s">
        <v>488</v>
      </c>
      <c r="F794" t="s">
        <v>483</v>
      </c>
      <c r="G794">
        <v>-23.786522000000001</v>
      </c>
      <c r="H794">
        <v>-45.542430000000003</v>
      </c>
    </row>
    <row r="795" spans="1:8" hidden="1">
      <c r="A795">
        <v>794</v>
      </c>
      <c r="B795">
        <v>29</v>
      </c>
      <c r="C795" t="s">
        <v>12</v>
      </c>
      <c r="D795">
        <v>10</v>
      </c>
      <c r="E795" t="s">
        <v>488</v>
      </c>
      <c r="F795" t="s">
        <v>483</v>
      </c>
      <c r="G795">
        <v>-23.786518999999998</v>
      </c>
      <c r="H795">
        <v>-45.542459000000001</v>
      </c>
    </row>
    <row r="796" spans="1:8" hidden="1">
      <c r="A796">
        <v>795</v>
      </c>
      <c r="B796">
        <v>30</v>
      </c>
      <c r="C796" t="s">
        <v>20</v>
      </c>
      <c r="D796">
        <v>30</v>
      </c>
      <c r="E796" t="s">
        <v>488</v>
      </c>
      <c r="F796" t="s">
        <v>483</v>
      </c>
      <c r="G796">
        <v>-23.786643000000002</v>
      </c>
      <c r="H796">
        <v>-45.542712999999999</v>
      </c>
    </row>
    <row r="797" spans="1:8" hidden="1">
      <c r="A797">
        <v>796</v>
      </c>
      <c r="B797">
        <v>31</v>
      </c>
      <c r="C797" t="s">
        <v>20</v>
      </c>
      <c r="D797">
        <v>50</v>
      </c>
      <c r="E797" t="s">
        <v>488</v>
      </c>
      <c r="F797" t="s">
        <v>483</v>
      </c>
      <c r="G797">
        <v>-23.786905999999998</v>
      </c>
      <c r="H797">
        <v>-45.542732000000001</v>
      </c>
    </row>
    <row r="798" spans="1:8" hidden="1">
      <c r="A798">
        <v>797</v>
      </c>
      <c r="B798">
        <v>32</v>
      </c>
      <c r="C798" t="s">
        <v>68</v>
      </c>
      <c r="D798">
        <v>1</v>
      </c>
      <c r="E798" t="s">
        <v>488</v>
      </c>
      <c r="F798" t="s">
        <v>483</v>
      </c>
      <c r="G798">
        <v>-23.787293999999999</v>
      </c>
      <c r="H798">
        <v>-45.542833999999999</v>
      </c>
    </row>
    <row r="799" spans="1:8" hidden="1">
      <c r="A799">
        <v>798</v>
      </c>
      <c r="B799">
        <v>33</v>
      </c>
      <c r="C799" t="s">
        <v>78</v>
      </c>
      <c r="D799">
        <v>1</v>
      </c>
      <c r="E799" t="s">
        <v>488</v>
      </c>
      <c r="F799" t="s">
        <v>483</v>
      </c>
      <c r="G799">
        <v>-23.787279999999999</v>
      </c>
      <c r="H799">
        <v>-45.542845</v>
      </c>
    </row>
    <row r="800" spans="1:8" hidden="1">
      <c r="A800">
        <v>799</v>
      </c>
      <c r="B800">
        <v>1</v>
      </c>
      <c r="C800" t="s">
        <v>76</v>
      </c>
      <c r="D800">
        <v>1</v>
      </c>
      <c r="E800" t="s">
        <v>489</v>
      </c>
      <c r="F800" t="s">
        <v>483</v>
      </c>
      <c r="G800">
        <v>-23.795503</v>
      </c>
      <c r="H800">
        <v>-45.553434000000003</v>
      </c>
    </row>
    <row r="801" spans="1:8" hidden="1">
      <c r="A801">
        <v>800</v>
      </c>
      <c r="B801">
        <v>2</v>
      </c>
      <c r="C801" t="s">
        <v>14</v>
      </c>
      <c r="D801">
        <v>98</v>
      </c>
      <c r="E801" t="s">
        <v>489</v>
      </c>
      <c r="F801" t="s">
        <v>483</v>
      </c>
      <c r="G801">
        <v>-23.795539000000002</v>
      </c>
      <c r="H801">
        <v>-45.553443999999999</v>
      </c>
    </row>
    <row r="802" spans="1:8" hidden="1">
      <c r="A802">
        <v>801</v>
      </c>
      <c r="B802">
        <v>3</v>
      </c>
      <c r="C802" t="s">
        <v>80</v>
      </c>
      <c r="D802">
        <v>1</v>
      </c>
      <c r="E802" t="s">
        <v>489</v>
      </c>
      <c r="F802" t="s">
        <v>483</v>
      </c>
      <c r="G802">
        <v>-23.796619</v>
      </c>
      <c r="H802">
        <v>-45.553511</v>
      </c>
    </row>
    <row r="803" spans="1:8" hidden="1">
      <c r="A803">
        <v>802</v>
      </c>
      <c r="B803">
        <v>4</v>
      </c>
      <c r="C803" t="s">
        <v>66</v>
      </c>
      <c r="D803">
        <v>1</v>
      </c>
      <c r="E803" t="s">
        <v>489</v>
      </c>
      <c r="F803" t="s">
        <v>483</v>
      </c>
      <c r="G803">
        <v>-23.796835000000002</v>
      </c>
      <c r="H803">
        <v>-45.553527000000003</v>
      </c>
    </row>
    <row r="804" spans="1:8" hidden="1">
      <c r="A804">
        <v>803</v>
      </c>
      <c r="B804">
        <v>5</v>
      </c>
      <c r="C804" t="s">
        <v>20</v>
      </c>
      <c r="D804">
        <v>12</v>
      </c>
      <c r="E804" t="s">
        <v>489</v>
      </c>
      <c r="F804" t="s">
        <v>483</v>
      </c>
      <c r="G804">
        <v>-23.796834</v>
      </c>
      <c r="H804">
        <v>-45.553528</v>
      </c>
    </row>
    <row r="805" spans="1:8" hidden="1">
      <c r="A805">
        <v>804</v>
      </c>
      <c r="B805">
        <v>6</v>
      </c>
      <c r="C805" t="s">
        <v>20</v>
      </c>
      <c r="D805">
        <v>70</v>
      </c>
      <c r="E805" t="s">
        <v>489</v>
      </c>
      <c r="F805" t="s">
        <v>483</v>
      </c>
      <c r="G805">
        <v>-23.796744</v>
      </c>
      <c r="H805">
        <v>-45.553628000000003</v>
      </c>
    </row>
    <row r="806" spans="1:8" hidden="1">
      <c r="A806">
        <v>805</v>
      </c>
      <c r="B806">
        <v>7</v>
      </c>
      <c r="C806" t="s">
        <v>22</v>
      </c>
      <c r="D806">
        <v>10</v>
      </c>
      <c r="E806" t="s">
        <v>489</v>
      </c>
      <c r="F806" t="s">
        <v>483</v>
      </c>
      <c r="G806">
        <v>-23.796976000000001</v>
      </c>
      <c r="H806">
        <v>-45.553685000000002</v>
      </c>
    </row>
    <row r="807" spans="1:8" hidden="1">
      <c r="A807">
        <v>806</v>
      </c>
      <c r="B807">
        <v>8</v>
      </c>
      <c r="C807" t="s">
        <v>20</v>
      </c>
      <c r="D807">
        <v>25</v>
      </c>
      <c r="E807" t="s">
        <v>489</v>
      </c>
      <c r="F807" t="s">
        <v>483</v>
      </c>
      <c r="G807">
        <v>-23.796986</v>
      </c>
      <c r="H807">
        <v>-45.553441999999997</v>
      </c>
    </row>
    <row r="808" spans="1:8" hidden="1">
      <c r="A808">
        <v>807</v>
      </c>
      <c r="B808">
        <v>9</v>
      </c>
      <c r="C808" t="s">
        <v>20</v>
      </c>
      <c r="D808">
        <v>15</v>
      </c>
      <c r="E808" t="s">
        <v>489</v>
      </c>
      <c r="F808" t="s">
        <v>483</v>
      </c>
      <c r="G808">
        <v>-23.797028999999998</v>
      </c>
      <c r="H808">
        <v>-45.553412999999999</v>
      </c>
    </row>
    <row r="809" spans="1:8" hidden="1">
      <c r="A809">
        <v>808</v>
      </c>
      <c r="B809">
        <v>10</v>
      </c>
      <c r="C809" t="s">
        <v>20</v>
      </c>
      <c r="D809">
        <v>2</v>
      </c>
      <c r="E809" t="s">
        <v>489</v>
      </c>
      <c r="F809" t="s">
        <v>483</v>
      </c>
      <c r="G809">
        <v>-23.797070999999999</v>
      </c>
      <c r="H809">
        <v>-45.553415999999999</v>
      </c>
    </row>
    <row r="810" spans="1:8" hidden="1">
      <c r="A810">
        <v>809</v>
      </c>
      <c r="B810">
        <v>11</v>
      </c>
      <c r="C810" t="s">
        <v>20</v>
      </c>
      <c r="D810">
        <v>5</v>
      </c>
      <c r="E810" t="s">
        <v>489</v>
      </c>
      <c r="F810" t="s">
        <v>483</v>
      </c>
      <c r="G810">
        <v>-23.797087000000001</v>
      </c>
      <c r="H810">
        <v>-45.553426000000002</v>
      </c>
    </row>
    <row r="811" spans="1:8" hidden="1">
      <c r="A811">
        <v>810</v>
      </c>
      <c r="B811">
        <v>12</v>
      </c>
      <c r="C811" t="s">
        <v>28</v>
      </c>
      <c r="D811">
        <v>6</v>
      </c>
      <c r="E811" t="s">
        <v>489</v>
      </c>
      <c r="F811" t="s">
        <v>483</v>
      </c>
      <c r="G811">
        <v>-23.797094000000001</v>
      </c>
      <c r="H811">
        <v>-45.553445000000004</v>
      </c>
    </row>
    <row r="812" spans="1:8" hidden="1">
      <c r="A812">
        <v>811</v>
      </c>
      <c r="B812">
        <v>13</v>
      </c>
      <c r="C812" t="s">
        <v>12</v>
      </c>
      <c r="D812">
        <v>50</v>
      </c>
      <c r="E812" t="s">
        <v>489</v>
      </c>
      <c r="F812" t="s">
        <v>483</v>
      </c>
      <c r="G812">
        <v>-23.797291999999999</v>
      </c>
      <c r="H812">
        <v>-45.553598999999998</v>
      </c>
    </row>
    <row r="813" spans="1:8" hidden="1">
      <c r="A813">
        <v>812</v>
      </c>
      <c r="B813">
        <v>14</v>
      </c>
      <c r="C813" t="s">
        <v>28</v>
      </c>
      <c r="D813">
        <v>4</v>
      </c>
      <c r="E813" t="s">
        <v>489</v>
      </c>
      <c r="F813" t="s">
        <v>483</v>
      </c>
      <c r="G813">
        <v>-23.797460999999998</v>
      </c>
      <c r="H813">
        <v>-45.553694999999998</v>
      </c>
    </row>
    <row r="814" spans="1:8" hidden="1">
      <c r="A814">
        <v>813</v>
      </c>
      <c r="B814">
        <v>15</v>
      </c>
      <c r="C814" t="s">
        <v>20</v>
      </c>
      <c r="D814">
        <v>35</v>
      </c>
      <c r="E814" t="s">
        <v>489</v>
      </c>
      <c r="F814" t="s">
        <v>483</v>
      </c>
      <c r="G814">
        <v>-23.797803999999999</v>
      </c>
      <c r="H814">
        <v>-45.553683999999997</v>
      </c>
    </row>
    <row r="815" spans="1:8" hidden="1">
      <c r="A815">
        <v>814</v>
      </c>
      <c r="B815">
        <v>16</v>
      </c>
      <c r="C815" t="s">
        <v>18</v>
      </c>
      <c r="D815">
        <v>18</v>
      </c>
      <c r="E815" t="s">
        <v>489</v>
      </c>
      <c r="F815" t="s">
        <v>483</v>
      </c>
      <c r="G815">
        <v>-23.797930999999998</v>
      </c>
      <c r="H815">
        <v>-45.553536999999999</v>
      </c>
    </row>
    <row r="816" spans="1:8" hidden="1">
      <c r="A816">
        <v>815</v>
      </c>
      <c r="B816">
        <v>17</v>
      </c>
      <c r="C816" t="s">
        <v>14</v>
      </c>
      <c r="D816">
        <v>5</v>
      </c>
      <c r="E816" t="s">
        <v>489</v>
      </c>
      <c r="F816" t="s">
        <v>483</v>
      </c>
      <c r="G816">
        <v>-23.798083999999999</v>
      </c>
      <c r="H816">
        <v>-45.553496000000003</v>
      </c>
    </row>
    <row r="817" spans="1:8" hidden="1">
      <c r="A817">
        <v>816</v>
      </c>
      <c r="B817">
        <v>18</v>
      </c>
      <c r="C817" t="s">
        <v>20</v>
      </c>
      <c r="D817">
        <v>8</v>
      </c>
      <c r="E817" t="s">
        <v>489</v>
      </c>
      <c r="F817" t="s">
        <v>483</v>
      </c>
      <c r="G817">
        <v>-23.798206</v>
      </c>
      <c r="H817">
        <v>-45.553545999999997</v>
      </c>
    </row>
    <row r="818" spans="1:8" hidden="1">
      <c r="A818">
        <v>817</v>
      </c>
      <c r="B818">
        <v>19</v>
      </c>
      <c r="C818" t="s">
        <v>36</v>
      </c>
      <c r="D818">
        <v>8</v>
      </c>
      <c r="E818" t="s">
        <v>489</v>
      </c>
      <c r="F818" t="s">
        <v>483</v>
      </c>
      <c r="G818">
        <v>-23.798210000000001</v>
      </c>
      <c r="H818">
        <v>-45.553550999999999</v>
      </c>
    </row>
    <row r="819" spans="1:8" hidden="1">
      <c r="A819">
        <v>818</v>
      </c>
      <c r="B819">
        <v>20</v>
      </c>
      <c r="C819" t="s">
        <v>12</v>
      </c>
      <c r="D819">
        <v>44</v>
      </c>
      <c r="E819" t="s">
        <v>489</v>
      </c>
      <c r="F819" t="s">
        <v>483</v>
      </c>
      <c r="G819">
        <v>-23.79823</v>
      </c>
      <c r="H819">
        <v>-45.553612000000001</v>
      </c>
    </row>
    <row r="820" spans="1:8" hidden="1">
      <c r="A820">
        <v>819</v>
      </c>
      <c r="B820">
        <v>21</v>
      </c>
      <c r="C820" t="s">
        <v>28</v>
      </c>
      <c r="D820">
        <v>44</v>
      </c>
      <c r="E820" t="s">
        <v>489</v>
      </c>
      <c r="F820" t="s">
        <v>483</v>
      </c>
      <c r="G820">
        <v>-23.798244</v>
      </c>
      <c r="H820">
        <v>-45.553642000000004</v>
      </c>
    </row>
    <row r="821" spans="1:8" hidden="1">
      <c r="A821">
        <v>820</v>
      </c>
      <c r="B821">
        <v>22</v>
      </c>
      <c r="C821" t="s">
        <v>20</v>
      </c>
      <c r="D821">
        <v>13</v>
      </c>
      <c r="E821" t="s">
        <v>489</v>
      </c>
      <c r="F821" t="s">
        <v>483</v>
      </c>
      <c r="G821">
        <v>-23.798314000000001</v>
      </c>
      <c r="H821">
        <v>-45.553716000000001</v>
      </c>
    </row>
    <row r="822" spans="1:8" hidden="1">
      <c r="A822">
        <v>821</v>
      </c>
      <c r="B822">
        <v>23</v>
      </c>
      <c r="C822" t="s">
        <v>20</v>
      </c>
      <c r="D822">
        <v>18</v>
      </c>
      <c r="E822" t="s">
        <v>489</v>
      </c>
      <c r="F822" t="s">
        <v>483</v>
      </c>
      <c r="G822">
        <v>-23.798532000000002</v>
      </c>
      <c r="H822">
        <v>-45.553871000000001</v>
      </c>
    </row>
    <row r="823" spans="1:8" hidden="1">
      <c r="A823">
        <v>822</v>
      </c>
      <c r="B823">
        <v>24</v>
      </c>
      <c r="C823" t="s">
        <v>40</v>
      </c>
      <c r="D823">
        <v>10</v>
      </c>
      <c r="E823" t="s">
        <v>489</v>
      </c>
      <c r="F823" t="s">
        <v>483</v>
      </c>
      <c r="G823">
        <v>-23.798631</v>
      </c>
      <c r="H823">
        <v>-45.553863</v>
      </c>
    </row>
    <row r="824" spans="1:8" hidden="1">
      <c r="A824">
        <v>823</v>
      </c>
      <c r="B824">
        <v>25</v>
      </c>
      <c r="C824" t="s">
        <v>66</v>
      </c>
      <c r="D824">
        <v>1</v>
      </c>
      <c r="E824" t="s">
        <v>489</v>
      </c>
      <c r="F824" t="s">
        <v>483</v>
      </c>
      <c r="G824">
        <v>-23.798649999999999</v>
      </c>
      <c r="H824">
        <v>-45.553865999999999</v>
      </c>
    </row>
    <row r="825" spans="1:8" hidden="1">
      <c r="A825">
        <v>824</v>
      </c>
      <c r="B825">
        <v>26</v>
      </c>
      <c r="C825" t="s">
        <v>14</v>
      </c>
      <c r="D825">
        <v>14</v>
      </c>
      <c r="E825" t="s">
        <v>489</v>
      </c>
      <c r="F825" t="s">
        <v>483</v>
      </c>
      <c r="G825">
        <v>-23.798618000000001</v>
      </c>
      <c r="H825">
        <v>-45.553842000000003</v>
      </c>
    </row>
    <row r="826" spans="1:8" hidden="1">
      <c r="A826">
        <v>825</v>
      </c>
      <c r="B826">
        <v>27</v>
      </c>
      <c r="C826" t="s">
        <v>20</v>
      </c>
      <c r="D826">
        <v>10</v>
      </c>
      <c r="E826" t="s">
        <v>489</v>
      </c>
      <c r="F826" t="s">
        <v>483</v>
      </c>
      <c r="G826">
        <v>-23.798655</v>
      </c>
      <c r="H826">
        <v>-45.553846</v>
      </c>
    </row>
    <row r="827" spans="1:8" hidden="1">
      <c r="A827">
        <v>826</v>
      </c>
      <c r="B827">
        <v>28</v>
      </c>
      <c r="C827" t="s">
        <v>20</v>
      </c>
      <c r="D827">
        <v>70</v>
      </c>
      <c r="E827" t="s">
        <v>489</v>
      </c>
      <c r="F827" t="s">
        <v>483</v>
      </c>
      <c r="G827">
        <v>-23.798691000000002</v>
      </c>
      <c r="H827">
        <v>-45.553896999999999</v>
      </c>
    </row>
    <row r="828" spans="1:8" hidden="1">
      <c r="A828">
        <v>827</v>
      </c>
      <c r="B828">
        <v>29</v>
      </c>
      <c r="C828" t="s">
        <v>66</v>
      </c>
      <c r="D828">
        <v>1</v>
      </c>
      <c r="E828" t="s">
        <v>489</v>
      </c>
      <c r="F828" t="s">
        <v>483</v>
      </c>
      <c r="G828">
        <v>-23.798680000000001</v>
      </c>
      <c r="H828">
        <v>-45.553885999999999</v>
      </c>
    </row>
    <row r="829" spans="1:8" hidden="1">
      <c r="A829">
        <v>828</v>
      </c>
      <c r="B829">
        <v>30</v>
      </c>
      <c r="C829" t="s">
        <v>14</v>
      </c>
      <c r="D829">
        <v>30</v>
      </c>
      <c r="E829" t="s">
        <v>489</v>
      </c>
      <c r="F829" t="s">
        <v>483</v>
      </c>
      <c r="G829">
        <v>-23.799282000000002</v>
      </c>
      <c r="H829">
        <v>-45.554116999999998</v>
      </c>
    </row>
    <row r="830" spans="1:8" hidden="1">
      <c r="A830">
        <v>829</v>
      </c>
      <c r="B830">
        <v>31</v>
      </c>
      <c r="C830" t="s">
        <v>12</v>
      </c>
      <c r="D830">
        <v>30</v>
      </c>
      <c r="E830" t="s">
        <v>489</v>
      </c>
      <c r="F830" t="s">
        <v>483</v>
      </c>
      <c r="G830">
        <v>-23.799312</v>
      </c>
      <c r="H830">
        <v>-45.554105</v>
      </c>
    </row>
    <row r="831" spans="1:8" hidden="1">
      <c r="A831">
        <v>830</v>
      </c>
      <c r="B831">
        <v>32</v>
      </c>
      <c r="C831" t="s">
        <v>26</v>
      </c>
      <c r="D831">
        <v>5</v>
      </c>
      <c r="E831" t="s">
        <v>489</v>
      </c>
      <c r="F831" t="s">
        <v>483</v>
      </c>
      <c r="G831">
        <v>-23.799489000000001</v>
      </c>
      <c r="H831">
        <v>-45.554054000000001</v>
      </c>
    </row>
    <row r="832" spans="1:8" hidden="1">
      <c r="A832">
        <v>831</v>
      </c>
      <c r="B832">
        <v>33</v>
      </c>
      <c r="C832" t="s">
        <v>28</v>
      </c>
      <c r="D832">
        <v>18</v>
      </c>
      <c r="E832" t="s">
        <v>489</v>
      </c>
      <c r="F832" t="s">
        <v>483</v>
      </c>
      <c r="G832">
        <v>-23.799537000000001</v>
      </c>
      <c r="H832">
        <v>-45.554031999999999</v>
      </c>
    </row>
    <row r="833" spans="1:8" hidden="1">
      <c r="A833">
        <v>832</v>
      </c>
      <c r="B833">
        <v>34</v>
      </c>
      <c r="C833" t="s">
        <v>50</v>
      </c>
      <c r="D833">
        <v>3</v>
      </c>
      <c r="E833" t="s">
        <v>489</v>
      </c>
      <c r="F833" t="s">
        <v>483</v>
      </c>
      <c r="G833">
        <v>-23.799825999999999</v>
      </c>
      <c r="H833">
        <v>-45.553981</v>
      </c>
    </row>
    <row r="834" spans="1:8" hidden="1">
      <c r="A834">
        <v>833</v>
      </c>
      <c r="B834">
        <v>35</v>
      </c>
      <c r="C834" t="s">
        <v>12</v>
      </c>
      <c r="D834">
        <v>27</v>
      </c>
      <c r="E834" t="s">
        <v>489</v>
      </c>
      <c r="F834" t="s">
        <v>483</v>
      </c>
      <c r="G834">
        <v>-23.79992</v>
      </c>
      <c r="H834">
        <v>-45.554009000000001</v>
      </c>
    </row>
    <row r="835" spans="1:8" hidden="1">
      <c r="A835">
        <v>834</v>
      </c>
      <c r="B835">
        <v>36</v>
      </c>
      <c r="C835" t="s">
        <v>14</v>
      </c>
      <c r="D835">
        <v>23</v>
      </c>
      <c r="E835" t="s">
        <v>489</v>
      </c>
      <c r="F835" t="s">
        <v>483</v>
      </c>
      <c r="G835">
        <v>-23.800090000000001</v>
      </c>
      <c r="H835">
        <v>-45.554115000000003</v>
      </c>
    </row>
    <row r="836" spans="1:8" hidden="1">
      <c r="A836">
        <v>835</v>
      </c>
      <c r="B836">
        <v>37</v>
      </c>
      <c r="C836" t="s">
        <v>66</v>
      </c>
      <c r="D836">
        <v>1</v>
      </c>
      <c r="E836" t="s">
        <v>489</v>
      </c>
      <c r="F836" t="s">
        <v>483</v>
      </c>
      <c r="G836">
        <v>-23.800169</v>
      </c>
      <c r="H836">
        <v>-45.554293999999999</v>
      </c>
    </row>
    <row r="837" spans="1:8" hidden="1">
      <c r="A837">
        <v>836</v>
      </c>
      <c r="B837">
        <v>38</v>
      </c>
      <c r="C837" t="s">
        <v>50</v>
      </c>
      <c r="D837">
        <v>3</v>
      </c>
      <c r="E837" t="s">
        <v>489</v>
      </c>
      <c r="F837" t="s">
        <v>483</v>
      </c>
      <c r="G837">
        <v>-23.800156999999999</v>
      </c>
      <c r="H837">
        <v>-45.554349000000002</v>
      </c>
    </row>
    <row r="838" spans="1:8" hidden="1">
      <c r="A838">
        <v>837</v>
      </c>
      <c r="B838">
        <v>39</v>
      </c>
      <c r="C838" t="s">
        <v>50</v>
      </c>
      <c r="D838">
        <v>3</v>
      </c>
      <c r="E838" t="s">
        <v>489</v>
      </c>
      <c r="F838" t="s">
        <v>483</v>
      </c>
      <c r="G838">
        <v>-23.800194999999999</v>
      </c>
      <c r="H838">
        <v>-45.554459999999999</v>
      </c>
    </row>
    <row r="839" spans="1:8" hidden="1">
      <c r="A839">
        <v>838</v>
      </c>
      <c r="B839">
        <v>40</v>
      </c>
      <c r="C839" t="s">
        <v>14</v>
      </c>
      <c r="D839">
        <v>34</v>
      </c>
      <c r="E839" t="s">
        <v>489</v>
      </c>
      <c r="F839" t="s">
        <v>483</v>
      </c>
      <c r="G839">
        <v>-23.800211999999998</v>
      </c>
      <c r="H839">
        <v>-45.554476999999999</v>
      </c>
    </row>
    <row r="840" spans="1:8" hidden="1">
      <c r="A840">
        <v>839</v>
      </c>
      <c r="B840">
        <v>41</v>
      </c>
      <c r="C840" t="s">
        <v>50</v>
      </c>
      <c r="D840">
        <v>5</v>
      </c>
      <c r="E840" t="s">
        <v>489</v>
      </c>
      <c r="F840" t="s">
        <v>483</v>
      </c>
      <c r="G840">
        <v>-23.800245</v>
      </c>
      <c r="H840">
        <v>-45.554557000000003</v>
      </c>
    </row>
    <row r="841" spans="1:8" hidden="1">
      <c r="A841">
        <v>840</v>
      </c>
      <c r="B841">
        <v>42</v>
      </c>
      <c r="C841" t="s">
        <v>40</v>
      </c>
      <c r="D841">
        <v>20</v>
      </c>
      <c r="E841" t="s">
        <v>489</v>
      </c>
      <c r="F841" t="s">
        <v>483</v>
      </c>
      <c r="G841">
        <v>-23.800402999999999</v>
      </c>
      <c r="H841">
        <v>-45.554563999999999</v>
      </c>
    </row>
    <row r="842" spans="1:8" hidden="1">
      <c r="A842">
        <v>841</v>
      </c>
      <c r="B842">
        <v>43</v>
      </c>
      <c r="C842" t="s">
        <v>28</v>
      </c>
      <c r="D842">
        <v>5</v>
      </c>
      <c r="E842" t="s">
        <v>489</v>
      </c>
      <c r="F842" t="s">
        <v>483</v>
      </c>
      <c r="G842">
        <v>-23.800453999999998</v>
      </c>
      <c r="H842">
        <v>-45.554554000000003</v>
      </c>
    </row>
    <row r="843" spans="1:8" hidden="1">
      <c r="A843">
        <v>842</v>
      </c>
      <c r="B843">
        <v>44</v>
      </c>
      <c r="C843" t="s">
        <v>14</v>
      </c>
      <c r="D843">
        <v>8</v>
      </c>
      <c r="E843" t="s">
        <v>489</v>
      </c>
      <c r="F843" t="s">
        <v>483</v>
      </c>
      <c r="G843">
        <v>-23.800408999999998</v>
      </c>
      <c r="H843">
        <v>-45.554628000000001</v>
      </c>
    </row>
    <row r="844" spans="1:8" hidden="1">
      <c r="A844">
        <v>843</v>
      </c>
      <c r="B844">
        <v>45</v>
      </c>
      <c r="C844" t="s">
        <v>12</v>
      </c>
      <c r="D844">
        <v>99</v>
      </c>
      <c r="E844" t="s">
        <v>489</v>
      </c>
      <c r="F844" t="s">
        <v>483</v>
      </c>
      <c r="G844">
        <v>-23.800446000000001</v>
      </c>
      <c r="H844">
        <v>-45.554701000000001</v>
      </c>
    </row>
    <row r="845" spans="1:8" hidden="1">
      <c r="A845">
        <v>844</v>
      </c>
      <c r="B845">
        <v>46</v>
      </c>
      <c r="C845" t="s">
        <v>20</v>
      </c>
      <c r="D845">
        <v>20</v>
      </c>
      <c r="E845" t="s">
        <v>489</v>
      </c>
      <c r="F845" t="s">
        <v>483</v>
      </c>
      <c r="G845">
        <v>-23.800751999999999</v>
      </c>
      <c r="H845">
        <v>-45.555034999999997</v>
      </c>
    </row>
    <row r="846" spans="1:8" hidden="1">
      <c r="A846">
        <v>845</v>
      </c>
      <c r="B846">
        <v>47</v>
      </c>
      <c r="C846" t="s">
        <v>12</v>
      </c>
      <c r="D846">
        <v>35</v>
      </c>
      <c r="E846" t="s">
        <v>489</v>
      </c>
      <c r="F846" t="s">
        <v>483</v>
      </c>
      <c r="G846">
        <v>-23.800964</v>
      </c>
      <c r="H846">
        <v>-45.55545</v>
      </c>
    </row>
    <row r="847" spans="1:8" hidden="1">
      <c r="A847">
        <v>846</v>
      </c>
      <c r="B847">
        <v>48</v>
      </c>
      <c r="C847" t="s">
        <v>20</v>
      </c>
      <c r="D847">
        <v>50</v>
      </c>
      <c r="E847" t="s">
        <v>489</v>
      </c>
      <c r="F847" t="s">
        <v>483</v>
      </c>
      <c r="G847">
        <v>-23.801127000000001</v>
      </c>
      <c r="H847">
        <v>-45.555734000000001</v>
      </c>
    </row>
    <row r="848" spans="1:8" hidden="1">
      <c r="A848">
        <v>847</v>
      </c>
      <c r="B848">
        <v>49</v>
      </c>
      <c r="C848" t="s">
        <v>50</v>
      </c>
      <c r="D848">
        <v>3</v>
      </c>
      <c r="E848" t="s">
        <v>489</v>
      </c>
      <c r="F848" t="s">
        <v>483</v>
      </c>
      <c r="G848">
        <v>-23.801197999999999</v>
      </c>
      <c r="H848">
        <v>-45.555889999999998</v>
      </c>
    </row>
    <row r="849" spans="1:8" hidden="1">
      <c r="A849">
        <v>848</v>
      </c>
      <c r="B849">
        <v>50</v>
      </c>
      <c r="C849" t="s">
        <v>34</v>
      </c>
      <c r="D849">
        <v>15</v>
      </c>
      <c r="E849" t="s">
        <v>489</v>
      </c>
      <c r="F849" t="s">
        <v>483</v>
      </c>
      <c r="G849">
        <v>-23.801333</v>
      </c>
      <c r="H849">
        <v>-45.555942999999999</v>
      </c>
    </row>
    <row r="850" spans="1:8" hidden="1">
      <c r="A850">
        <v>849</v>
      </c>
      <c r="B850">
        <v>51</v>
      </c>
      <c r="C850" t="s">
        <v>36</v>
      </c>
      <c r="D850">
        <v>12</v>
      </c>
      <c r="E850" t="s">
        <v>489</v>
      </c>
      <c r="F850" t="s">
        <v>483</v>
      </c>
      <c r="G850">
        <v>-23.801358</v>
      </c>
      <c r="H850">
        <v>-45.555897999999999</v>
      </c>
    </row>
    <row r="851" spans="1:8" hidden="1">
      <c r="A851">
        <v>850</v>
      </c>
      <c r="B851">
        <v>52</v>
      </c>
      <c r="C851" t="s">
        <v>20</v>
      </c>
      <c r="D851">
        <v>5</v>
      </c>
      <c r="E851" t="s">
        <v>489</v>
      </c>
      <c r="F851" t="s">
        <v>483</v>
      </c>
      <c r="G851">
        <v>-23.801366999999999</v>
      </c>
      <c r="H851">
        <v>-45.555866999999999</v>
      </c>
    </row>
    <row r="852" spans="1:8" hidden="1">
      <c r="A852">
        <v>851</v>
      </c>
      <c r="B852">
        <v>53</v>
      </c>
      <c r="C852" t="s">
        <v>20</v>
      </c>
      <c r="D852">
        <v>25</v>
      </c>
      <c r="E852" t="s">
        <v>489</v>
      </c>
      <c r="F852" t="s">
        <v>483</v>
      </c>
      <c r="G852">
        <v>-23.800295999999999</v>
      </c>
      <c r="H852">
        <v>-45.554495000000003</v>
      </c>
    </row>
    <row r="853" spans="1:8" hidden="1">
      <c r="A853">
        <v>852</v>
      </c>
      <c r="B853">
        <v>54</v>
      </c>
      <c r="C853" t="s">
        <v>12</v>
      </c>
      <c r="D853">
        <v>15</v>
      </c>
      <c r="E853" t="s">
        <v>489</v>
      </c>
      <c r="F853" t="s">
        <v>483</v>
      </c>
      <c r="G853">
        <v>-23.800298000000002</v>
      </c>
      <c r="H853">
        <v>-45.554481000000003</v>
      </c>
    </row>
    <row r="854" spans="1:8" hidden="1">
      <c r="A854">
        <v>853</v>
      </c>
      <c r="B854">
        <v>55</v>
      </c>
      <c r="C854" t="s">
        <v>50</v>
      </c>
      <c r="D854">
        <v>10</v>
      </c>
      <c r="E854" t="s">
        <v>489</v>
      </c>
      <c r="F854" t="s">
        <v>483</v>
      </c>
      <c r="G854">
        <v>-23.800241</v>
      </c>
      <c r="H854">
        <v>-45.554367999999997</v>
      </c>
    </row>
    <row r="855" spans="1:8" hidden="1">
      <c r="A855">
        <v>854</v>
      </c>
      <c r="B855">
        <v>56</v>
      </c>
      <c r="C855" t="s">
        <v>50</v>
      </c>
      <c r="D855">
        <v>6</v>
      </c>
      <c r="E855" t="s">
        <v>489</v>
      </c>
      <c r="F855" t="s">
        <v>483</v>
      </c>
      <c r="G855">
        <v>-23.800225999999999</v>
      </c>
      <c r="H855">
        <v>-45.554316</v>
      </c>
    </row>
    <row r="856" spans="1:8" hidden="1">
      <c r="A856">
        <v>855</v>
      </c>
      <c r="B856">
        <v>57</v>
      </c>
      <c r="C856" t="s">
        <v>50</v>
      </c>
      <c r="D856">
        <v>12</v>
      </c>
      <c r="E856" t="s">
        <v>489</v>
      </c>
      <c r="F856" t="s">
        <v>483</v>
      </c>
      <c r="G856">
        <v>-23.800180999999998</v>
      </c>
      <c r="H856">
        <v>-45.554304999999999</v>
      </c>
    </row>
    <row r="857" spans="1:8" hidden="1">
      <c r="A857">
        <v>856</v>
      </c>
      <c r="B857">
        <v>58</v>
      </c>
      <c r="C857" t="s">
        <v>50</v>
      </c>
      <c r="D857">
        <v>3</v>
      </c>
      <c r="E857" t="s">
        <v>489</v>
      </c>
      <c r="F857" t="s">
        <v>483</v>
      </c>
      <c r="G857">
        <v>-23.800250999999999</v>
      </c>
      <c r="H857">
        <v>-45.554245999999999</v>
      </c>
    </row>
    <row r="858" spans="1:8" hidden="1">
      <c r="A858">
        <v>857</v>
      </c>
      <c r="B858">
        <v>59</v>
      </c>
      <c r="C858" t="s">
        <v>20</v>
      </c>
      <c r="D858">
        <v>38</v>
      </c>
      <c r="E858" t="s">
        <v>489</v>
      </c>
      <c r="F858" t="s">
        <v>483</v>
      </c>
      <c r="G858">
        <v>-23.800242999999998</v>
      </c>
      <c r="H858">
        <v>-45.554245999999999</v>
      </c>
    </row>
    <row r="859" spans="1:8" hidden="1">
      <c r="A859">
        <v>858</v>
      </c>
      <c r="B859">
        <v>60</v>
      </c>
      <c r="C859" t="s">
        <v>76</v>
      </c>
      <c r="D859">
        <v>1</v>
      </c>
      <c r="E859" t="s">
        <v>489</v>
      </c>
      <c r="F859" t="s">
        <v>483</v>
      </c>
      <c r="G859">
        <v>-23.800103</v>
      </c>
      <c r="H859">
        <v>-45.553967</v>
      </c>
    </row>
    <row r="860" spans="1:8" hidden="1">
      <c r="A860">
        <v>859</v>
      </c>
      <c r="B860">
        <v>1</v>
      </c>
      <c r="C860" t="s">
        <v>80</v>
      </c>
      <c r="D860">
        <v>1</v>
      </c>
      <c r="E860" t="s">
        <v>490</v>
      </c>
      <c r="F860" t="s">
        <v>483</v>
      </c>
      <c r="G860">
        <v>-23.744171000000001</v>
      </c>
      <c r="H860">
        <v>-45.407837999999998</v>
      </c>
    </row>
    <row r="861" spans="1:8" hidden="1">
      <c r="A861">
        <v>860</v>
      </c>
      <c r="B861">
        <v>2</v>
      </c>
      <c r="C861" t="s">
        <v>12</v>
      </c>
      <c r="D861">
        <v>5</v>
      </c>
      <c r="E861" t="s">
        <v>490</v>
      </c>
      <c r="F861" t="s">
        <v>483</v>
      </c>
      <c r="G861">
        <v>-23.744050000000001</v>
      </c>
      <c r="H861">
        <v>-45.407845000000002</v>
      </c>
    </row>
    <row r="862" spans="1:8" hidden="1">
      <c r="A862">
        <v>861</v>
      </c>
      <c r="B862">
        <v>3</v>
      </c>
      <c r="C862" t="s">
        <v>20</v>
      </c>
      <c r="D862">
        <v>15</v>
      </c>
      <c r="E862" t="s">
        <v>490</v>
      </c>
      <c r="F862" t="s">
        <v>483</v>
      </c>
      <c r="G862">
        <v>-23.743862</v>
      </c>
      <c r="H862">
        <v>-45.407930999999998</v>
      </c>
    </row>
    <row r="863" spans="1:8" hidden="1">
      <c r="A863">
        <v>862</v>
      </c>
      <c r="B863">
        <v>4</v>
      </c>
      <c r="C863" t="s">
        <v>36</v>
      </c>
      <c r="D863">
        <v>50</v>
      </c>
      <c r="E863" t="s">
        <v>490</v>
      </c>
      <c r="F863" t="s">
        <v>483</v>
      </c>
      <c r="G863">
        <v>-23.743860999999999</v>
      </c>
      <c r="H863">
        <v>-45.407944000000001</v>
      </c>
    </row>
    <row r="864" spans="1:8" hidden="1">
      <c r="A864">
        <v>863</v>
      </c>
      <c r="B864">
        <v>5</v>
      </c>
      <c r="C864" t="s">
        <v>20</v>
      </c>
      <c r="D864">
        <v>3</v>
      </c>
      <c r="E864" t="s">
        <v>490</v>
      </c>
      <c r="F864" t="s">
        <v>483</v>
      </c>
      <c r="G864">
        <v>-23.743849999999998</v>
      </c>
      <c r="H864">
        <v>-45.408079999999998</v>
      </c>
    </row>
    <row r="865" spans="1:8" hidden="1">
      <c r="A865">
        <v>864</v>
      </c>
      <c r="B865">
        <v>6</v>
      </c>
      <c r="C865" t="s">
        <v>20</v>
      </c>
      <c r="D865">
        <v>5</v>
      </c>
      <c r="E865" t="s">
        <v>490</v>
      </c>
      <c r="F865" t="s">
        <v>483</v>
      </c>
      <c r="G865">
        <v>-23.743856000000001</v>
      </c>
      <c r="H865">
        <v>-45.408186000000001</v>
      </c>
    </row>
    <row r="866" spans="1:8" hidden="1">
      <c r="A866">
        <v>865</v>
      </c>
      <c r="B866">
        <v>7</v>
      </c>
      <c r="C866" t="s">
        <v>14</v>
      </c>
      <c r="D866">
        <v>30</v>
      </c>
      <c r="E866" t="s">
        <v>490</v>
      </c>
      <c r="F866" t="s">
        <v>483</v>
      </c>
      <c r="G866">
        <v>-23.744054999999999</v>
      </c>
      <c r="H866">
        <v>-45.408405999999999</v>
      </c>
    </row>
    <row r="867" spans="1:8" hidden="1">
      <c r="A867">
        <v>866</v>
      </c>
      <c r="B867">
        <v>8</v>
      </c>
      <c r="C867" t="s">
        <v>12</v>
      </c>
      <c r="D867">
        <v>30</v>
      </c>
      <c r="E867" t="s">
        <v>490</v>
      </c>
      <c r="F867" t="s">
        <v>483</v>
      </c>
      <c r="G867">
        <v>-23.744053000000001</v>
      </c>
      <c r="H867">
        <v>-45.408403</v>
      </c>
    </row>
    <row r="868" spans="1:8" hidden="1">
      <c r="A868">
        <v>867</v>
      </c>
      <c r="B868">
        <v>9</v>
      </c>
      <c r="C868" t="s">
        <v>20</v>
      </c>
      <c r="D868">
        <v>20</v>
      </c>
      <c r="E868" t="s">
        <v>490</v>
      </c>
      <c r="F868" t="s">
        <v>483</v>
      </c>
      <c r="G868">
        <v>-23.743832000000001</v>
      </c>
      <c r="H868">
        <v>-45.408430000000003</v>
      </c>
    </row>
    <row r="869" spans="1:8" hidden="1">
      <c r="A869">
        <v>868</v>
      </c>
      <c r="B869">
        <v>10</v>
      </c>
      <c r="C869" t="s">
        <v>36</v>
      </c>
      <c r="D869">
        <v>85</v>
      </c>
      <c r="E869" t="s">
        <v>490</v>
      </c>
      <c r="F869" t="s">
        <v>483</v>
      </c>
      <c r="G869">
        <v>-23.743869</v>
      </c>
      <c r="H869">
        <v>-45.408524</v>
      </c>
    </row>
    <row r="870" spans="1:8" hidden="1">
      <c r="A870">
        <v>869</v>
      </c>
      <c r="B870">
        <v>11</v>
      </c>
      <c r="C870" t="s">
        <v>36</v>
      </c>
      <c r="D870">
        <v>30</v>
      </c>
      <c r="E870" t="s">
        <v>490</v>
      </c>
      <c r="F870" t="s">
        <v>483</v>
      </c>
      <c r="G870">
        <v>-23.743652999999998</v>
      </c>
      <c r="H870">
        <v>-45.408386999999998</v>
      </c>
    </row>
    <row r="871" spans="1:8" hidden="1">
      <c r="A871">
        <v>870</v>
      </c>
      <c r="B871">
        <v>12</v>
      </c>
      <c r="C871" t="s">
        <v>36</v>
      </c>
      <c r="D871">
        <v>90</v>
      </c>
      <c r="E871" t="s">
        <v>490</v>
      </c>
      <c r="F871" t="s">
        <v>483</v>
      </c>
      <c r="G871">
        <v>-23.743576999999998</v>
      </c>
      <c r="H871">
        <v>-45.408644000000002</v>
      </c>
    </row>
    <row r="872" spans="1:8" hidden="1">
      <c r="A872">
        <v>871</v>
      </c>
      <c r="B872">
        <v>13</v>
      </c>
      <c r="C872" t="s">
        <v>24</v>
      </c>
      <c r="D872">
        <v>3</v>
      </c>
      <c r="E872" t="s">
        <v>490</v>
      </c>
      <c r="F872" t="s">
        <v>483</v>
      </c>
      <c r="G872">
        <v>-23.743573000000001</v>
      </c>
      <c r="H872">
        <v>-45.408653000000001</v>
      </c>
    </row>
    <row r="873" spans="1:8" hidden="1">
      <c r="A873">
        <v>872</v>
      </c>
      <c r="B873">
        <v>14</v>
      </c>
      <c r="C873" t="s">
        <v>20</v>
      </c>
      <c r="D873">
        <v>30</v>
      </c>
      <c r="E873" t="s">
        <v>490</v>
      </c>
      <c r="F873" t="s">
        <v>483</v>
      </c>
      <c r="G873">
        <v>-23.743241999999999</v>
      </c>
      <c r="H873">
        <v>-45.408608000000001</v>
      </c>
    </row>
    <row r="874" spans="1:8" hidden="1">
      <c r="A874">
        <v>873</v>
      </c>
      <c r="B874">
        <v>15</v>
      </c>
      <c r="C874" t="s">
        <v>36</v>
      </c>
      <c r="D874">
        <v>30</v>
      </c>
      <c r="E874" t="s">
        <v>490</v>
      </c>
      <c r="F874" t="s">
        <v>483</v>
      </c>
      <c r="G874">
        <v>-23.743243</v>
      </c>
      <c r="H874">
        <v>-45.408616000000002</v>
      </c>
    </row>
    <row r="875" spans="1:8" hidden="1">
      <c r="A875">
        <v>874</v>
      </c>
      <c r="B875">
        <v>16</v>
      </c>
      <c r="C875" t="s">
        <v>20</v>
      </c>
      <c r="D875">
        <v>30</v>
      </c>
      <c r="E875" t="s">
        <v>490</v>
      </c>
      <c r="F875" t="s">
        <v>483</v>
      </c>
      <c r="G875">
        <v>-23.743161000000001</v>
      </c>
      <c r="H875">
        <v>-45.408645999999997</v>
      </c>
    </row>
    <row r="876" spans="1:8" hidden="1">
      <c r="A876">
        <v>875</v>
      </c>
      <c r="B876">
        <v>17</v>
      </c>
      <c r="C876" t="s">
        <v>36</v>
      </c>
      <c r="D876">
        <v>30</v>
      </c>
      <c r="E876" t="s">
        <v>490</v>
      </c>
      <c r="F876" t="s">
        <v>483</v>
      </c>
      <c r="G876">
        <v>-23.743151999999998</v>
      </c>
      <c r="H876">
        <v>-45.408645999999997</v>
      </c>
    </row>
    <row r="877" spans="1:8" hidden="1">
      <c r="A877">
        <v>876</v>
      </c>
      <c r="B877">
        <v>18</v>
      </c>
      <c r="C877" t="s">
        <v>30</v>
      </c>
      <c r="D877">
        <v>10</v>
      </c>
      <c r="E877" t="s">
        <v>490</v>
      </c>
      <c r="F877" t="s">
        <v>483</v>
      </c>
      <c r="G877">
        <v>-23.743131999999999</v>
      </c>
      <c r="H877">
        <v>-45.408670999999998</v>
      </c>
    </row>
    <row r="878" spans="1:8" hidden="1">
      <c r="A878">
        <v>877</v>
      </c>
      <c r="B878">
        <v>19</v>
      </c>
      <c r="C878" t="s">
        <v>18</v>
      </c>
      <c r="D878">
        <v>15</v>
      </c>
      <c r="E878" t="s">
        <v>490</v>
      </c>
      <c r="F878" t="s">
        <v>483</v>
      </c>
      <c r="G878">
        <v>-23.743175000000001</v>
      </c>
      <c r="H878">
        <v>-45.408783</v>
      </c>
    </row>
    <row r="879" spans="1:8" hidden="1">
      <c r="A879">
        <v>878</v>
      </c>
      <c r="B879">
        <v>20</v>
      </c>
      <c r="C879" t="s">
        <v>14</v>
      </c>
      <c r="D879">
        <v>15</v>
      </c>
      <c r="E879" t="s">
        <v>490</v>
      </c>
      <c r="F879" t="s">
        <v>483</v>
      </c>
      <c r="G879">
        <v>-23.743171</v>
      </c>
      <c r="H879">
        <v>-45.408790000000003</v>
      </c>
    </row>
    <row r="880" spans="1:8" hidden="1">
      <c r="A880">
        <v>879</v>
      </c>
      <c r="B880">
        <v>21</v>
      </c>
      <c r="C880" t="s">
        <v>36</v>
      </c>
      <c r="D880">
        <v>15</v>
      </c>
      <c r="E880" t="s">
        <v>490</v>
      </c>
      <c r="F880" t="s">
        <v>483</v>
      </c>
      <c r="G880">
        <v>-23.743155999999999</v>
      </c>
      <c r="H880">
        <v>-45.408819000000001</v>
      </c>
    </row>
    <row r="881" spans="1:8" hidden="1">
      <c r="A881">
        <v>880</v>
      </c>
      <c r="B881">
        <v>22</v>
      </c>
      <c r="C881" t="s">
        <v>14</v>
      </c>
      <c r="D881">
        <v>50</v>
      </c>
      <c r="E881" t="s">
        <v>490</v>
      </c>
      <c r="F881" t="s">
        <v>483</v>
      </c>
      <c r="G881">
        <v>-23.743020000000001</v>
      </c>
      <c r="H881">
        <v>-45.409018000000003</v>
      </c>
    </row>
    <row r="882" spans="1:8" hidden="1">
      <c r="A882">
        <v>881</v>
      </c>
      <c r="B882">
        <v>23</v>
      </c>
      <c r="C882" t="s">
        <v>18</v>
      </c>
      <c r="D882">
        <v>50</v>
      </c>
      <c r="E882" t="s">
        <v>490</v>
      </c>
      <c r="F882" t="s">
        <v>483</v>
      </c>
      <c r="G882">
        <v>-23.743031999999999</v>
      </c>
      <c r="H882">
        <v>-45.409036999999998</v>
      </c>
    </row>
    <row r="883" spans="1:8" hidden="1">
      <c r="A883">
        <v>882</v>
      </c>
      <c r="B883">
        <v>24</v>
      </c>
      <c r="C883" t="s">
        <v>36</v>
      </c>
      <c r="D883">
        <v>50</v>
      </c>
      <c r="E883" t="s">
        <v>490</v>
      </c>
      <c r="F883" t="s">
        <v>483</v>
      </c>
      <c r="G883">
        <v>-23.743006999999999</v>
      </c>
      <c r="H883">
        <v>-45.409024000000002</v>
      </c>
    </row>
    <row r="884" spans="1:8" hidden="1">
      <c r="A884">
        <v>883</v>
      </c>
      <c r="B884">
        <v>25</v>
      </c>
      <c r="C884" t="s">
        <v>12</v>
      </c>
      <c r="D884">
        <v>8</v>
      </c>
      <c r="E884" t="s">
        <v>490</v>
      </c>
      <c r="F884" t="s">
        <v>483</v>
      </c>
      <c r="G884">
        <v>-23.742946</v>
      </c>
      <c r="H884">
        <v>-45.409246000000003</v>
      </c>
    </row>
    <row r="885" spans="1:8" hidden="1">
      <c r="A885">
        <v>884</v>
      </c>
      <c r="B885">
        <v>26</v>
      </c>
      <c r="C885" t="s">
        <v>30</v>
      </c>
      <c r="D885">
        <v>6</v>
      </c>
      <c r="E885" t="s">
        <v>490</v>
      </c>
      <c r="F885" t="s">
        <v>483</v>
      </c>
      <c r="G885">
        <v>-23.742951999999999</v>
      </c>
      <c r="H885">
        <v>-45.409255999999999</v>
      </c>
    </row>
    <row r="886" spans="1:8" hidden="1">
      <c r="A886">
        <v>885</v>
      </c>
      <c r="B886">
        <v>27</v>
      </c>
      <c r="C886" t="s">
        <v>34</v>
      </c>
      <c r="D886">
        <v>12</v>
      </c>
      <c r="E886" t="s">
        <v>490</v>
      </c>
      <c r="F886" t="s">
        <v>483</v>
      </c>
      <c r="G886">
        <v>-23.742926000000001</v>
      </c>
      <c r="H886">
        <v>-45.409292000000001</v>
      </c>
    </row>
    <row r="887" spans="1:8" hidden="1">
      <c r="A887">
        <v>886</v>
      </c>
      <c r="B887">
        <v>28</v>
      </c>
      <c r="C887" t="s">
        <v>28</v>
      </c>
      <c r="D887">
        <v>3</v>
      </c>
      <c r="E887" t="s">
        <v>490</v>
      </c>
      <c r="F887" t="s">
        <v>483</v>
      </c>
      <c r="G887">
        <v>-23.742944999999999</v>
      </c>
      <c r="H887">
        <v>-45.409427000000001</v>
      </c>
    </row>
    <row r="888" spans="1:8" hidden="1">
      <c r="A888">
        <v>887</v>
      </c>
      <c r="B888">
        <v>29</v>
      </c>
      <c r="C888" t="s">
        <v>20</v>
      </c>
      <c r="D888">
        <v>30</v>
      </c>
      <c r="E888" t="s">
        <v>490</v>
      </c>
      <c r="F888" t="s">
        <v>483</v>
      </c>
      <c r="G888">
        <v>-23.743020000000001</v>
      </c>
      <c r="H888">
        <v>-45.409533000000003</v>
      </c>
    </row>
    <row r="889" spans="1:8" hidden="1">
      <c r="A889">
        <v>888</v>
      </c>
      <c r="B889">
        <v>30</v>
      </c>
      <c r="C889" t="s">
        <v>20</v>
      </c>
      <c r="D889">
        <v>8</v>
      </c>
      <c r="E889" t="s">
        <v>490</v>
      </c>
      <c r="F889" t="s">
        <v>483</v>
      </c>
      <c r="G889">
        <v>-23.743001</v>
      </c>
      <c r="H889">
        <v>-45.409666999999999</v>
      </c>
    </row>
    <row r="890" spans="1:8" hidden="1">
      <c r="A890">
        <v>889</v>
      </c>
      <c r="B890">
        <v>31</v>
      </c>
      <c r="C890" t="s">
        <v>20</v>
      </c>
      <c r="D890">
        <v>15</v>
      </c>
      <c r="E890" t="s">
        <v>490</v>
      </c>
      <c r="F890" t="s">
        <v>483</v>
      </c>
      <c r="G890">
        <v>-23.742881000000001</v>
      </c>
      <c r="H890">
        <v>-45.409557999999997</v>
      </c>
    </row>
    <row r="891" spans="1:8" hidden="1">
      <c r="A891">
        <v>890</v>
      </c>
      <c r="B891">
        <v>32</v>
      </c>
      <c r="C891" t="s">
        <v>36</v>
      </c>
      <c r="D891">
        <v>15</v>
      </c>
      <c r="E891" t="s">
        <v>490</v>
      </c>
      <c r="F891" t="s">
        <v>483</v>
      </c>
      <c r="G891">
        <v>-23.742905</v>
      </c>
      <c r="H891">
        <v>-45.409559999999999</v>
      </c>
    </row>
    <row r="892" spans="1:8" hidden="1">
      <c r="A892">
        <v>891</v>
      </c>
      <c r="B892">
        <v>33</v>
      </c>
      <c r="C892" t="s">
        <v>20</v>
      </c>
      <c r="D892">
        <v>10</v>
      </c>
      <c r="E892" t="s">
        <v>490</v>
      </c>
      <c r="F892" t="s">
        <v>483</v>
      </c>
      <c r="G892">
        <v>-23.742885000000001</v>
      </c>
      <c r="H892">
        <v>-45.409678999999997</v>
      </c>
    </row>
    <row r="893" spans="1:8" hidden="1">
      <c r="A893">
        <v>892</v>
      </c>
      <c r="B893">
        <v>34</v>
      </c>
      <c r="C893" t="s">
        <v>20</v>
      </c>
      <c r="D893">
        <v>5</v>
      </c>
      <c r="E893" t="s">
        <v>490</v>
      </c>
      <c r="F893" t="s">
        <v>483</v>
      </c>
      <c r="G893">
        <v>-23.742851999999999</v>
      </c>
      <c r="H893">
        <v>-45.409838000000001</v>
      </c>
    </row>
    <row r="894" spans="1:8" hidden="1">
      <c r="A894">
        <v>893</v>
      </c>
      <c r="B894">
        <v>35</v>
      </c>
      <c r="C894" t="s">
        <v>20</v>
      </c>
      <c r="D894">
        <v>5</v>
      </c>
      <c r="E894" t="s">
        <v>490</v>
      </c>
      <c r="F894" t="s">
        <v>483</v>
      </c>
      <c r="G894">
        <v>-23.742792000000001</v>
      </c>
      <c r="H894">
        <v>-45.409846999999999</v>
      </c>
    </row>
    <row r="895" spans="1:8" hidden="1">
      <c r="A895">
        <v>894</v>
      </c>
      <c r="B895">
        <v>36</v>
      </c>
      <c r="C895" t="s">
        <v>36</v>
      </c>
      <c r="D895">
        <v>35</v>
      </c>
      <c r="E895" t="s">
        <v>490</v>
      </c>
      <c r="F895" t="s">
        <v>483</v>
      </c>
      <c r="G895">
        <v>-23.742584000000001</v>
      </c>
      <c r="H895">
        <v>-45.410012000000002</v>
      </c>
    </row>
    <row r="896" spans="1:8" hidden="1">
      <c r="A896">
        <v>895</v>
      </c>
      <c r="B896">
        <v>37</v>
      </c>
      <c r="C896" t="s">
        <v>26</v>
      </c>
      <c r="D896">
        <v>6</v>
      </c>
      <c r="E896" t="s">
        <v>490</v>
      </c>
      <c r="F896" t="s">
        <v>483</v>
      </c>
      <c r="G896">
        <v>-23.742571000000002</v>
      </c>
      <c r="H896">
        <v>-45.410046999999999</v>
      </c>
    </row>
    <row r="897" spans="1:8" hidden="1">
      <c r="A897">
        <v>896</v>
      </c>
      <c r="B897">
        <v>38</v>
      </c>
      <c r="C897" t="s">
        <v>28</v>
      </c>
      <c r="D897">
        <v>5</v>
      </c>
      <c r="E897" t="s">
        <v>490</v>
      </c>
      <c r="F897" t="s">
        <v>483</v>
      </c>
      <c r="G897">
        <v>-23.742542</v>
      </c>
      <c r="H897">
        <v>-45.410060999999999</v>
      </c>
    </row>
    <row r="898" spans="1:8" hidden="1">
      <c r="A898">
        <v>897</v>
      </c>
      <c r="B898">
        <v>39</v>
      </c>
      <c r="C898" t="s">
        <v>50</v>
      </c>
      <c r="D898">
        <v>5</v>
      </c>
      <c r="E898" t="s">
        <v>490</v>
      </c>
      <c r="F898" t="s">
        <v>483</v>
      </c>
      <c r="G898">
        <v>-23.742455</v>
      </c>
      <c r="H898">
        <v>-45.410380000000004</v>
      </c>
    </row>
    <row r="899" spans="1:8" hidden="1">
      <c r="A899">
        <v>898</v>
      </c>
      <c r="B899">
        <v>40</v>
      </c>
      <c r="C899" t="s">
        <v>22</v>
      </c>
      <c r="D899">
        <v>3</v>
      </c>
      <c r="E899" t="s">
        <v>490</v>
      </c>
      <c r="F899" t="s">
        <v>483</v>
      </c>
      <c r="G899">
        <v>-23.742393</v>
      </c>
      <c r="H899">
        <v>-45.410435999999997</v>
      </c>
    </row>
    <row r="900" spans="1:8" hidden="1">
      <c r="A900">
        <v>899</v>
      </c>
      <c r="B900">
        <v>41</v>
      </c>
      <c r="C900" t="s">
        <v>30</v>
      </c>
      <c r="D900">
        <v>12</v>
      </c>
      <c r="E900" t="s">
        <v>490</v>
      </c>
      <c r="F900" t="s">
        <v>483</v>
      </c>
      <c r="G900">
        <v>-23.742488000000002</v>
      </c>
      <c r="H900">
        <v>-45.410716999999998</v>
      </c>
    </row>
    <row r="901" spans="1:8" hidden="1">
      <c r="A901">
        <v>900</v>
      </c>
      <c r="B901">
        <v>42</v>
      </c>
      <c r="C901" t="s">
        <v>12</v>
      </c>
      <c r="D901">
        <v>30</v>
      </c>
      <c r="E901" t="s">
        <v>490</v>
      </c>
      <c r="F901" t="s">
        <v>483</v>
      </c>
      <c r="G901">
        <v>-23.742854999999999</v>
      </c>
      <c r="H901">
        <v>-45.410812999999997</v>
      </c>
    </row>
    <row r="902" spans="1:8" hidden="1">
      <c r="A902">
        <v>901</v>
      </c>
      <c r="B902">
        <v>43</v>
      </c>
      <c r="C902" t="s">
        <v>24</v>
      </c>
      <c r="D902">
        <v>5</v>
      </c>
      <c r="E902" t="s">
        <v>490</v>
      </c>
      <c r="F902" t="s">
        <v>483</v>
      </c>
      <c r="G902">
        <v>-23.742791</v>
      </c>
      <c r="H902">
        <v>-45.412253999999997</v>
      </c>
    </row>
    <row r="903" spans="1:8" hidden="1">
      <c r="A903">
        <v>902</v>
      </c>
      <c r="B903">
        <v>44</v>
      </c>
      <c r="C903" t="s">
        <v>80</v>
      </c>
      <c r="D903">
        <v>1</v>
      </c>
      <c r="E903" t="s">
        <v>490</v>
      </c>
      <c r="F903" t="s">
        <v>483</v>
      </c>
      <c r="G903">
        <v>-23.743027000000001</v>
      </c>
      <c r="H903">
        <v>-45.412813</v>
      </c>
    </row>
    <row r="904" spans="1:8" hidden="1">
      <c r="A904">
        <v>903</v>
      </c>
      <c r="B904">
        <v>45</v>
      </c>
      <c r="C904" t="s">
        <v>80</v>
      </c>
      <c r="D904">
        <v>1</v>
      </c>
      <c r="E904" t="s">
        <v>490</v>
      </c>
      <c r="F904" t="s">
        <v>483</v>
      </c>
      <c r="G904">
        <v>-23.743359000000002</v>
      </c>
      <c r="H904">
        <v>-45.413898000000003</v>
      </c>
    </row>
    <row r="905" spans="1:8" hidden="1">
      <c r="A905">
        <v>904</v>
      </c>
      <c r="B905">
        <v>46</v>
      </c>
      <c r="C905" t="s">
        <v>80</v>
      </c>
      <c r="D905">
        <v>1</v>
      </c>
      <c r="E905" t="s">
        <v>490</v>
      </c>
      <c r="F905" t="s">
        <v>483</v>
      </c>
      <c r="G905">
        <v>-23.74325</v>
      </c>
      <c r="H905">
        <v>-45.413561000000001</v>
      </c>
    </row>
    <row r="906" spans="1:8" hidden="1">
      <c r="A906">
        <v>905</v>
      </c>
      <c r="B906">
        <v>47</v>
      </c>
      <c r="C906" t="s">
        <v>36</v>
      </c>
      <c r="D906">
        <v>40</v>
      </c>
      <c r="E906" t="s">
        <v>490</v>
      </c>
      <c r="F906" t="s">
        <v>483</v>
      </c>
      <c r="G906">
        <v>-23.743176999999999</v>
      </c>
      <c r="H906">
        <v>-45.413612000000001</v>
      </c>
    </row>
    <row r="907" spans="1:8" hidden="1">
      <c r="A907">
        <v>906</v>
      </c>
      <c r="B907">
        <v>48</v>
      </c>
      <c r="C907" t="s">
        <v>30</v>
      </c>
      <c r="D907">
        <v>8</v>
      </c>
      <c r="E907" t="s">
        <v>490</v>
      </c>
      <c r="F907" t="s">
        <v>483</v>
      </c>
      <c r="G907">
        <v>-23.742995000000001</v>
      </c>
      <c r="H907">
        <v>-45.413569000000003</v>
      </c>
    </row>
    <row r="908" spans="1:8" hidden="1">
      <c r="A908">
        <v>907</v>
      </c>
      <c r="B908">
        <v>49</v>
      </c>
      <c r="C908" t="s">
        <v>80</v>
      </c>
      <c r="D908">
        <v>1</v>
      </c>
      <c r="E908" t="s">
        <v>490</v>
      </c>
      <c r="F908" t="s">
        <v>483</v>
      </c>
      <c r="G908">
        <v>-23.743105</v>
      </c>
      <c r="H908">
        <v>-45.413649999999997</v>
      </c>
    </row>
    <row r="909" spans="1:8" hidden="1">
      <c r="A909">
        <v>908</v>
      </c>
      <c r="B909">
        <v>50</v>
      </c>
      <c r="C909" t="s">
        <v>50</v>
      </c>
      <c r="D909">
        <v>8</v>
      </c>
      <c r="E909" t="s">
        <v>490</v>
      </c>
      <c r="F909" t="s">
        <v>483</v>
      </c>
      <c r="G909">
        <v>-23.743172999999999</v>
      </c>
      <c r="H909">
        <v>-45.414157000000003</v>
      </c>
    </row>
    <row r="910" spans="1:8" hidden="1">
      <c r="A910">
        <v>909</v>
      </c>
      <c r="B910">
        <v>51</v>
      </c>
      <c r="C910" t="s">
        <v>54</v>
      </c>
      <c r="D910">
        <v>55</v>
      </c>
      <c r="E910" t="s">
        <v>490</v>
      </c>
      <c r="F910" t="s">
        <v>483</v>
      </c>
      <c r="G910">
        <v>-23.743188</v>
      </c>
      <c r="H910">
        <v>-45.414099</v>
      </c>
    </row>
    <row r="911" spans="1:8" hidden="1">
      <c r="A911">
        <v>910</v>
      </c>
      <c r="B911">
        <v>52</v>
      </c>
      <c r="C911" t="s">
        <v>66</v>
      </c>
      <c r="D911">
        <v>1</v>
      </c>
      <c r="E911" t="s">
        <v>490</v>
      </c>
      <c r="F911" t="s">
        <v>483</v>
      </c>
      <c r="G911">
        <v>-23.743265999999998</v>
      </c>
      <c r="H911">
        <v>-45.414315999999999</v>
      </c>
    </row>
    <row r="912" spans="1:8" hidden="1">
      <c r="A912">
        <v>911</v>
      </c>
      <c r="B912">
        <v>53</v>
      </c>
      <c r="C912" t="s">
        <v>80</v>
      </c>
      <c r="D912">
        <v>1</v>
      </c>
      <c r="E912" t="s">
        <v>490</v>
      </c>
      <c r="F912" t="s">
        <v>483</v>
      </c>
      <c r="G912">
        <v>-23.74352</v>
      </c>
      <c r="H912">
        <v>-45.414012</v>
      </c>
    </row>
    <row r="913" spans="1:8" hidden="1">
      <c r="A913">
        <v>912</v>
      </c>
      <c r="B913">
        <v>54</v>
      </c>
      <c r="C913" t="s">
        <v>50</v>
      </c>
      <c r="D913">
        <v>4</v>
      </c>
      <c r="E913" t="s">
        <v>490</v>
      </c>
      <c r="F913" t="s">
        <v>483</v>
      </c>
      <c r="G913">
        <v>-23.743565</v>
      </c>
      <c r="H913">
        <v>-45.414020000000001</v>
      </c>
    </row>
    <row r="914" spans="1:8" hidden="1">
      <c r="A914">
        <v>913</v>
      </c>
      <c r="B914">
        <v>55</v>
      </c>
      <c r="C914" t="s">
        <v>66</v>
      </c>
      <c r="D914">
        <v>1</v>
      </c>
      <c r="E914" t="s">
        <v>490</v>
      </c>
      <c r="F914" t="s">
        <v>483</v>
      </c>
      <c r="G914">
        <v>-23.743459999999999</v>
      </c>
      <c r="H914">
        <v>-45.413919</v>
      </c>
    </row>
    <row r="915" spans="1:8" hidden="1">
      <c r="A915">
        <v>914</v>
      </c>
      <c r="B915">
        <v>56</v>
      </c>
      <c r="C915" t="s">
        <v>28</v>
      </c>
      <c r="D915">
        <v>2</v>
      </c>
      <c r="E915" t="s">
        <v>490</v>
      </c>
      <c r="F915" t="s">
        <v>483</v>
      </c>
      <c r="G915">
        <v>-23.743454</v>
      </c>
      <c r="H915">
        <v>-45.413913000000001</v>
      </c>
    </row>
    <row r="916" spans="1:8" hidden="1">
      <c r="A916">
        <v>915</v>
      </c>
      <c r="B916">
        <v>57</v>
      </c>
      <c r="C916" t="s">
        <v>12</v>
      </c>
      <c r="D916">
        <v>20</v>
      </c>
      <c r="E916" t="s">
        <v>490</v>
      </c>
      <c r="F916" t="s">
        <v>483</v>
      </c>
      <c r="G916">
        <v>-23.743489</v>
      </c>
      <c r="H916">
        <v>-45.413919999999997</v>
      </c>
    </row>
    <row r="917" spans="1:8" hidden="1">
      <c r="A917">
        <v>916</v>
      </c>
      <c r="B917">
        <v>58</v>
      </c>
      <c r="C917" t="s">
        <v>34</v>
      </c>
      <c r="D917">
        <v>20</v>
      </c>
      <c r="E917" t="s">
        <v>490</v>
      </c>
      <c r="F917" t="s">
        <v>483</v>
      </c>
      <c r="G917">
        <v>-23.743473000000002</v>
      </c>
      <c r="H917">
        <v>-45.413929000000003</v>
      </c>
    </row>
    <row r="918" spans="1:8" hidden="1">
      <c r="A918">
        <v>917</v>
      </c>
      <c r="B918">
        <v>59</v>
      </c>
      <c r="C918" t="s">
        <v>20</v>
      </c>
      <c r="D918">
        <v>15</v>
      </c>
      <c r="E918" t="s">
        <v>490</v>
      </c>
      <c r="F918" t="s">
        <v>483</v>
      </c>
      <c r="G918">
        <v>-23.743020000000001</v>
      </c>
      <c r="H918">
        <v>-45.414374000000002</v>
      </c>
    </row>
    <row r="919" spans="1:8" hidden="1">
      <c r="A919">
        <v>918</v>
      </c>
      <c r="B919">
        <v>60</v>
      </c>
      <c r="C919" t="s">
        <v>36</v>
      </c>
      <c r="D919">
        <v>15</v>
      </c>
      <c r="E919" t="s">
        <v>490</v>
      </c>
      <c r="F919" t="s">
        <v>483</v>
      </c>
      <c r="G919">
        <v>-23.743031999999999</v>
      </c>
      <c r="H919">
        <v>-45.414369000000001</v>
      </c>
    </row>
    <row r="920" spans="1:8" hidden="1">
      <c r="A920">
        <v>919</v>
      </c>
      <c r="B920">
        <v>61</v>
      </c>
      <c r="C920" t="s">
        <v>80</v>
      </c>
      <c r="D920">
        <v>1</v>
      </c>
      <c r="E920" t="s">
        <v>490</v>
      </c>
      <c r="F920" t="s">
        <v>483</v>
      </c>
      <c r="G920">
        <v>-23.742789999999999</v>
      </c>
      <c r="H920">
        <v>-45.413933999999998</v>
      </c>
    </row>
    <row r="921" spans="1:8" hidden="1">
      <c r="A921">
        <v>920</v>
      </c>
      <c r="B921">
        <v>62</v>
      </c>
      <c r="C921" t="s">
        <v>66</v>
      </c>
      <c r="D921">
        <v>1</v>
      </c>
      <c r="E921" t="s">
        <v>490</v>
      </c>
      <c r="F921" t="s">
        <v>483</v>
      </c>
      <c r="G921">
        <v>-23.743022</v>
      </c>
      <c r="H921">
        <v>-45.414298000000002</v>
      </c>
    </row>
    <row r="922" spans="1:8" hidden="1">
      <c r="A922">
        <v>921</v>
      </c>
      <c r="B922">
        <v>63</v>
      </c>
      <c r="C922" t="s">
        <v>22</v>
      </c>
      <c r="D922">
        <v>7</v>
      </c>
      <c r="E922" t="s">
        <v>490</v>
      </c>
      <c r="F922" t="s">
        <v>483</v>
      </c>
      <c r="G922">
        <v>-23.742705999999998</v>
      </c>
      <c r="H922">
        <v>-45.414366999999999</v>
      </c>
    </row>
    <row r="923" spans="1:8" hidden="1">
      <c r="A923">
        <v>922</v>
      </c>
      <c r="B923">
        <v>64</v>
      </c>
      <c r="C923" t="s">
        <v>78</v>
      </c>
      <c r="D923">
        <v>1</v>
      </c>
      <c r="E923" t="s">
        <v>490</v>
      </c>
      <c r="F923" t="s">
        <v>483</v>
      </c>
      <c r="G923">
        <v>-23.742743999999998</v>
      </c>
      <c r="H923">
        <v>-45.414428000000001</v>
      </c>
    </row>
    <row r="924" spans="1:8" hidden="1">
      <c r="A924">
        <v>923</v>
      </c>
      <c r="B924">
        <v>65</v>
      </c>
      <c r="C924" t="s">
        <v>36</v>
      </c>
      <c r="D924">
        <v>10</v>
      </c>
      <c r="E924" t="s">
        <v>490</v>
      </c>
      <c r="F924" t="s">
        <v>483</v>
      </c>
      <c r="G924">
        <v>-23.742728</v>
      </c>
      <c r="H924">
        <v>-45.414498000000002</v>
      </c>
    </row>
    <row r="925" spans="1:8" hidden="1">
      <c r="A925">
        <v>924</v>
      </c>
      <c r="B925">
        <v>66</v>
      </c>
      <c r="C925" t="s">
        <v>26</v>
      </c>
      <c r="D925">
        <v>10</v>
      </c>
      <c r="E925" t="s">
        <v>490</v>
      </c>
      <c r="F925" t="s">
        <v>483</v>
      </c>
      <c r="G925">
        <v>-23.742737999999999</v>
      </c>
      <c r="H925">
        <v>-45.414492000000003</v>
      </c>
    </row>
    <row r="926" spans="1:8" hidden="1">
      <c r="A926">
        <v>925</v>
      </c>
      <c r="B926">
        <v>67</v>
      </c>
      <c r="C926" t="s">
        <v>36</v>
      </c>
      <c r="D926">
        <v>15</v>
      </c>
      <c r="E926" t="s">
        <v>490</v>
      </c>
      <c r="F926" t="s">
        <v>483</v>
      </c>
      <c r="G926">
        <v>-23.742785000000001</v>
      </c>
      <c r="H926">
        <v>-45.414718999999998</v>
      </c>
    </row>
    <row r="927" spans="1:8" hidden="1">
      <c r="A927">
        <v>926</v>
      </c>
      <c r="B927">
        <v>68</v>
      </c>
      <c r="C927" t="s">
        <v>26</v>
      </c>
      <c r="D927">
        <v>3</v>
      </c>
      <c r="E927" t="s">
        <v>490</v>
      </c>
      <c r="F927" t="s">
        <v>483</v>
      </c>
      <c r="G927">
        <v>-23.742775000000002</v>
      </c>
      <c r="H927">
        <v>-45.414695999999999</v>
      </c>
    </row>
    <row r="928" spans="1:8" hidden="1">
      <c r="A928">
        <v>927</v>
      </c>
      <c r="B928">
        <v>69</v>
      </c>
      <c r="C928" t="s">
        <v>36</v>
      </c>
      <c r="D928">
        <v>16</v>
      </c>
      <c r="E928" t="s">
        <v>490</v>
      </c>
      <c r="F928" t="s">
        <v>483</v>
      </c>
      <c r="G928">
        <v>-23.742740999999999</v>
      </c>
      <c r="H928">
        <v>-45.415005000000001</v>
      </c>
    </row>
    <row r="929" spans="1:8" hidden="1">
      <c r="A929">
        <v>928</v>
      </c>
      <c r="B929">
        <v>70</v>
      </c>
      <c r="C929" t="s">
        <v>80</v>
      </c>
      <c r="D929">
        <v>1</v>
      </c>
      <c r="E929" t="s">
        <v>490</v>
      </c>
      <c r="F929" t="s">
        <v>483</v>
      </c>
      <c r="G929">
        <v>-23.742706999999999</v>
      </c>
      <c r="H929">
        <v>-45.415013000000002</v>
      </c>
    </row>
    <row r="930" spans="1:8" hidden="1">
      <c r="A930">
        <v>929</v>
      </c>
      <c r="B930">
        <v>71</v>
      </c>
      <c r="C930" t="s">
        <v>32</v>
      </c>
      <c r="D930">
        <v>20</v>
      </c>
      <c r="E930" t="s">
        <v>490</v>
      </c>
      <c r="F930" t="s">
        <v>483</v>
      </c>
      <c r="G930">
        <v>-23.742829</v>
      </c>
      <c r="H930">
        <v>-45.415067000000001</v>
      </c>
    </row>
    <row r="931" spans="1:8" hidden="1">
      <c r="A931">
        <v>930</v>
      </c>
      <c r="B931">
        <v>72</v>
      </c>
      <c r="C931" t="s">
        <v>36</v>
      </c>
      <c r="D931">
        <v>9</v>
      </c>
      <c r="E931" t="s">
        <v>490</v>
      </c>
      <c r="F931" t="s">
        <v>483</v>
      </c>
      <c r="G931">
        <v>-23.743158000000001</v>
      </c>
      <c r="H931">
        <v>-45.415264000000001</v>
      </c>
    </row>
    <row r="932" spans="1:8" hidden="1">
      <c r="A932">
        <v>931</v>
      </c>
      <c r="B932">
        <v>73</v>
      </c>
      <c r="C932" t="s">
        <v>36</v>
      </c>
      <c r="D932">
        <v>16</v>
      </c>
      <c r="E932" t="s">
        <v>490</v>
      </c>
      <c r="F932" t="s">
        <v>483</v>
      </c>
      <c r="G932">
        <v>-23.743341999999998</v>
      </c>
      <c r="H932">
        <v>-45.415258000000001</v>
      </c>
    </row>
    <row r="933" spans="1:8" hidden="1">
      <c r="A933">
        <v>932</v>
      </c>
      <c r="B933">
        <v>74</v>
      </c>
      <c r="C933" t="s">
        <v>30</v>
      </c>
      <c r="D933">
        <v>10</v>
      </c>
      <c r="E933" t="s">
        <v>490</v>
      </c>
      <c r="F933" t="s">
        <v>483</v>
      </c>
      <c r="G933">
        <v>-23.743746999999999</v>
      </c>
      <c r="H933">
        <v>-45.415596999999998</v>
      </c>
    </row>
    <row r="934" spans="1:8" hidden="1">
      <c r="A934">
        <v>933</v>
      </c>
      <c r="B934">
        <v>75</v>
      </c>
      <c r="C934" t="s">
        <v>12</v>
      </c>
      <c r="D934">
        <v>30</v>
      </c>
      <c r="E934" t="s">
        <v>490</v>
      </c>
      <c r="F934" t="s">
        <v>483</v>
      </c>
      <c r="G934">
        <v>-23.743801000000001</v>
      </c>
      <c r="H934">
        <v>-45.415664999999997</v>
      </c>
    </row>
    <row r="935" spans="1:8" hidden="1">
      <c r="A935">
        <v>934</v>
      </c>
      <c r="B935">
        <v>76</v>
      </c>
      <c r="C935" t="s">
        <v>36</v>
      </c>
      <c r="D935">
        <v>40</v>
      </c>
      <c r="E935" t="s">
        <v>490</v>
      </c>
      <c r="F935" t="s">
        <v>483</v>
      </c>
      <c r="G935">
        <v>-23.743793</v>
      </c>
      <c r="H935">
        <v>-45.415677000000002</v>
      </c>
    </row>
    <row r="936" spans="1:8" hidden="1">
      <c r="A936">
        <v>935</v>
      </c>
      <c r="B936">
        <v>77</v>
      </c>
      <c r="C936" t="s">
        <v>24</v>
      </c>
      <c r="D936">
        <v>10</v>
      </c>
      <c r="E936" t="s">
        <v>490</v>
      </c>
      <c r="F936" t="s">
        <v>483</v>
      </c>
      <c r="G936">
        <v>-23.743893</v>
      </c>
      <c r="H936">
        <v>-45.415722000000002</v>
      </c>
    </row>
    <row r="937" spans="1:8" hidden="1">
      <c r="A937">
        <v>936</v>
      </c>
      <c r="B937">
        <v>78</v>
      </c>
      <c r="C937" t="s">
        <v>36</v>
      </c>
      <c r="D937">
        <v>4</v>
      </c>
      <c r="E937" t="s">
        <v>490</v>
      </c>
      <c r="F937" t="s">
        <v>483</v>
      </c>
      <c r="G937">
        <v>-23.743905000000002</v>
      </c>
      <c r="H937">
        <v>-45.415739000000002</v>
      </c>
    </row>
    <row r="938" spans="1:8" hidden="1">
      <c r="A938">
        <v>937</v>
      </c>
      <c r="B938">
        <v>79</v>
      </c>
      <c r="C938" t="s">
        <v>40</v>
      </c>
      <c r="D938">
        <v>10</v>
      </c>
      <c r="E938" t="s">
        <v>490</v>
      </c>
      <c r="F938" t="s">
        <v>483</v>
      </c>
      <c r="G938">
        <v>-23.743893</v>
      </c>
      <c r="H938">
        <v>-45.415708000000002</v>
      </c>
    </row>
    <row r="939" spans="1:8" hidden="1">
      <c r="A939">
        <v>938</v>
      </c>
      <c r="B939">
        <v>1</v>
      </c>
      <c r="C939" t="s">
        <v>24</v>
      </c>
      <c r="D939">
        <v>1.4</v>
      </c>
      <c r="E939" t="s">
        <v>491</v>
      </c>
      <c r="F939" t="s">
        <v>492</v>
      </c>
      <c r="G939">
        <v>-23.565567000000001</v>
      </c>
      <c r="H939">
        <v>-45.448869999999999</v>
      </c>
    </row>
    <row r="940" spans="1:8" hidden="1">
      <c r="A940">
        <v>939</v>
      </c>
      <c r="B940">
        <v>2</v>
      </c>
      <c r="C940" t="s">
        <v>24</v>
      </c>
      <c r="D940">
        <v>0.5</v>
      </c>
      <c r="E940" t="s">
        <v>491</v>
      </c>
      <c r="F940" t="s">
        <v>492</v>
      </c>
      <c r="G940">
        <v>-23.565733000000002</v>
      </c>
      <c r="H940">
        <v>-45.448860000000003</v>
      </c>
    </row>
    <row r="941" spans="1:8" hidden="1">
      <c r="A941">
        <v>940</v>
      </c>
      <c r="B941">
        <v>3</v>
      </c>
      <c r="C941" t="s">
        <v>20</v>
      </c>
      <c r="D941">
        <v>7</v>
      </c>
      <c r="E941" t="s">
        <v>491</v>
      </c>
      <c r="F941" t="s">
        <v>492</v>
      </c>
      <c r="G941">
        <v>-23.568287000000002</v>
      </c>
      <c r="H941">
        <v>-45.448459999999997</v>
      </c>
    </row>
    <row r="942" spans="1:8" hidden="1">
      <c r="A942">
        <v>941</v>
      </c>
      <c r="B942">
        <v>4</v>
      </c>
      <c r="C942" t="s">
        <v>36</v>
      </c>
      <c r="D942">
        <v>11</v>
      </c>
      <c r="E942" t="s">
        <v>491</v>
      </c>
      <c r="F942" t="s">
        <v>492</v>
      </c>
      <c r="G942">
        <v>-23.568303</v>
      </c>
      <c r="H942">
        <v>-45.448473999999997</v>
      </c>
    </row>
    <row r="943" spans="1:8" hidden="1">
      <c r="A943">
        <v>942</v>
      </c>
      <c r="B943">
        <v>5</v>
      </c>
      <c r="C943" t="s">
        <v>24</v>
      </c>
      <c r="D943">
        <v>4</v>
      </c>
      <c r="E943" t="s">
        <v>491</v>
      </c>
      <c r="F943" t="s">
        <v>492</v>
      </c>
      <c r="G943">
        <v>-23.568348</v>
      </c>
      <c r="H943">
        <v>-45.448372999999997</v>
      </c>
    </row>
    <row r="944" spans="1:8" hidden="1">
      <c r="A944">
        <v>943</v>
      </c>
      <c r="B944">
        <v>6</v>
      </c>
      <c r="C944" t="s">
        <v>20</v>
      </c>
      <c r="D944">
        <v>18</v>
      </c>
      <c r="E944" t="s">
        <v>491</v>
      </c>
      <c r="F944" t="s">
        <v>492</v>
      </c>
      <c r="G944">
        <v>-23.568414000000001</v>
      </c>
      <c r="H944">
        <v>-45.448175999999997</v>
      </c>
    </row>
    <row r="945" spans="1:8" hidden="1">
      <c r="A945">
        <v>944</v>
      </c>
      <c r="B945">
        <v>7</v>
      </c>
      <c r="C945" t="s">
        <v>36</v>
      </c>
      <c r="D945">
        <v>18</v>
      </c>
      <c r="E945" t="s">
        <v>491</v>
      </c>
      <c r="F945" t="s">
        <v>492</v>
      </c>
      <c r="G945">
        <v>-23.56842</v>
      </c>
      <c r="H945">
        <v>-45.448151000000003</v>
      </c>
    </row>
    <row r="946" spans="1:8" hidden="1">
      <c r="A946">
        <v>945</v>
      </c>
      <c r="B946">
        <v>8</v>
      </c>
      <c r="C946" t="s">
        <v>20</v>
      </c>
      <c r="D946">
        <v>13</v>
      </c>
      <c r="E946" t="s">
        <v>491</v>
      </c>
      <c r="F946" t="s">
        <v>492</v>
      </c>
      <c r="G946">
        <v>-23.568473000000001</v>
      </c>
      <c r="H946">
        <v>-45.448064000000002</v>
      </c>
    </row>
    <row r="947" spans="1:8" hidden="1">
      <c r="A947">
        <v>946</v>
      </c>
      <c r="B947">
        <v>9</v>
      </c>
      <c r="C947" t="s">
        <v>36</v>
      </c>
      <c r="D947">
        <v>20</v>
      </c>
      <c r="E947" t="s">
        <v>491</v>
      </c>
      <c r="F947" t="s">
        <v>492</v>
      </c>
      <c r="G947">
        <v>-23.568527</v>
      </c>
      <c r="H947">
        <v>-45.448002000000002</v>
      </c>
    </row>
    <row r="948" spans="1:8" hidden="1">
      <c r="A948">
        <v>947</v>
      </c>
      <c r="B948">
        <v>10</v>
      </c>
      <c r="C948" t="s">
        <v>20</v>
      </c>
      <c r="D948">
        <v>19</v>
      </c>
      <c r="E948" t="s">
        <v>491</v>
      </c>
      <c r="F948" t="s">
        <v>492</v>
      </c>
      <c r="G948">
        <v>-23.568643000000002</v>
      </c>
      <c r="H948">
        <v>-45.447927</v>
      </c>
    </row>
    <row r="949" spans="1:8" hidden="1">
      <c r="A949">
        <v>948</v>
      </c>
      <c r="B949">
        <v>11</v>
      </c>
      <c r="C949" t="s">
        <v>36</v>
      </c>
      <c r="D949">
        <v>19</v>
      </c>
      <c r="E949" t="s">
        <v>491</v>
      </c>
      <c r="F949" t="s">
        <v>492</v>
      </c>
      <c r="G949">
        <v>-23.568659</v>
      </c>
      <c r="H949">
        <v>-45.447901999999999</v>
      </c>
    </row>
    <row r="950" spans="1:8" hidden="1">
      <c r="A950">
        <v>949</v>
      </c>
      <c r="B950">
        <v>12</v>
      </c>
      <c r="C950" t="s">
        <v>20</v>
      </c>
      <c r="D950">
        <v>13</v>
      </c>
      <c r="E950" t="s">
        <v>491</v>
      </c>
      <c r="F950" t="s">
        <v>492</v>
      </c>
      <c r="G950">
        <v>-23.568458</v>
      </c>
      <c r="H950">
        <v>-45.446097000000002</v>
      </c>
    </row>
    <row r="951" spans="1:8" hidden="1">
      <c r="A951">
        <v>950</v>
      </c>
      <c r="B951">
        <v>13</v>
      </c>
      <c r="C951" t="s">
        <v>36</v>
      </c>
      <c r="D951">
        <v>22</v>
      </c>
      <c r="E951" t="s">
        <v>491</v>
      </c>
      <c r="F951" t="s">
        <v>492</v>
      </c>
      <c r="G951">
        <v>-23.568463999999999</v>
      </c>
      <c r="H951">
        <v>-45.446010000000001</v>
      </c>
    </row>
    <row r="952" spans="1:8" hidden="1">
      <c r="A952">
        <v>951</v>
      </c>
      <c r="B952">
        <v>14</v>
      </c>
      <c r="C952" t="s">
        <v>20</v>
      </c>
      <c r="D952">
        <v>22</v>
      </c>
      <c r="E952" t="s">
        <v>491</v>
      </c>
      <c r="F952" t="s">
        <v>492</v>
      </c>
      <c r="G952">
        <v>-23.568460999999999</v>
      </c>
      <c r="H952">
        <v>-45.445995000000003</v>
      </c>
    </row>
    <row r="953" spans="1:8" hidden="1">
      <c r="A953">
        <v>952</v>
      </c>
      <c r="B953">
        <v>15</v>
      </c>
      <c r="C953" t="s">
        <v>36</v>
      </c>
      <c r="D953">
        <v>22</v>
      </c>
      <c r="E953" t="s">
        <v>491</v>
      </c>
      <c r="F953" t="s">
        <v>492</v>
      </c>
      <c r="G953">
        <v>-23.568435000000001</v>
      </c>
      <c r="H953">
        <v>-45.445894000000003</v>
      </c>
    </row>
    <row r="954" spans="1:8" hidden="1">
      <c r="A954">
        <v>953</v>
      </c>
      <c r="B954">
        <v>16</v>
      </c>
      <c r="C954" t="s">
        <v>20</v>
      </c>
      <c r="D954">
        <v>15</v>
      </c>
      <c r="E954" t="s">
        <v>491</v>
      </c>
      <c r="F954" t="s">
        <v>492</v>
      </c>
      <c r="G954">
        <v>-23.568418000000001</v>
      </c>
      <c r="H954">
        <v>-45.445686000000002</v>
      </c>
    </row>
    <row r="955" spans="1:8" hidden="1">
      <c r="A955">
        <v>954</v>
      </c>
      <c r="B955">
        <v>17</v>
      </c>
      <c r="C955" t="s">
        <v>36</v>
      </c>
      <c r="D955">
        <v>15</v>
      </c>
      <c r="E955" t="s">
        <v>491</v>
      </c>
      <c r="F955" t="s">
        <v>492</v>
      </c>
      <c r="G955">
        <v>-23.568418000000001</v>
      </c>
      <c r="H955">
        <v>-45.445695999999998</v>
      </c>
    </row>
    <row r="956" spans="1:8" hidden="1">
      <c r="A956">
        <v>955</v>
      </c>
      <c r="B956">
        <v>18</v>
      </c>
      <c r="C956" t="s">
        <v>52</v>
      </c>
      <c r="D956">
        <v>45</v>
      </c>
      <c r="E956" t="s">
        <v>491</v>
      </c>
      <c r="F956" t="s">
        <v>492</v>
      </c>
      <c r="G956">
        <v>-23.568404000000001</v>
      </c>
      <c r="H956">
        <v>-45.445666000000003</v>
      </c>
    </row>
    <row r="957" spans="1:8" hidden="1">
      <c r="A957">
        <v>956</v>
      </c>
      <c r="B957">
        <v>19</v>
      </c>
      <c r="C957" t="s">
        <v>28</v>
      </c>
      <c r="D957">
        <v>28</v>
      </c>
      <c r="E957" t="s">
        <v>491</v>
      </c>
      <c r="F957" t="s">
        <v>492</v>
      </c>
      <c r="G957">
        <v>-23.568401999999999</v>
      </c>
      <c r="H957">
        <v>-45.445663000000003</v>
      </c>
    </row>
    <row r="958" spans="1:8" hidden="1">
      <c r="A958">
        <v>957</v>
      </c>
      <c r="B958">
        <v>20</v>
      </c>
      <c r="C958" t="s">
        <v>68</v>
      </c>
      <c r="D958">
        <v>1</v>
      </c>
      <c r="E958" t="s">
        <v>491</v>
      </c>
      <c r="F958" t="s">
        <v>492</v>
      </c>
      <c r="G958">
        <v>-23.568404999999998</v>
      </c>
      <c r="H958">
        <v>-45.445731000000002</v>
      </c>
    </row>
    <row r="959" spans="1:8" hidden="1">
      <c r="A959">
        <v>958</v>
      </c>
      <c r="B959">
        <v>21</v>
      </c>
      <c r="C959" t="s">
        <v>70</v>
      </c>
      <c r="D959">
        <v>1</v>
      </c>
      <c r="E959" t="s">
        <v>493</v>
      </c>
      <c r="F959" t="s">
        <v>492</v>
      </c>
      <c r="G959">
        <v>-23.564664</v>
      </c>
      <c r="H959">
        <v>-45.448765999999999</v>
      </c>
    </row>
    <row r="960" spans="1:8" hidden="1">
      <c r="A960">
        <v>959</v>
      </c>
      <c r="B960">
        <v>22</v>
      </c>
      <c r="C960" t="s">
        <v>70</v>
      </c>
      <c r="D960">
        <v>1</v>
      </c>
      <c r="E960" t="s">
        <v>494</v>
      </c>
      <c r="F960" t="s">
        <v>492</v>
      </c>
      <c r="G960">
        <v>-23.593520000000002</v>
      </c>
      <c r="H960">
        <v>-45.428007000000001</v>
      </c>
    </row>
    <row r="961" spans="1:8" hidden="1">
      <c r="A961">
        <v>960</v>
      </c>
      <c r="B961">
        <v>23</v>
      </c>
      <c r="C961" t="s">
        <v>70</v>
      </c>
      <c r="D961">
        <v>1</v>
      </c>
      <c r="E961" t="s">
        <v>495</v>
      </c>
      <c r="F961" t="s">
        <v>492</v>
      </c>
      <c r="G961">
        <v>-23.729227999999999</v>
      </c>
      <c r="H961">
        <v>-45.533681999999999</v>
      </c>
    </row>
    <row r="962" spans="1:8" hidden="1">
      <c r="A962">
        <v>961</v>
      </c>
      <c r="B962">
        <v>1</v>
      </c>
      <c r="C962" t="s">
        <v>30</v>
      </c>
      <c r="D962">
        <v>4</v>
      </c>
      <c r="E962" t="s">
        <v>496</v>
      </c>
      <c r="F962" t="s">
        <v>497</v>
      </c>
      <c r="G962">
        <v>-23.616109999999999</v>
      </c>
      <c r="H962">
        <v>-45.774169999999998</v>
      </c>
    </row>
    <row r="963" spans="1:8" hidden="1">
      <c r="A963">
        <v>962</v>
      </c>
      <c r="B963">
        <v>2</v>
      </c>
      <c r="C963" t="s">
        <v>44</v>
      </c>
      <c r="D963">
        <v>40</v>
      </c>
      <c r="E963" t="s">
        <v>496</v>
      </c>
      <c r="F963" t="s">
        <v>497</v>
      </c>
      <c r="G963">
        <v>-23.61664</v>
      </c>
      <c r="H963">
        <v>-45.77375</v>
      </c>
    </row>
    <row r="964" spans="1:8" hidden="1">
      <c r="A964">
        <v>963</v>
      </c>
      <c r="B964">
        <v>3</v>
      </c>
      <c r="C964" t="s">
        <v>36</v>
      </c>
      <c r="D964">
        <v>20</v>
      </c>
      <c r="E964" t="s">
        <v>496</v>
      </c>
      <c r="F964" t="s">
        <v>497</v>
      </c>
      <c r="G964">
        <v>-23.6175</v>
      </c>
      <c r="H964">
        <v>-45.773620000000001</v>
      </c>
    </row>
    <row r="965" spans="1:8" hidden="1">
      <c r="A965">
        <v>964</v>
      </c>
      <c r="B965">
        <v>4</v>
      </c>
      <c r="C965" t="s">
        <v>36</v>
      </c>
      <c r="D965">
        <v>9</v>
      </c>
      <c r="E965" t="s">
        <v>496</v>
      </c>
      <c r="F965" t="s">
        <v>497</v>
      </c>
      <c r="G965">
        <v>-23.618210000000001</v>
      </c>
      <c r="H965">
        <v>-45.77375</v>
      </c>
    </row>
    <row r="966" spans="1:8" hidden="1">
      <c r="A966">
        <v>965</v>
      </c>
      <c r="B966">
        <v>5</v>
      </c>
      <c r="C966" t="s">
        <v>30</v>
      </c>
      <c r="D966">
        <v>4</v>
      </c>
      <c r="E966" t="s">
        <v>496</v>
      </c>
      <c r="F966" t="s">
        <v>497</v>
      </c>
      <c r="G966">
        <v>-23.619309999999999</v>
      </c>
      <c r="H966">
        <v>-45.772440000000003</v>
      </c>
    </row>
    <row r="967" spans="1:8" hidden="1">
      <c r="A967">
        <v>966</v>
      </c>
      <c r="B967">
        <v>6</v>
      </c>
      <c r="C967" t="s">
        <v>20</v>
      </c>
      <c r="D967">
        <v>9</v>
      </c>
      <c r="E967" t="s">
        <v>496</v>
      </c>
      <c r="F967" t="s">
        <v>497</v>
      </c>
      <c r="G967">
        <v>-23.619730000000001</v>
      </c>
      <c r="H967">
        <v>-45.77129</v>
      </c>
    </row>
    <row r="968" spans="1:8" hidden="1">
      <c r="A968">
        <v>967</v>
      </c>
      <c r="B968">
        <v>7</v>
      </c>
      <c r="C968" t="s">
        <v>52</v>
      </c>
      <c r="D968">
        <v>35</v>
      </c>
      <c r="E968" t="s">
        <v>496</v>
      </c>
      <c r="F968" t="s">
        <v>497</v>
      </c>
      <c r="G968">
        <v>-23.62</v>
      </c>
      <c r="H968">
        <v>-45.771270000000001</v>
      </c>
    </row>
    <row r="969" spans="1:8" hidden="1">
      <c r="A969">
        <v>968</v>
      </c>
      <c r="B969">
        <v>8</v>
      </c>
      <c r="C969" t="s">
        <v>36</v>
      </c>
      <c r="D969">
        <v>15</v>
      </c>
      <c r="E969" t="s">
        <v>496</v>
      </c>
      <c r="F969" t="s">
        <v>497</v>
      </c>
      <c r="G969">
        <v>-23.619869999999999</v>
      </c>
      <c r="H969">
        <v>-45.770899999999997</v>
      </c>
    </row>
    <row r="970" spans="1:8" hidden="1">
      <c r="A970">
        <v>969</v>
      </c>
      <c r="B970">
        <v>9</v>
      </c>
      <c r="C970" t="s">
        <v>20</v>
      </c>
      <c r="D970">
        <v>6</v>
      </c>
      <c r="E970" t="s">
        <v>496</v>
      </c>
      <c r="F970" t="s">
        <v>497</v>
      </c>
      <c r="G970">
        <v>-23.619990000000001</v>
      </c>
      <c r="H970">
        <v>-45.770809999999997</v>
      </c>
    </row>
    <row r="971" spans="1:8" hidden="1">
      <c r="A971">
        <v>970</v>
      </c>
      <c r="B971">
        <v>10</v>
      </c>
      <c r="C971" t="s">
        <v>54</v>
      </c>
      <c r="D971">
        <v>15</v>
      </c>
      <c r="E971" t="s">
        <v>496</v>
      </c>
      <c r="F971" t="s">
        <v>497</v>
      </c>
      <c r="G971">
        <v>-23.620280000000001</v>
      </c>
      <c r="H971">
        <v>-45.770400000000002</v>
      </c>
    </row>
    <row r="972" spans="1:8" hidden="1">
      <c r="A972">
        <v>971</v>
      </c>
      <c r="B972">
        <v>11</v>
      </c>
      <c r="C972" t="s">
        <v>20</v>
      </c>
      <c r="D972">
        <v>3</v>
      </c>
      <c r="E972" t="s">
        <v>496</v>
      </c>
      <c r="F972" t="s">
        <v>497</v>
      </c>
      <c r="G972">
        <v>-23.620719999999999</v>
      </c>
      <c r="H972">
        <v>-45.769039999999997</v>
      </c>
    </row>
    <row r="973" spans="1:8" hidden="1">
      <c r="A973">
        <v>972</v>
      </c>
      <c r="B973">
        <v>12</v>
      </c>
      <c r="C973" t="s">
        <v>36</v>
      </c>
      <c r="D973">
        <v>5</v>
      </c>
      <c r="E973" t="s">
        <v>496</v>
      </c>
      <c r="F973" t="s">
        <v>497</v>
      </c>
      <c r="G973">
        <v>-23.62078</v>
      </c>
      <c r="H973">
        <v>-45.768999999999998</v>
      </c>
    </row>
    <row r="974" spans="1:8" hidden="1">
      <c r="A974">
        <v>973</v>
      </c>
      <c r="B974">
        <v>13</v>
      </c>
      <c r="C974" t="s">
        <v>36</v>
      </c>
      <c r="D974">
        <v>30</v>
      </c>
      <c r="E974" t="s">
        <v>496</v>
      </c>
      <c r="F974" t="s">
        <v>497</v>
      </c>
      <c r="G974">
        <v>-23.62032</v>
      </c>
      <c r="H974">
        <v>-45.768479999999997</v>
      </c>
    </row>
    <row r="975" spans="1:8" hidden="1">
      <c r="A975">
        <v>974</v>
      </c>
      <c r="B975">
        <v>14</v>
      </c>
      <c r="C975" t="s">
        <v>36</v>
      </c>
      <c r="D975">
        <v>7</v>
      </c>
      <c r="E975" t="s">
        <v>496</v>
      </c>
      <c r="F975" t="s">
        <v>497</v>
      </c>
      <c r="G975">
        <v>-23.619810000000001</v>
      </c>
      <c r="H975">
        <v>-45.767569999999999</v>
      </c>
    </row>
    <row r="976" spans="1:8" hidden="1">
      <c r="A976">
        <v>975</v>
      </c>
      <c r="B976">
        <v>15</v>
      </c>
      <c r="C976" t="s">
        <v>30</v>
      </c>
      <c r="D976">
        <v>5</v>
      </c>
      <c r="E976" t="s">
        <v>496</v>
      </c>
      <c r="F976" t="s">
        <v>497</v>
      </c>
      <c r="G976">
        <v>-23.619769999999999</v>
      </c>
      <c r="H976">
        <v>-45.76746</v>
      </c>
    </row>
    <row r="977" spans="1:8" hidden="1">
      <c r="A977">
        <v>976</v>
      </c>
      <c r="B977">
        <v>16</v>
      </c>
      <c r="C977" t="s">
        <v>20</v>
      </c>
      <c r="D977">
        <v>4</v>
      </c>
      <c r="E977" t="s">
        <v>496</v>
      </c>
      <c r="F977" t="s">
        <v>497</v>
      </c>
      <c r="G977">
        <v>-23.61984</v>
      </c>
      <c r="H977">
        <v>-45.766399999999997</v>
      </c>
    </row>
    <row r="978" spans="1:8" hidden="1">
      <c r="A978">
        <v>977</v>
      </c>
      <c r="B978">
        <v>17</v>
      </c>
      <c r="C978" t="s">
        <v>52</v>
      </c>
      <c r="D978">
        <v>40</v>
      </c>
      <c r="E978" t="s">
        <v>496</v>
      </c>
      <c r="F978" t="s">
        <v>497</v>
      </c>
      <c r="G978">
        <v>-23.62003</v>
      </c>
      <c r="H978">
        <v>-45.765790000000003</v>
      </c>
    </row>
    <row r="979" spans="1:8" hidden="1">
      <c r="A979">
        <v>978</v>
      </c>
      <c r="B979">
        <v>1</v>
      </c>
      <c r="C979" t="s">
        <v>54</v>
      </c>
      <c r="D979">
        <v>25</v>
      </c>
      <c r="E979" t="s">
        <v>499</v>
      </c>
      <c r="F979" t="s">
        <v>497</v>
      </c>
      <c r="G979">
        <v>-23.624829999999999</v>
      </c>
      <c r="H979">
        <v>-45.779919999999997</v>
      </c>
    </row>
    <row r="980" spans="1:8" hidden="1">
      <c r="A980">
        <v>979</v>
      </c>
      <c r="B980">
        <v>2</v>
      </c>
      <c r="C980" t="s">
        <v>14</v>
      </c>
      <c r="D980">
        <v>17</v>
      </c>
      <c r="E980" t="s">
        <v>499</v>
      </c>
      <c r="F980" t="s">
        <v>497</v>
      </c>
      <c r="G980">
        <v>-23.62463</v>
      </c>
      <c r="H980">
        <v>-45.781359999999999</v>
      </c>
    </row>
    <row r="981" spans="1:8" hidden="1">
      <c r="A981">
        <v>980</v>
      </c>
      <c r="B981">
        <v>3</v>
      </c>
      <c r="C981" t="s">
        <v>36</v>
      </c>
      <c r="D981">
        <v>17</v>
      </c>
      <c r="E981" t="s">
        <v>499</v>
      </c>
      <c r="F981" t="s">
        <v>497</v>
      </c>
      <c r="G981">
        <v>-23.624649999999999</v>
      </c>
      <c r="H981">
        <v>-45.781379999999999</v>
      </c>
    </row>
    <row r="982" spans="1:8" hidden="1">
      <c r="A982">
        <v>981</v>
      </c>
      <c r="B982">
        <v>4</v>
      </c>
      <c r="C982" t="s">
        <v>30</v>
      </c>
      <c r="D982">
        <v>3</v>
      </c>
      <c r="E982" t="s">
        <v>499</v>
      </c>
      <c r="F982" t="s">
        <v>497</v>
      </c>
      <c r="G982">
        <v>-23.624110000000002</v>
      </c>
      <c r="H982">
        <v>-45.7821</v>
      </c>
    </row>
    <row r="983" spans="1:8" hidden="1">
      <c r="A983">
        <v>982</v>
      </c>
      <c r="B983">
        <v>5</v>
      </c>
      <c r="C983" t="s">
        <v>30</v>
      </c>
      <c r="D983">
        <v>5</v>
      </c>
      <c r="E983" t="s">
        <v>499</v>
      </c>
      <c r="F983" t="s">
        <v>497</v>
      </c>
      <c r="G983">
        <v>-23.62426</v>
      </c>
      <c r="H983">
        <v>-45.784379999999999</v>
      </c>
    </row>
    <row r="984" spans="1:8" hidden="1">
      <c r="A984">
        <v>983</v>
      </c>
      <c r="B984">
        <v>6</v>
      </c>
      <c r="C984" t="s">
        <v>32</v>
      </c>
      <c r="D984">
        <v>15</v>
      </c>
      <c r="E984" t="s">
        <v>499</v>
      </c>
      <c r="F984" t="s">
        <v>497</v>
      </c>
      <c r="G984">
        <v>-23.625160000000001</v>
      </c>
      <c r="H984">
        <v>-45.785670000000003</v>
      </c>
    </row>
    <row r="985" spans="1:8" hidden="1">
      <c r="A985">
        <v>984</v>
      </c>
      <c r="B985">
        <v>7</v>
      </c>
      <c r="C985" t="s">
        <v>30</v>
      </c>
      <c r="D985">
        <v>4</v>
      </c>
      <c r="E985" t="s">
        <v>499</v>
      </c>
      <c r="F985" t="s">
        <v>497</v>
      </c>
      <c r="G985">
        <v>-23.62538</v>
      </c>
      <c r="H985">
        <v>-45.785739999999997</v>
      </c>
    </row>
    <row r="986" spans="1:8" hidden="1">
      <c r="A986">
        <v>985</v>
      </c>
      <c r="B986">
        <v>8</v>
      </c>
      <c r="C986" t="s">
        <v>36</v>
      </c>
      <c r="D986">
        <v>7</v>
      </c>
      <c r="E986" t="s">
        <v>499</v>
      </c>
      <c r="F986" t="s">
        <v>497</v>
      </c>
      <c r="G986">
        <v>-23.626550000000002</v>
      </c>
      <c r="H986">
        <v>-45.785049999999998</v>
      </c>
    </row>
    <row r="987" spans="1:8" hidden="1">
      <c r="A987">
        <v>986</v>
      </c>
      <c r="B987">
        <v>9</v>
      </c>
      <c r="C987" t="s">
        <v>14</v>
      </c>
      <c r="D987">
        <v>7</v>
      </c>
      <c r="E987" t="s">
        <v>499</v>
      </c>
      <c r="F987" t="s">
        <v>497</v>
      </c>
      <c r="G987">
        <v>-23.626860000000001</v>
      </c>
      <c r="H987">
        <v>-45.784759999999999</v>
      </c>
    </row>
    <row r="988" spans="1:8" hidden="1">
      <c r="A988">
        <v>987</v>
      </c>
      <c r="B988">
        <v>10</v>
      </c>
      <c r="C988" t="s">
        <v>30</v>
      </c>
      <c r="D988">
        <v>5</v>
      </c>
      <c r="E988" t="s">
        <v>499</v>
      </c>
      <c r="F988" t="s">
        <v>497</v>
      </c>
      <c r="G988">
        <v>-23.62893</v>
      </c>
      <c r="H988">
        <v>-45.78443</v>
      </c>
    </row>
    <row r="989" spans="1:8" hidden="1">
      <c r="A989">
        <v>988</v>
      </c>
      <c r="B989">
        <v>11</v>
      </c>
      <c r="C989" t="s">
        <v>30</v>
      </c>
      <c r="D989">
        <v>4</v>
      </c>
      <c r="E989" t="s">
        <v>499</v>
      </c>
      <c r="F989" t="s">
        <v>497</v>
      </c>
      <c r="G989">
        <v>-23.629020000000001</v>
      </c>
      <c r="H989">
        <v>-45.784610000000001</v>
      </c>
    </row>
    <row r="990" spans="1:8" hidden="1">
      <c r="A990">
        <v>989</v>
      </c>
      <c r="B990">
        <v>12</v>
      </c>
      <c r="C990" t="s">
        <v>36</v>
      </c>
      <c r="D990">
        <v>25</v>
      </c>
      <c r="E990" t="s">
        <v>499</v>
      </c>
      <c r="F990" t="s">
        <v>497</v>
      </c>
      <c r="G990">
        <v>-23.63128</v>
      </c>
      <c r="H990">
        <v>-45.786340000000003</v>
      </c>
    </row>
    <row r="991" spans="1:8" hidden="1">
      <c r="A991">
        <v>990</v>
      </c>
      <c r="B991">
        <v>13</v>
      </c>
      <c r="C991" t="s">
        <v>14</v>
      </c>
      <c r="D991">
        <v>25</v>
      </c>
      <c r="E991" t="s">
        <v>499</v>
      </c>
      <c r="F991" t="s">
        <v>497</v>
      </c>
      <c r="G991">
        <v>-23.633679999999998</v>
      </c>
      <c r="H991">
        <v>-45.787089999999999</v>
      </c>
    </row>
    <row r="992" spans="1:8" hidden="1">
      <c r="A992">
        <v>991</v>
      </c>
      <c r="B992">
        <v>14</v>
      </c>
      <c r="C992" t="s">
        <v>54</v>
      </c>
      <c r="D992">
        <v>22</v>
      </c>
      <c r="E992" t="s">
        <v>499</v>
      </c>
      <c r="F992" t="s">
        <v>497</v>
      </c>
      <c r="G992">
        <v>-23.63618</v>
      </c>
      <c r="H992">
        <v>-45.787280000000003</v>
      </c>
    </row>
    <row r="993" spans="1:8" hidden="1">
      <c r="A993">
        <v>992</v>
      </c>
      <c r="B993">
        <v>15</v>
      </c>
      <c r="C993" t="s">
        <v>54</v>
      </c>
      <c r="D993">
        <v>7</v>
      </c>
      <c r="E993" t="s">
        <v>499</v>
      </c>
      <c r="F993" t="s">
        <v>497</v>
      </c>
      <c r="G993">
        <v>-23.639800000000001</v>
      </c>
      <c r="H993">
        <v>-45.787370000000003</v>
      </c>
    </row>
    <row r="994" spans="1:8" hidden="1">
      <c r="A994">
        <v>993</v>
      </c>
      <c r="B994">
        <v>16</v>
      </c>
      <c r="C994" t="s">
        <v>30</v>
      </c>
      <c r="D994">
        <v>6</v>
      </c>
      <c r="E994" t="s">
        <v>499</v>
      </c>
      <c r="F994" t="s">
        <v>497</v>
      </c>
      <c r="G994">
        <v>-23.643940000000001</v>
      </c>
      <c r="H994">
        <v>-45.788550000000001</v>
      </c>
    </row>
    <row r="995" spans="1:8" hidden="1">
      <c r="A995">
        <v>994</v>
      </c>
      <c r="B995">
        <v>17</v>
      </c>
      <c r="C995" t="s">
        <v>30</v>
      </c>
      <c r="D995">
        <v>5</v>
      </c>
      <c r="E995" t="s">
        <v>499</v>
      </c>
      <c r="F995" t="s">
        <v>497</v>
      </c>
      <c r="G995">
        <v>-23.644739999999999</v>
      </c>
      <c r="H995">
        <v>-45.788049999999998</v>
      </c>
    </row>
    <row r="996" spans="1:8" hidden="1">
      <c r="A996">
        <v>995</v>
      </c>
      <c r="B996">
        <v>18</v>
      </c>
      <c r="C996" t="s">
        <v>36</v>
      </c>
      <c r="D996">
        <v>13</v>
      </c>
      <c r="E996" t="s">
        <v>499</v>
      </c>
      <c r="F996" t="s">
        <v>497</v>
      </c>
      <c r="G996">
        <v>-23.64705</v>
      </c>
      <c r="H996">
        <v>-45.786540000000002</v>
      </c>
    </row>
    <row r="997" spans="1:8" hidden="1">
      <c r="A997">
        <v>996</v>
      </c>
      <c r="B997">
        <v>19</v>
      </c>
      <c r="C997" t="s">
        <v>30</v>
      </c>
      <c r="D997">
        <v>5</v>
      </c>
      <c r="E997" t="s">
        <v>499</v>
      </c>
      <c r="F997" t="s">
        <v>497</v>
      </c>
      <c r="G997">
        <v>-23.6523</v>
      </c>
      <c r="H997">
        <v>-45.786830000000002</v>
      </c>
    </row>
    <row r="998" spans="1:8" hidden="1">
      <c r="A998">
        <v>997</v>
      </c>
      <c r="B998">
        <v>20</v>
      </c>
      <c r="C998" t="s">
        <v>36</v>
      </c>
      <c r="D998">
        <v>12</v>
      </c>
      <c r="E998" t="s">
        <v>499</v>
      </c>
      <c r="F998" t="s">
        <v>497</v>
      </c>
      <c r="G998">
        <v>-23.653289999999998</v>
      </c>
      <c r="H998">
        <v>-45.786589999999997</v>
      </c>
    </row>
    <row r="999" spans="1:8" hidden="1">
      <c r="A999">
        <v>998</v>
      </c>
      <c r="B999">
        <v>1</v>
      </c>
      <c r="C999" t="s">
        <v>76</v>
      </c>
      <c r="D999">
        <v>1</v>
      </c>
      <c r="E999" t="s">
        <v>500</v>
      </c>
      <c r="F999" t="s">
        <v>501</v>
      </c>
      <c r="G999">
        <v>-23.356978999999999</v>
      </c>
      <c r="H999">
        <v>-44.865372000000001</v>
      </c>
    </row>
    <row r="1000" spans="1:8" hidden="1">
      <c r="A1000">
        <v>999</v>
      </c>
      <c r="B1000">
        <v>2</v>
      </c>
      <c r="C1000" t="s">
        <v>36</v>
      </c>
      <c r="D1000">
        <v>10</v>
      </c>
      <c r="E1000" t="s">
        <v>500</v>
      </c>
      <c r="F1000" t="s">
        <v>501</v>
      </c>
      <c r="G1000">
        <v>-23.356978999999999</v>
      </c>
      <c r="H1000">
        <v>-44.865372000000001</v>
      </c>
    </row>
    <row r="1001" spans="1:8" hidden="1">
      <c r="A1001">
        <v>1000</v>
      </c>
      <c r="B1001">
        <v>3</v>
      </c>
      <c r="C1001" t="s">
        <v>30</v>
      </c>
      <c r="D1001">
        <v>12</v>
      </c>
      <c r="E1001" t="s">
        <v>500</v>
      </c>
      <c r="F1001" t="s">
        <v>501</v>
      </c>
      <c r="G1001">
        <v>-23.357032</v>
      </c>
      <c r="H1001">
        <v>-44.865518999999999</v>
      </c>
    </row>
    <row r="1002" spans="1:8" hidden="1">
      <c r="A1002">
        <v>1001</v>
      </c>
      <c r="B1002">
        <v>4</v>
      </c>
      <c r="C1002" t="s">
        <v>20</v>
      </c>
      <c r="D1002">
        <v>12</v>
      </c>
      <c r="E1002" t="s">
        <v>500</v>
      </c>
      <c r="F1002" t="s">
        <v>501</v>
      </c>
      <c r="G1002">
        <v>-23.357032</v>
      </c>
      <c r="H1002">
        <v>-44.865518999999999</v>
      </c>
    </row>
    <row r="1003" spans="1:8" hidden="1">
      <c r="A1003">
        <v>1002</v>
      </c>
      <c r="B1003">
        <v>5</v>
      </c>
      <c r="C1003" t="s">
        <v>36</v>
      </c>
      <c r="D1003">
        <v>12</v>
      </c>
      <c r="E1003" t="s">
        <v>500</v>
      </c>
      <c r="F1003" t="s">
        <v>501</v>
      </c>
      <c r="G1003">
        <v>-23.357032</v>
      </c>
      <c r="H1003">
        <v>-44.865518999999999</v>
      </c>
    </row>
    <row r="1004" spans="1:8" hidden="1">
      <c r="A1004">
        <v>1003</v>
      </c>
      <c r="B1004">
        <v>6</v>
      </c>
      <c r="C1004" t="s">
        <v>20</v>
      </c>
      <c r="D1004">
        <v>7</v>
      </c>
      <c r="E1004" t="s">
        <v>500</v>
      </c>
      <c r="F1004" t="s">
        <v>501</v>
      </c>
      <c r="G1004">
        <v>-23.357015000000001</v>
      </c>
      <c r="H1004">
        <v>-44.866014999999997</v>
      </c>
    </row>
    <row r="1005" spans="1:8" hidden="1">
      <c r="A1005">
        <v>1004</v>
      </c>
      <c r="B1005">
        <v>7</v>
      </c>
      <c r="C1005" t="s">
        <v>20</v>
      </c>
      <c r="D1005">
        <v>6</v>
      </c>
      <c r="E1005" t="s">
        <v>500</v>
      </c>
      <c r="F1005" t="s">
        <v>501</v>
      </c>
      <c r="G1005">
        <v>-23.357417000000002</v>
      </c>
      <c r="H1005">
        <v>-44.866613000000001</v>
      </c>
    </row>
    <row r="1006" spans="1:8" hidden="1">
      <c r="A1006">
        <v>1005</v>
      </c>
      <c r="B1006">
        <v>8</v>
      </c>
      <c r="C1006" t="s">
        <v>20</v>
      </c>
      <c r="D1006">
        <v>4</v>
      </c>
      <c r="E1006" t="s">
        <v>500</v>
      </c>
      <c r="F1006" t="s">
        <v>501</v>
      </c>
      <c r="G1006">
        <v>-23.357572999999999</v>
      </c>
      <c r="H1006">
        <v>-44.867023000000003</v>
      </c>
    </row>
    <row r="1007" spans="1:8" hidden="1">
      <c r="A1007">
        <v>1006</v>
      </c>
      <c r="B1007">
        <v>9</v>
      </c>
      <c r="C1007" t="s">
        <v>68</v>
      </c>
      <c r="D1007">
        <v>1</v>
      </c>
      <c r="E1007" t="s">
        <v>500</v>
      </c>
      <c r="F1007" t="s">
        <v>501</v>
      </c>
      <c r="G1007">
        <v>-23.357610000000001</v>
      </c>
      <c r="H1007">
        <v>-44.867229000000002</v>
      </c>
    </row>
    <row r="1008" spans="1:8" hidden="1">
      <c r="A1008">
        <v>1007</v>
      </c>
      <c r="B1008">
        <v>10</v>
      </c>
      <c r="C1008" t="s">
        <v>20</v>
      </c>
      <c r="D1008">
        <v>5</v>
      </c>
      <c r="E1008" t="s">
        <v>500</v>
      </c>
      <c r="F1008" t="s">
        <v>501</v>
      </c>
      <c r="G1008">
        <v>-23.357479000000001</v>
      </c>
      <c r="H1008">
        <v>-44.867474999999999</v>
      </c>
    </row>
    <row r="1009" spans="1:8" hidden="1">
      <c r="A1009">
        <v>1008</v>
      </c>
      <c r="B1009">
        <v>11</v>
      </c>
      <c r="C1009" t="s">
        <v>30</v>
      </c>
      <c r="D1009">
        <v>5</v>
      </c>
      <c r="E1009" t="s">
        <v>500</v>
      </c>
      <c r="F1009" t="s">
        <v>501</v>
      </c>
      <c r="G1009">
        <v>-23.357479000000001</v>
      </c>
      <c r="H1009">
        <v>-44.867474999999999</v>
      </c>
    </row>
    <row r="1010" spans="1:8" hidden="1">
      <c r="A1010">
        <v>1009</v>
      </c>
      <c r="B1010">
        <v>12</v>
      </c>
      <c r="C1010" t="s">
        <v>36</v>
      </c>
      <c r="D1010">
        <v>20</v>
      </c>
      <c r="E1010" t="s">
        <v>500</v>
      </c>
      <c r="F1010" t="s">
        <v>501</v>
      </c>
      <c r="G1010">
        <v>-23.357626</v>
      </c>
      <c r="H1010">
        <v>-44.867975999999999</v>
      </c>
    </row>
    <row r="1011" spans="1:8" hidden="1">
      <c r="A1011">
        <v>1010</v>
      </c>
      <c r="B1011">
        <v>13</v>
      </c>
      <c r="C1011" t="s">
        <v>30</v>
      </c>
      <c r="D1011">
        <v>7</v>
      </c>
      <c r="E1011" t="s">
        <v>500</v>
      </c>
      <c r="F1011" t="s">
        <v>501</v>
      </c>
      <c r="G1011">
        <v>-23.357541999999999</v>
      </c>
      <c r="H1011">
        <v>-44.868113000000001</v>
      </c>
    </row>
    <row r="1012" spans="1:8" hidden="1">
      <c r="A1012">
        <v>1011</v>
      </c>
      <c r="B1012">
        <v>14</v>
      </c>
      <c r="C1012" t="s">
        <v>36</v>
      </c>
      <c r="D1012">
        <v>12</v>
      </c>
      <c r="E1012" t="s">
        <v>500</v>
      </c>
      <c r="F1012" t="s">
        <v>501</v>
      </c>
      <c r="G1012">
        <v>-23.357614000000002</v>
      </c>
      <c r="H1012">
        <v>-44.868772999999997</v>
      </c>
    </row>
    <row r="1013" spans="1:8" hidden="1">
      <c r="A1013">
        <v>1012</v>
      </c>
      <c r="B1013">
        <v>15</v>
      </c>
      <c r="C1013" t="s">
        <v>78</v>
      </c>
      <c r="D1013">
        <v>1</v>
      </c>
      <c r="E1013" t="s">
        <v>500</v>
      </c>
      <c r="F1013" t="s">
        <v>501</v>
      </c>
      <c r="G1013">
        <v>-23.357637</v>
      </c>
      <c r="H1013">
        <v>-44.869112999999999</v>
      </c>
    </row>
    <row r="1014" spans="1:8" hidden="1">
      <c r="A1014">
        <v>1013</v>
      </c>
      <c r="B1014">
        <v>16</v>
      </c>
      <c r="C1014" t="s">
        <v>20</v>
      </c>
      <c r="D1014">
        <v>10</v>
      </c>
      <c r="E1014" t="s">
        <v>500</v>
      </c>
      <c r="F1014" t="s">
        <v>501</v>
      </c>
      <c r="G1014">
        <v>-23.357637</v>
      </c>
      <c r="H1014">
        <v>-44.869112999999999</v>
      </c>
    </row>
    <row r="1015" spans="1:8" hidden="1">
      <c r="A1015">
        <v>1014</v>
      </c>
      <c r="B1015">
        <v>17</v>
      </c>
      <c r="C1015" t="s">
        <v>36</v>
      </c>
      <c r="D1015">
        <v>10</v>
      </c>
      <c r="E1015" t="s">
        <v>500</v>
      </c>
      <c r="F1015" t="s">
        <v>501</v>
      </c>
      <c r="G1015">
        <v>-23.357637</v>
      </c>
      <c r="H1015">
        <v>-44.869112999999999</v>
      </c>
    </row>
    <row r="1016" spans="1:8" hidden="1">
      <c r="A1016">
        <v>1015</v>
      </c>
      <c r="B1016">
        <v>18</v>
      </c>
      <c r="C1016" t="s">
        <v>78</v>
      </c>
      <c r="D1016">
        <v>1</v>
      </c>
      <c r="E1016" t="s">
        <v>500</v>
      </c>
      <c r="F1016" t="s">
        <v>501</v>
      </c>
      <c r="G1016">
        <v>-23.357838000000001</v>
      </c>
      <c r="H1016">
        <v>-44.869365999999999</v>
      </c>
    </row>
    <row r="1017" spans="1:8" hidden="1">
      <c r="A1017">
        <v>1016</v>
      </c>
      <c r="B1017">
        <v>19</v>
      </c>
      <c r="C1017" t="s">
        <v>36</v>
      </c>
      <c r="D1017">
        <v>3</v>
      </c>
      <c r="E1017" t="s">
        <v>500</v>
      </c>
      <c r="F1017" t="s">
        <v>501</v>
      </c>
      <c r="G1017">
        <v>-23.358052000000001</v>
      </c>
      <c r="H1017">
        <v>-44.869565999999999</v>
      </c>
    </row>
    <row r="1018" spans="1:8" hidden="1">
      <c r="A1018">
        <v>1017</v>
      </c>
      <c r="B1018">
        <v>20</v>
      </c>
      <c r="C1018" t="s">
        <v>66</v>
      </c>
      <c r="D1018">
        <v>1</v>
      </c>
      <c r="E1018" t="s">
        <v>500</v>
      </c>
      <c r="F1018" t="s">
        <v>501</v>
      </c>
      <c r="G1018">
        <v>-23.358625</v>
      </c>
      <c r="H1018">
        <v>-44.871057</v>
      </c>
    </row>
    <row r="1019" spans="1:8" hidden="1">
      <c r="A1019">
        <v>1018</v>
      </c>
      <c r="B1019">
        <v>21</v>
      </c>
      <c r="C1019" t="s">
        <v>20</v>
      </c>
      <c r="D1019">
        <v>7</v>
      </c>
      <c r="E1019" t="s">
        <v>500</v>
      </c>
      <c r="F1019" t="s">
        <v>501</v>
      </c>
      <c r="G1019">
        <v>-23.360461000000001</v>
      </c>
      <c r="H1019">
        <v>-44.876235999999999</v>
      </c>
    </row>
    <row r="1020" spans="1:8" hidden="1">
      <c r="A1020">
        <v>1019</v>
      </c>
      <c r="B1020">
        <v>22</v>
      </c>
      <c r="C1020" t="s">
        <v>30</v>
      </c>
      <c r="D1020">
        <v>2</v>
      </c>
      <c r="E1020" t="s">
        <v>500</v>
      </c>
      <c r="F1020" t="s">
        <v>501</v>
      </c>
      <c r="G1020">
        <v>-23.360461000000001</v>
      </c>
      <c r="H1020">
        <v>-44.876235999999999</v>
      </c>
    </row>
    <row r="1021" spans="1:8" hidden="1">
      <c r="A1021">
        <v>1020</v>
      </c>
      <c r="B1021">
        <v>23</v>
      </c>
      <c r="C1021" t="s">
        <v>78</v>
      </c>
      <c r="D1021">
        <v>1</v>
      </c>
      <c r="E1021" t="s">
        <v>500</v>
      </c>
      <c r="F1021" t="s">
        <v>501</v>
      </c>
      <c r="G1021">
        <v>-23.362670999999999</v>
      </c>
      <c r="H1021">
        <v>-44.876710000000003</v>
      </c>
    </row>
    <row r="1022" spans="1:8" hidden="1">
      <c r="A1022">
        <v>1021</v>
      </c>
      <c r="B1022" s="249">
        <v>1</v>
      </c>
      <c r="C1022" s="249" t="s">
        <v>76</v>
      </c>
      <c r="D1022" s="250">
        <v>1</v>
      </c>
      <c r="E1022" s="249" t="s">
        <v>758</v>
      </c>
      <c r="F1022" s="249" t="s">
        <v>501</v>
      </c>
      <c r="G1022" s="251" t="s">
        <v>759</v>
      </c>
      <c r="H1022" s="251" t="s">
        <v>760</v>
      </c>
    </row>
    <row r="1023" spans="1:8" hidden="1">
      <c r="A1023">
        <v>1022</v>
      </c>
      <c r="B1023" s="249">
        <v>2</v>
      </c>
      <c r="C1023" t="s">
        <v>30</v>
      </c>
      <c r="D1023" s="250">
        <v>5</v>
      </c>
      <c r="E1023" s="249" t="s">
        <v>758</v>
      </c>
      <c r="F1023" s="249" t="s">
        <v>501</v>
      </c>
      <c r="G1023" s="251" t="s">
        <v>761</v>
      </c>
      <c r="H1023" s="251" t="s">
        <v>762</v>
      </c>
    </row>
    <row r="1024" spans="1:8" hidden="1">
      <c r="A1024">
        <v>1023</v>
      </c>
      <c r="B1024" s="249">
        <v>3</v>
      </c>
      <c r="C1024" s="249" t="s">
        <v>66</v>
      </c>
      <c r="D1024" s="250">
        <v>1</v>
      </c>
      <c r="E1024" s="249" t="s">
        <v>758</v>
      </c>
      <c r="F1024" s="249" t="s">
        <v>501</v>
      </c>
      <c r="G1024" s="251" t="s">
        <v>763</v>
      </c>
      <c r="H1024" s="251" t="s">
        <v>764</v>
      </c>
    </row>
    <row r="1025" spans="1:8" hidden="1">
      <c r="A1025">
        <v>1024</v>
      </c>
      <c r="B1025" s="249">
        <v>4</v>
      </c>
      <c r="C1025" s="249" t="s">
        <v>68</v>
      </c>
      <c r="D1025" s="250">
        <v>1</v>
      </c>
      <c r="E1025" s="249" t="s">
        <v>758</v>
      </c>
      <c r="F1025" s="249" t="s">
        <v>501</v>
      </c>
      <c r="G1025" s="251" t="s">
        <v>765</v>
      </c>
      <c r="H1025" s="251" t="s">
        <v>766</v>
      </c>
    </row>
    <row r="1026" spans="1:8" hidden="1">
      <c r="A1026">
        <v>1025</v>
      </c>
      <c r="B1026" s="249">
        <v>5</v>
      </c>
      <c r="C1026" t="s">
        <v>30</v>
      </c>
      <c r="D1026" s="250">
        <v>8</v>
      </c>
      <c r="E1026" s="249" t="s">
        <v>758</v>
      </c>
      <c r="F1026" s="249" t="s">
        <v>501</v>
      </c>
      <c r="G1026" s="251" t="s">
        <v>767</v>
      </c>
      <c r="H1026" s="251" t="s">
        <v>768</v>
      </c>
    </row>
    <row r="1027" spans="1:8" hidden="1">
      <c r="A1027">
        <v>1026</v>
      </c>
      <c r="B1027" s="249">
        <v>6</v>
      </c>
      <c r="C1027" t="s">
        <v>30</v>
      </c>
      <c r="D1027" s="250">
        <v>15</v>
      </c>
      <c r="E1027" s="249" t="s">
        <v>758</v>
      </c>
      <c r="F1027" s="249" t="s">
        <v>501</v>
      </c>
      <c r="G1027" s="251" t="s">
        <v>769</v>
      </c>
      <c r="H1027" s="251" t="s">
        <v>770</v>
      </c>
    </row>
    <row r="1028" spans="1:8" hidden="1">
      <c r="A1028">
        <v>1027</v>
      </c>
      <c r="B1028" s="249">
        <v>7</v>
      </c>
      <c r="C1028" s="249" t="s">
        <v>20</v>
      </c>
      <c r="D1028" s="250">
        <v>15</v>
      </c>
      <c r="E1028" s="249" t="s">
        <v>758</v>
      </c>
      <c r="F1028" s="249" t="s">
        <v>501</v>
      </c>
      <c r="G1028" s="251" t="s">
        <v>771</v>
      </c>
      <c r="H1028" s="251" t="s">
        <v>772</v>
      </c>
    </row>
    <row r="1029" spans="1:8" hidden="1">
      <c r="A1029">
        <v>1028</v>
      </c>
      <c r="B1029" s="249">
        <v>8</v>
      </c>
      <c r="C1029" s="249" t="s">
        <v>68</v>
      </c>
      <c r="D1029" s="252">
        <v>1</v>
      </c>
      <c r="E1029" s="249" t="s">
        <v>758</v>
      </c>
      <c r="F1029" s="249" t="s">
        <v>501</v>
      </c>
      <c r="G1029" s="251" t="s">
        <v>773</v>
      </c>
      <c r="H1029" s="251" t="s">
        <v>774</v>
      </c>
    </row>
    <row r="1030" spans="1:8" hidden="1">
      <c r="A1030">
        <v>1029</v>
      </c>
      <c r="B1030" s="249">
        <v>9</v>
      </c>
      <c r="C1030" t="s">
        <v>40</v>
      </c>
      <c r="D1030" s="250">
        <v>18</v>
      </c>
      <c r="E1030" s="249" t="s">
        <v>758</v>
      </c>
      <c r="F1030" s="249" t="s">
        <v>501</v>
      </c>
      <c r="G1030" s="251" t="s">
        <v>775</v>
      </c>
      <c r="H1030" s="251" t="s">
        <v>776</v>
      </c>
    </row>
    <row r="1031" spans="1:8" hidden="1">
      <c r="A1031">
        <v>1030</v>
      </c>
      <c r="B1031" s="249">
        <v>10</v>
      </c>
      <c r="C1031" s="249" t="s">
        <v>36</v>
      </c>
      <c r="D1031" s="250">
        <v>10</v>
      </c>
      <c r="E1031" s="249" t="s">
        <v>758</v>
      </c>
      <c r="F1031" s="249" t="s">
        <v>501</v>
      </c>
      <c r="G1031" s="251" t="s">
        <v>777</v>
      </c>
      <c r="H1031" s="251" t="s">
        <v>778</v>
      </c>
    </row>
    <row r="1032" spans="1:8" hidden="1">
      <c r="A1032">
        <v>1031</v>
      </c>
      <c r="B1032" s="249">
        <v>11</v>
      </c>
      <c r="C1032" s="249" t="s">
        <v>14</v>
      </c>
      <c r="D1032" s="250">
        <v>20</v>
      </c>
      <c r="E1032" s="249" t="s">
        <v>758</v>
      </c>
      <c r="F1032" s="249" t="s">
        <v>501</v>
      </c>
      <c r="G1032" s="251" t="s">
        <v>779</v>
      </c>
      <c r="H1032" s="251" t="s">
        <v>780</v>
      </c>
    </row>
    <row r="1033" spans="1:8" hidden="1">
      <c r="A1033">
        <v>1032</v>
      </c>
      <c r="B1033" s="249">
        <v>12</v>
      </c>
      <c r="C1033" s="249" t="s">
        <v>36</v>
      </c>
      <c r="D1033" s="250">
        <v>20</v>
      </c>
      <c r="E1033" s="249" t="s">
        <v>758</v>
      </c>
      <c r="F1033" s="249" t="s">
        <v>501</v>
      </c>
      <c r="G1033" s="251" t="s">
        <v>781</v>
      </c>
      <c r="H1033" s="251" t="s">
        <v>782</v>
      </c>
    </row>
    <row r="1034" spans="1:8" hidden="1">
      <c r="A1034">
        <v>1033</v>
      </c>
      <c r="B1034" s="249">
        <v>13</v>
      </c>
      <c r="C1034" s="249" t="s">
        <v>14</v>
      </c>
      <c r="D1034" s="250">
        <v>25</v>
      </c>
      <c r="E1034" s="249" t="s">
        <v>758</v>
      </c>
      <c r="F1034" s="249" t="s">
        <v>501</v>
      </c>
      <c r="G1034" s="251" t="s">
        <v>783</v>
      </c>
      <c r="H1034" s="251" t="s">
        <v>784</v>
      </c>
    </row>
    <row r="1035" spans="1:8" hidden="1">
      <c r="A1035">
        <v>1034</v>
      </c>
      <c r="B1035" s="249">
        <v>14</v>
      </c>
      <c r="C1035" s="249" t="s">
        <v>34</v>
      </c>
      <c r="D1035" s="250">
        <v>10</v>
      </c>
      <c r="E1035" s="249" t="s">
        <v>758</v>
      </c>
      <c r="F1035" s="249" t="s">
        <v>501</v>
      </c>
      <c r="G1035" s="251" t="s">
        <v>785</v>
      </c>
      <c r="H1035" s="251" t="s">
        <v>786</v>
      </c>
    </row>
    <row r="1036" spans="1:8" hidden="1">
      <c r="A1036">
        <v>1035</v>
      </c>
      <c r="B1036" s="249">
        <v>15</v>
      </c>
      <c r="C1036" s="249" t="s">
        <v>68</v>
      </c>
      <c r="D1036" s="252">
        <v>1</v>
      </c>
      <c r="E1036" s="249" t="s">
        <v>758</v>
      </c>
      <c r="F1036" s="249" t="s">
        <v>501</v>
      </c>
      <c r="G1036" s="251" t="s">
        <v>787</v>
      </c>
      <c r="H1036" s="251" t="s">
        <v>788</v>
      </c>
    </row>
    <row r="1037" spans="1:8" hidden="1">
      <c r="A1037">
        <v>1036</v>
      </c>
      <c r="B1037" s="249">
        <v>16</v>
      </c>
      <c r="C1037" s="249" t="s">
        <v>54</v>
      </c>
      <c r="D1037" s="250">
        <v>50</v>
      </c>
      <c r="E1037" s="249" t="s">
        <v>758</v>
      </c>
      <c r="F1037" s="249" t="s">
        <v>501</v>
      </c>
      <c r="G1037" s="251" t="s">
        <v>787</v>
      </c>
      <c r="H1037" s="251" t="s">
        <v>788</v>
      </c>
    </row>
    <row r="1038" spans="1:8" hidden="1">
      <c r="A1038">
        <v>1037</v>
      </c>
      <c r="B1038" s="249">
        <v>17</v>
      </c>
      <c r="C1038" t="s">
        <v>30</v>
      </c>
      <c r="D1038" s="250">
        <v>8</v>
      </c>
      <c r="E1038" s="249" t="s">
        <v>758</v>
      </c>
      <c r="F1038" s="249" t="s">
        <v>501</v>
      </c>
      <c r="G1038" s="251" t="s">
        <v>789</v>
      </c>
      <c r="H1038" s="251" t="s">
        <v>790</v>
      </c>
    </row>
    <row r="1039" spans="1:8" hidden="1">
      <c r="A1039">
        <v>1038</v>
      </c>
      <c r="B1039" s="249">
        <v>18</v>
      </c>
      <c r="C1039" s="249" t="s">
        <v>12</v>
      </c>
      <c r="D1039" s="250">
        <v>25</v>
      </c>
      <c r="E1039" s="249" t="s">
        <v>758</v>
      </c>
      <c r="F1039" s="249" t="s">
        <v>501</v>
      </c>
      <c r="G1039" s="251" t="s">
        <v>791</v>
      </c>
      <c r="H1039" s="251" t="s">
        <v>792</v>
      </c>
    </row>
    <row r="1040" spans="1:8" hidden="1">
      <c r="A1040">
        <v>1039</v>
      </c>
      <c r="B1040" s="249">
        <v>19</v>
      </c>
      <c r="C1040" s="253" t="s">
        <v>70</v>
      </c>
      <c r="D1040" s="250">
        <v>1</v>
      </c>
      <c r="E1040" s="249" t="s">
        <v>758</v>
      </c>
      <c r="F1040" s="249" t="s">
        <v>501</v>
      </c>
      <c r="G1040" s="251" t="s">
        <v>793</v>
      </c>
      <c r="H1040" s="251" t="s">
        <v>794</v>
      </c>
    </row>
    <row r="1041" spans="1:8" hidden="1">
      <c r="A1041">
        <v>1040</v>
      </c>
      <c r="B1041" s="249">
        <v>1</v>
      </c>
      <c r="C1041" s="249" t="s">
        <v>76</v>
      </c>
      <c r="D1041" s="250">
        <v>1</v>
      </c>
      <c r="E1041" s="249" t="s">
        <v>795</v>
      </c>
      <c r="F1041" s="249" t="s">
        <v>501</v>
      </c>
      <c r="G1041" s="251" t="s">
        <v>796</v>
      </c>
      <c r="H1041" s="251" t="s">
        <v>797</v>
      </c>
    </row>
    <row r="1042" spans="1:8" hidden="1">
      <c r="A1042">
        <v>1041</v>
      </c>
      <c r="B1042" s="249">
        <v>2</v>
      </c>
      <c r="C1042" s="249" t="s">
        <v>14</v>
      </c>
      <c r="D1042" s="250">
        <v>15</v>
      </c>
      <c r="E1042" s="249" t="s">
        <v>795</v>
      </c>
      <c r="F1042" s="249" t="s">
        <v>501</v>
      </c>
      <c r="G1042" s="251" t="s">
        <v>798</v>
      </c>
      <c r="H1042" s="251" t="s">
        <v>799</v>
      </c>
    </row>
    <row r="1043" spans="1:8" hidden="1">
      <c r="A1043">
        <v>1042</v>
      </c>
      <c r="B1043" s="249">
        <v>3</v>
      </c>
      <c r="C1043" s="253" t="s">
        <v>78</v>
      </c>
      <c r="D1043" s="250">
        <v>1</v>
      </c>
      <c r="E1043" s="249" t="s">
        <v>795</v>
      </c>
      <c r="F1043" s="249" t="s">
        <v>501</v>
      </c>
      <c r="G1043" s="251" t="s">
        <v>800</v>
      </c>
      <c r="H1043" s="251" t="s">
        <v>801</v>
      </c>
    </row>
    <row r="1044" spans="1:8" hidden="1">
      <c r="A1044">
        <v>1043</v>
      </c>
      <c r="B1044" s="249">
        <v>4</v>
      </c>
      <c r="C1044" s="253" t="s">
        <v>78</v>
      </c>
      <c r="D1044" s="250">
        <v>1</v>
      </c>
      <c r="E1044" s="249" t="s">
        <v>795</v>
      </c>
      <c r="F1044" s="249" t="s">
        <v>501</v>
      </c>
      <c r="G1044" s="251" t="s">
        <v>802</v>
      </c>
      <c r="H1044" s="251" t="s">
        <v>803</v>
      </c>
    </row>
    <row r="1045" spans="1:8" hidden="1">
      <c r="A1045">
        <v>1044</v>
      </c>
      <c r="B1045" s="249">
        <v>5</v>
      </c>
      <c r="C1045" s="253" t="s">
        <v>70</v>
      </c>
      <c r="D1045" s="250">
        <v>1</v>
      </c>
      <c r="E1045" s="249" t="s">
        <v>795</v>
      </c>
      <c r="F1045" s="249" t="s">
        <v>501</v>
      </c>
      <c r="G1045" s="251" t="s">
        <v>802</v>
      </c>
      <c r="H1045" s="251" t="s">
        <v>804</v>
      </c>
    </row>
    <row r="1046" spans="1:8" hidden="1">
      <c r="A1046">
        <v>1045</v>
      </c>
      <c r="B1046" s="249">
        <v>6</v>
      </c>
      <c r="C1046" s="253" t="s">
        <v>44</v>
      </c>
      <c r="D1046" s="250">
        <v>25</v>
      </c>
      <c r="E1046" s="249" t="s">
        <v>795</v>
      </c>
      <c r="F1046" s="249" t="s">
        <v>501</v>
      </c>
      <c r="G1046" s="251" t="s">
        <v>805</v>
      </c>
      <c r="H1046" s="251" t="s">
        <v>806</v>
      </c>
    </row>
    <row r="1047" spans="1:8" hidden="1">
      <c r="A1047">
        <v>1046</v>
      </c>
      <c r="B1047" s="249">
        <v>7</v>
      </c>
      <c r="C1047" s="253" t="s">
        <v>64</v>
      </c>
      <c r="D1047" s="250">
        <v>1</v>
      </c>
      <c r="E1047" s="249" t="s">
        <v>795</v>
      </c>
      <c r="F1047" s="249" t="s">
        <v>501</v>
      </c>
      <c r="G1047" s="251" t="s">
        <v>807</v>
      </c>
      <c r="H1047" s="251" t="s">
        <v>808</v>
      </c>
    </row>
    <row r="1048" spans="1:8" hidden="1">
      <c r="A1048">
        <v>1047</v>
      </c>
      <c r="B1048" s="249">
        <v>8</v>
      </c>
      <c r="C1048" s="253" t="s">
        <v>66</v>
      </c>
      <c r="D1048" s="250">
        <v>1</v>
      </c>
      <c r="E1048" s="249" t="s">
        <v>795</v>
      </c>
      <c r="F1048" s="249" t="s">
        <v>501</v>
      </c>
      <c r="G1048" s="251" t="s">
        <v>809</v>
      </c>
      <c r="H1048" s="251" t="s">
        <v>810</v>
      </c>
    </row>
    <row r="1049" spans="1:8" hidden="1">
      <c r="A1049">
        <v>1048</v>
      </c>
      <c r="B1049" s="249">
        <v>9</v>
      </c>
      <c r="C1049" s="249" t="s">
        <v>20</v>
      </c>
      <c r="D1049" s="250">
        <v>10</v>
      </c>
      <c r="E1049" s="249" t="s">
        <v>795</v>
      </c>
      <c r="F1049" s="249" t="s">
        <v>501</v>
      </c>
      <c r="G1049" s="251" t="s">
        <v>811</v>
      </c>
      <c r="H1049" s="251" t="s">
        <v>812</v>
      </c>
    </row>
    <row r="1050" spans="1:8" hidden="1">
      <c r="A1050">
        <v>1049</v>
      </c>
      <c r="B1050" s="249">
        <v>10</v>
      </c>
      <c r="C1050" s="253" t="s">
        <v>66</v>
      </c>
      <c r="D1050" s="250">
        <v>1</v>
      </c>
      <c r="E1050" s="249" t="s">
        <v>795</v>
      </c>
      <c r="F1050" s="249" t="s">
        <v>501</v>
      </c>
      <c r="G1050" s="251" t="s">
        <v>813</v>
      </c>
      <c r="H1050" s="251" t="s">
        <v>814</v>
      </c>
    </row>
    <row r="1051" spans="1:8" hidden="1">
      <c r="A1051">
        <v>1050</v>
      </c>
      <c r="B1051" s="249">
        <v>11</v>
      </c>
      <c r="C1051" s="253" t="s">
        <v>66</v>
      </c>
      <c r="D1051" s="250">
        <v>1</v>
      </c>
      <c r="E1051" s="249" t="s">
        <v>795</v>
      </c>
      <c r="F1051" s="249" t="s">
        <v>501</v>
      </c>
      <c r="G1051" s="251" t="s">
        <v>815</v>
      </c>
      <c r="H1051" s="251" t="s">
        <v>816</v>
      </c>
    </row>
    <row r="1052" spans="1:8" hidden="1">
      <c r="A1052">
        <v>1051</v>
      </c>
      <c r="B1052" s="249">
        <v>12</v>
      </c>
      <c r="C1052" s="253" t="s">
        <v>66</v>
      </c>
      <c r="D1052" s="250">
        <v>1</v>
      </c>
      <c r="E1052" s="249" t="s">
        <v>795</v>
      </c>
      <c r="F1052" s="249" t="s">
        <v>501</v>
      </c>
      <c r="G1052" s="251" t="s">
        <v>817</v>
      </c>
      <c r="H1052" s="251" t="s">
        <v>818</v>
      </c>
    </row>
    <row r="1053" spans="1:8" hidden="1">
      <c r="A1053">
        <v>1052</v>
      </c>
      <c r="B1053" s="249">
        <v>13</v>
      </c>
      <c r="C1053" s="253" t="s">
        <v>68</v>
      </c>
      <c r="D1053" s="250">
        <v>1</v>
      </c>
      <c r="E1053" s="249" t="s">
        <v>795</v>
      </c>
      <c r="F1053" s="249" t="s">
        <v>501</v>
      </c>
      <c r="G1053" s="251" t="s">
        <v>819</v>
      </c>
      <c r="H1053" s="251" t="s">
        <v>820</v>
      </c>
    </row>
    <row r="1054" spans="1:8" hidden="1">
      <c r="A1054">
        <v>1053</v>
      </c>
      <c r="B1054" s="249">
        <v>14</v>
      </c>
      <c r="C1054" s="253" t="s">
        <v>66</v>
      </c>
      <c r="D1054" s="250">
        <v>1</v>
      </c>
      <c r="E1054" s="249" t="s">
        <v>795</v>
      </c>
      <c r="F1054" s="249" t="s">
        <v>501</v>
      </c>
      <c r="G1054" s="251" t="s">
        <v>821</v>
      </c>
      <c r="H1054" s="251" t="s">
        <v>822</v>
      </c>
    </row>
    <row r="1055" spans="1:8" hidden="1">
      <c r="A1055">
        <v>1054</v>
      </c>
      <c r="B1055" s="249">
        <v>15</v>
      </c>
      <c r="C1055" s="249" t="s">
        <v>20</v>
      </c>
      <c r="D1055" s="250">
        <v>6</v>
      </c>
      <c r="E1055" s="249" t="s">
        <v>795</v>
      </c>
      <c r="F1055" s="249" t="s">
        <v>501</v>
      </c>
      <c r="G1055" s="251" t="s">
        <v>821</v>
      </c>
      <c r="H1055" s="251" t="s">
        <v>822</v>
      </c>
    </row>
    <row r="1056" spans="1:8" hidden="1">
      <c r="A1056">
        <v>1055</v>
      </c>
      <c r="B1056" s="249">
        <v>16</v>
      </c>
      <c r="C1056" s="253" t="s">
        <v>44</v>
      </c>
      <c r="D1056" s="250">
        <v>20</v>
      </c>
      <c r="E1056" s="249" t="s">
        <v>795</v>
      </c>
      <c r="F1056" s="249" t="s">
        <v>501</v>
      </c>
      <c r="G1056" s="254" t="s">
        <v>823</v>
      </c>
      <c r="H1056" s="254" t="s">
        <v>824</v>
      </c>
    </row>
    <row r="1057" spans="1:8" hidden="1">
      <c r="A1057">
        <v>1056</v>
      </c>
      <c r="B1057" s="249">
        <v>17</v>
      </c>
      <c r="C1057" s="253" t="s">
        <v>68</v>
      </c>
      <c r="D1057" s="250">
        <v>1</v>
      </c>
      <c r="E1057" s="249" t="s">
        <v>795</v>
      </c>
      <c r="F1057" s="249" t="s">
        <v>501</v>
      </c>
      <c r="G1057" s="254" t="s">
        <v>825</v>
      </c>
      <c r="H1057" s="254" t="s">
        <v>826</v>
      </c>
    </row>
    <row r="1058" spans="1:8" hidden="1">
      <c r="A1058">
        <v>1057</v>
      </c>
      <c r="B1058" s="249">
        <v>18</v>
      </c>
      <c r="C1058" s="253" t="s">
        <v>68</v>
      </c>
      <c r="D1058" s="250">
        <v>1</v>
      </c>
      <c r="E1058" s="249" t="s">
        <v>795</v>
      </c>
      <c r="F1058" s="249" t="s">
        <v>501</v>
      </c>
      <c r="G1058" s="254" t="s">
        <v>827</v>
      </c>
      <c r="H1058" s="254" t="s">
        <v>828</v>
      </c>
    </row>
    <row r="1059" spans="1:8" hidden="1">
      <c r="A1059">
        <v>1058</v>
      </c>
      <c r="B1059" s="249">
        <v>19</v>
      </c>
      <c r="C1059" s="253" t="s">
        <v>68</v>
      </c>
      <c r="D1059" s="250">
        <v>1</v>
      </c>
      <c r="E1059" s="249" t="s">
        <v>795</v>
      </c>
      <c r="F1059" s="249" t="s">
        <v>501</v>
      </c>
      <c r="G1059" s="254" t="s">
        <v>829</v>
      </c>
      <c r="H1059" s="254" t="s">
        <v>830</v>
      </c>
    </row>
    <row r="1060" spans="1:8" hidden="1">
      <c r="A1060">
        <v>1059</v>
      </c>
      <c r="B1060" s="249">
        <v>20</v>
      </c>
      <c r="C1060" s="253" t="s">
        <v>68</v>
      </c>
      <c r="D1060" s="250">
        <v>1</v>
      </c>
      <c r="E1060" s="249" t="s">
        <v>795</v>
      </c>
      <c r="F1060" s="249" t="s">
        <v>501</v>
      </c>
      <c r="G1060" s="254" t="s">
        <v>831</v>
      </c>
      <c r="H1060" s="254" t="s">
        <v>832</v>
      </c>
    </row>
    <row r="1061" spans="1:8" hidden="1">
      <c r="A1061">
        <v>1060</v>
      </c>
      <c r="B1061" s="249">
        <v>21</v>
      </c>
      <c r="C1061" s="253" t="s">
        <v>68</v>
      </c>
      <c r="D1061" s="250">
        <v>1</v>
      </c>
      <c r="E1061" s="249" t="s">
        <v>795</v>
      </c>
      <c r="F1061" s="249" t="s">
        <v>501</v>
      </c>
      <c r="G1061" s="254" t="s">
        <v>833</v>
      </c>
      <c r="H1061" s="254" t="s">
        <v>834</v>
      </c>
    </row>
    <row r="1062" spans="1:8" hidden="1">
      <c r="A1062">
        <v>1061</v>
      </c>
      <c r="B1062" s="249">
        <v>22</v>
      </c>
      <c r="C1062" s="253" t="s">
        <v>70</v>
      </c>
      <c r="D1062" s="250">
        <v>1</v>
      </c>
      <c r="E1062" s="249" t="s">
        <v>795</v>
      </c>
      <c r="F1062" s="249" t="s">
        <v>501</v>
      </c>
      <c r="G1062" s="254" t="s">
        <v>835</v>
      </c>
      <c r="H1062" s="254" t="s">
        <v>836</v>
      </c>
    </row>
    <row r="1063" spans="1:8" hidden="1">
      <c r="A1063">
        <v>1062</v>
      </c>
      <c r="B1063" s="249">
        <v>23</v>
      </c>
      <c r="C1063" s="253" t="s">
        <v>68</v>
      </c>
      <c r="D1063" s="250">
        <v>1</v>
      </c>
      <c r="E1063" s="249" t="s">
        <v>795</v>
      </c>
      <c r="F1063" s="249" t="s">
        <v>501</v>
      </c>
      <c r="G1063" s="254" t="s">
        <v>837</v>
      </c>
      <c r="H1063" s="254" t="s">
        <v>838</v>
      </c>
    </row>
    <row r="1064" spans="1:8" hidden="1">
      <c r="A1064">
        <v>1063</v>
      </c>
      <c r="B1064" s="249">
        <v>24</v>
      </c>
      <c r="C1064" s="253" t="s">
        <v>68</v>
      </c>
      <c r="D1064" s="250">
        <v>1</v>
      </c>
      <c r="E1064" s="249" t="s">
        <v>795</v>
      </c>
      <c r="F1064" s="249" t="s">
        <v>501</v>
      </c>
      <c r="G1064" s="254" t="s">
        <v>839</v>
      </c>
      <c r="H1064" s="254" t="s">
        <v>840</v>
      </c>
    </row>
    <row r="1065" spans="1:8" hidden="1">
      <c r="A1065">
        <v>1064</v>
      </c>
      <c r="B1065" s="249">
        <v>25</v>
      </c>
      <c r="C1065" s="253" t="s">
        <v>70</v>
      </c>
      <c r="D1065" s="250">
        <v>1</v>
      </c>
      <c r="E1065" s="249" t="s">
        <v>795</v>
      </c>
      <c r="F1065" s="249" t="s">
        <v>501</v>
      </c>
      <c r="G1065" s="254" t="s">
        <v>841</v>
      </c>
      <c r="H1065" s="254" t="s">
        <v>842</v>
      </c>
    </row>
    <row r="1066" spans="1:8" hidden="1">
      <c r="A1066">
        <v>1065</v>
      </c>
      <c r="B1066">
        <v>1</v>
      </c>
      <c r="C1066" t="s">
        <v>76</v>
      </c>
      <c r="D1066">
        <v>1</v>
      </c>
      <c r="E1066" t="s">
        <v>502</v>
      </c>
      <c r="F1066" t="s">
        <v>503</v>
      </c>
      <c r="G1066">
        <v>-23.759444999999999</v>
      </c>
      <c r="H1066">
        <v>-45.338160000000002</v>
      </c>
    </row>
    <row r="1067" spans="1:8" hidden="1">
      <c r="A1067">
        <v>1066</v>
      </c>
      <c r="B1067">
        <v>2</v>
      </c>
      <c r="C1067" t="s">
        <v>56</v>
      </c>
      <c r="D1067">
        <v>5</v>
      </c>
      <c r="E1067" t="s">
        <v>502</v>
      </c>
      <c r="F1067" t="s">
        <v>503</v>
      </c>
      <c r="G1067">
        <v>-23.759526699999999</v>
      </c>
      <c r="H1067">
        <v>-45.338158300000003</v>
      </c>
    </row>
    <row r="1068" spans="1:8" hidden="1">
      <c r="A1068">
        <v>1067</v>
      </c>
      <c r="B1068">
        <v>3</v>
      </c>
      <c r="C1068" t="s">
        <v>50</v>
      </c>
      <c r="D1068">
        <v>2</v>
      </c>
      <c r="E1068" t="s">
        <v>502</v>
      </c>
      <c r="F1068" t="s">
        <v>503</v>
      </c>
      <c r="G1068">
        <v>-23.759183329999999</v>
      </c>
      <c r="H1068">
        <v>-45.337641669999996</v>
      </c>
    </row>
    <row r="1069" spans="1:8" hidden="1">
      <c r="A1069">
        <v>1068</v>
      </c>
      <c r="B1069">
        <v>4</v>
      </c>
      <c r="C1069" t="s">
        <v>28</v>
      </c>
      <c r="D1069">
        <v>3</v>
      </c>
      <c r="E1069" t="s">
        <v>502</v>
      </c>
      <c r="F1069" t="s">
        <v>503</v>
      </c>
      <c r="G1069">
        <v>-23.759183329999999</v>
      </c>
      <c r="H1069">
        <v>-45.337641669999996</v>
      </c>
    </row>
    <row r="1070" spans="1:8" hidden="1">
      <c r="A1070">
        <v>1069</v>
      </c>
      <c r="B1070">
        <v>5</v>
      </c>
      <c r="C1070" t="s">
        <v>18</v>
      </c>
      <c r="D1070">
        <v>10</v>
      </c>
      <c r="E1070" t="s">
        <v>502</v>
      </c>
      <c r="F1070" t="s">
        <v>503</v>
      </c>
      <c r="G1070">
        <v>-23.75883</v>
      </c>
      <c r="H1070">
        <v>-45.3370617</v>
      </c>
    </row>
    <row r="1071" spans="1:8" hidden="1">
      <c r="A1071">
        <v>1070</v>
      </c>
      <c r="B1071">
        <v>6</v>
      </c>
      <c r="C1071" t="s">
        <v>22</v>
      </c>
      <c r="D1071">
        <v>4</v>
      </c>
      <c r="E1071" t="s">
        <v>502</v>
      </c>
      <c r="F1071" t="s">
        <v>503</v>
      </c>
      <c r="G1071">
        <v>-23.75936944</v>
      </c>
      <c r="H1071">
        <v>-45.336824999999997</v>
      </c>
    </row>
    <row r="1072" spans="1:8" hidden="1">
      <c r="A1072">
        <v>1071</v>
      </c>
      <c r="B1072">
        <v>7</v>
      </c>
      <c r="C1072" t="s">
        <v>40</v>
      </c>
      <c r="D1072">
        <v>15</v>
      </c>
      <c r="E1072" t="s">
        <v>502</v>
      </c>
      <c r="F1072" t="s">
        <v>503</v>
      </c>
      <c r="G1072">
        <v>-23.759229999999999</v>
      </c>
      <c r="H1072">
        <v>-45.336475</v>
      </c>
    </row>
    <row r="1073" spans="1:8" hidden="1">
      <c r="A1073">
        <v>1072</v>
      </c>
      <c r="B1073">
        <v>8</v>
      </c>
      <c r="C1073" t="s">
        <v>12</v>
      </c>
      <c r="D1073">
        <v>200</v>
      </c>
      <c r="E1073" t="s">
        <v>502</v>
      </c>
      <c r="F1073" t="s">
        <v>503</v>
      </c>
      <c r="G1073">
        <v>-23.759105559999998</v>
      </c>
      <c r="H1073">
        <v>-45.335691670000003</v>
      </c>
    </row>
    <row r="1074" spans="1:8" hidden="1">
      <c r="A1074">
        <v>1073</v>
      </c>
      <c r="B1074">
        <v>9</v>
      </c>
      <c r="C1074" t="s">
        <v>66</v>
      </c>
      <c r="D1074">
        <v>1</v>
      </c>
      <c r="E1074" t="s">
        <v>502</v>
      </c>
      <c r="F1074" t="s">
        <v>503</v>
      </c>
      <c r="G1074">
        <v>-23.759194440000002</v>
      </c>
      <c r="H1074">
        <v>-45.332513890000001</v>
      </c>
    </row>
    <row r="1075" spans="1:8" hidden="1">
      <c r="A1075">
        <v>1074</v>
      </c>
      <c r="B1075">
        <v>10</v>
      </c>
      <c r="C1075" t="s">
        <v>68</v>
      </c>
      <c r="D1075">
        <v>1</v>
      </c>
      <c r="E1075" t="s">
        <v>502</v>
      </c>
      <c r="F1075" t="s">
        <v>503</v>
      </c>
      <c r="G1075">
        <v>-23.760845</v>
      </c>
      <c r="H1075">
        <v>-45.333984999999998</v>
      </c>
    </row>
    <row r="1076" spans="1:8" hidden="1">
      <c r="A1076">
        <v>1075</v>
      </c>
      <c r="B1076">
        <v>11</v>
      </c>
      <c r="C1076" t="s">
        <v>78</v>
      </c>
      <c r="D1076">
        <v>1</v>
      </c>
      <c r="E1076" t="s">
        <v>502</v>
      </c>
      <c r="F1076" t="s">
        <v>503</v>
      </c>
      <c r="G1076">
        <v>-23.760845</v>
      </c>
      <c r="H1076">
        <v>-45.333984999999998</v>
      </c>
    </row>
    <row r="1077" spans="1:8" hidden="1">
      <c r="A1077">
        <v>1076</v>
      </c>
      <c r="B1077">
        <v>12</v>
      </c>
      <c r="C1077" t="s">
        <v>44</v>
      </c>
      <c r="D1077">
        <v>40</v>
      </c>
      <c r="E1077" t="s">
        <v>502</v>
      </c>
      <c r="F1077" t="s">
        <v>503</v>
      </c>
      <c r="G1077">
        <v>-23.759555559999999</v>
      </c>
      <c r="H1077">
        <v>-45.332788890000003</v>
      </c>
    </row>
    <row r="1078" spans="1:8" hidden="1">
      <c r="A1078">
        <v>1077</v>
      </c>
      <c r="B1078">
        <v>13</v>
      </c>
      <c r="C1078" t="s">
        <v>66</v>
      </c>
      <c r="D1078">
        <v>1</v>
      </c>
      <c r="E1078" t="s">
        <v>502</v>
      </c>
      <c r="F1078" t="s">
        <v>503</v>
      </c>
      <c r="G1078">
        <v>-23.759555559999999</v>
      </c>
      <c r="H1078">
        <v>-45.332788890000003</v>
      </c>
    </row>
    <row r="1079" spans="1:8" hidden="1">
      <c r="A1079">
        <v>1078</v>
      </c>
      <c r="B1079">
        <v>14</v>
      </c>
      <c r="C1079" t="s">
        <v>30</v>
      </c>
      <c r="D1079">
        <v>5</v>
      </c>
      <c r="E1079" t="s">
        <v>502</v>
      </c>
      <c r="F1079" t="s">
        <v>503</v>
      </c>
      <c r="G1079">
        <v>-23.76057222</v>
      </c>
      <c r="H1079">
        <v>-45.334111110000002</v>
      </c>
    </row>
    <row r="1080" spans="1:8" hidden="1">
      <c r="A1080">
        <v>1079</v>
      </c>
      <c r="B1080">
        <v>15</v>
      </c>
      <c r="C1080" t="s">
        <v>68</v>
      </c>
      <c r="D1080">
        <v>1</v>
      </c>
      <c r="E1080" t="s">
        <v>502</v>
      </c>
      <c r="F1080" t="s">
        <v>503</v>
      </c>
      <c r="G1080">
        <v>-23.76057222</v>
      </c>
      <c r="H1080">
        <v>-45.334111110000002</v>
      </c>
    </row>
    <row r="1081" spans="1:8" hidden="1">
      <c r="A1081">
        <v>1080</v>
      </c>
      <c r="B1081">
        <v>16</v>
      </c>
      <c r="C1081" t="s">
        <v>28</v>
      </c>
      <c r="D1081">
        <v>3</v>
      </c>
      <c r="E1081" t="s">
        <v>502</v>
      </c>
      <c r="F1081" t="s">
        <v>503</v>
      </c>
      <c r="G1081">
        <v>-23.760788890000001</v>
      </c>
      <c r="H1081">
        <v>-45.334288890000003</v>
      </c>
    </row>
    <row r="1082" spans="1:8" hidden="1">
      <c r="A1082">
        <v>1081</v>
      </c>
      <c r="B1082">
        <v>17</v>
      </c>
      <c r="C1082" t="s">
        <v>30</v>
      </c>
      <c r="D1082">
        <v>3</v>
      </c>
      <c r="E1082" t="s">
        <v>502</v>
      </c>
      <c r="F1082" t="s">
        <v>503</v>
      </c>
      <c r="G1082">
        <v>-23.76091667</v>
      </c>
      <c r="H1082">
        <v>-45.334263890000003</v>
      </c>
    </row>
    <row r="1083" spans="1:8" hidden="1">
      <c r="A1083">
        <v>1082</v>
      </c>
      <c r="B1083">
        <v>18</v>
      </c>
      <c r="C1083" t="s">
        <v>30</v>
      </c>
      <c r="D1083">
        <v>5</v>
      </c>
      <c r="E1083" t="s">
        <v>502</v>
      </c>
      <c r="F1083" t="s">
        <v>503</v>
      </c>
      <c r="G1083">
        <v>-23.761027779999999</v>
      </c>
      <c r="H1083">
        <v>-45.334230560000002</v>
      </c>
    </row>
    <row r="1084" spans="1:8" hidden="1">
      <c r="A1084">
        <v>1083</v>
      </c>
      <c r="B1084">
        <v>19</v>
      </c>
      <c r="C1084" t="s">
        <v>12</v>
      </c>
      <c r="D1084">
        <v>5</v>
      </c>
      <c r="E1084" t="s">
        <v>502</v>
      </c>
      <c r="F1084" t="s">
        <v>503</v>
      </c>
      <c r="G1084">
        <v>-23.76130556</v>
      </c>
      <c r="H1084">
        <v>-45.334216670000004</v>
      </c>
    </row>
    <row r="1085" spans="1:8" hidden="1">
      <c r="A1085">
        <v>1084</v>
      </c>
      <c r="B1085">
        <v>20</v>
      </c>
      <c r="C1085" t="s">
        <v>28</v>
      </c>
      <c r="D1085">
        <v>3</v>
      </c>
      <c r="E1085" t="s">
        <v>502</v>
      </c>
      <c r="F1085" t="s">
        <v>503</v>
      </c>
      <c r="G1085">
        <v>-23.761447220000001</v>
      </c>
      <c r="H1085">
        <v>-45.334369440000003</v>
      </c>
    </row>
    <row r="1086" spans="1:8" hidden="1">
      <c r="A1086">
        <v>1085</v>
      </c>
      <c r="B1086">
        <v>21</v>
      </c>
      <c r="C1086" t="s">
        <v>30</v>
      </c>
      <c r="D1086">
        <v>5</v>
      </c>
      <c r="E1086" t="s">
        <v>502</v>
      </c>
      <c r="F1086" t="s">
        <v>503</v>
      </c>
      <c r="G1086">
        <v>-23.762088890000001</v>
      </c>
      <c r="H1086">
        <v>-45.333866669999999</v>
      </c>
    </row>
    <row r="1087" spans="1:8" hidden="1">
      <c r="A1087">
        <v>1086</v>
      </c>
      <c r="B1087">
        <v>22</v>
      </c>
      <c r="C1087" t="s">
        <v>78</v>
      </c>
      <c r="D1087">
        <v>1</v>
      </c>
      <c r="E1087" t="s">
        <v>502</v>
      </c>
      <c r="F1087" t="s">
        <v>503</v>
      </c>
      <c r="G1087">
        <v>-23.762738890000001</v>
      </c>
      <c r="H1087">
        <v>-45.332727779999999</v>
      </c>
    </row>
    <row r="1088" spans="1:8" hidden="1">
      <c r="A1088">
        <v>1087</v>
      </c>
      <c r="B1088">
        <v>23</v>
      </c>
      <c r="C1088" t="s">
        <v>68</v>
      </c>
      <c r="D1088">
        <v>1</v>
      </c>
      <c r="E1088" t="s">
        <v>502</v>
      </c>
      <c r="F1088" t="s">
        <v>503</v>
      </c>
      <c r="G1088">
        <v>-23.762550000000001</v>
      </c>
      <c r="H1088">
        <v>-45.333114999999999</v>
      </c>
    </row>
    <row r="1089" spans="1:8" hidden="1">
      <c r="A1089">
        <v>1088</v>
      </c>
      <c r="B1089">
        <v>24</v>
      </c>
      <c r="C1089" t="s">
        <v>68</v>
      </c>
      <c r="D1089">
        <v>1</v>
      </c>
      <c r="E1089" t="s">
        <v>502</v>
      </c>
      <c r="F1089" t="s">
        <v>503</v>
      </c>
      <c r="G1089">
        <v>-23.759863889999998</v>
      </c>
      <c r="H1089">
        <v>-45.333263889999998</v>
      </c>
    </row>
    <row r="1090" spans="1:8" hidden="1">
      <c r="A1090">
        <v>1089</v>
      </c>
      <c r="B1090">
        <v>1</v>
      </c>
      <c r="C1090" t="s">
        <v>76</v>
      </c>
      <c r="D1090">
        <v>1</v>
      </c>
      <c r="E1090" t="s">
        <v>504</v>
      </c>
      <c r="F1090" t="s">
        <v>503</v>
      </c>
      <c r="G1090">
        <v>-23.8021283</v>
      </c>
      <c r="H1090">
        <v>-45.355153299999998</v>
      </c>
    </row>
    <row r="1091" spans="1:8" hidden="1">
      <c r="A1091">
        <v>1090</v>
      </c>
      <c r="B1091">
        <v>2</v>
      </c>
      <c r="C1091" t="s">
        <v>16</v>
      </c>
      <c r="D1091">
        <v>20</v>
      </c>
      <c r="E1091" t="s">
        <v>504</v>
      </c>
      <c r="F1091" t="s">
        <v>503</v>
      </c>
      <c r="G1091">
        <v>-23.8021967</v>
      </c>
      <c r="H1091">
        <v>-45.355173299999997</v>
      </c>
    </row>
    <row r="1092" spans="1:8" hidden="1">
      <c r="A1092">
        <v>1091</v>
      </c>
      <c r="B1092">
        <v>3</v>
      </c>
      <c r="C1092" t="s">
        <v>40</v>
      </c>
      <c r="D1092">
        <v>10</v>
      </c>
      <c r="E1092" t="s">
        <v>504</v>
      </c>
      <c r="F1092" t="s">
        <v>503</v>
      </c>
      <c r="G1092">
        <v>-23.802485000000001</v>
      </c>
      <c r="H1092">
        <v>-45.355271700000003</v>
      </c>
    </row>
    <row r="1093" spans="1:8" hidden="1">
      <c r="A1093">
        <v>1092</v>
      </c>
      <c r="B1093">
        <v>4</v>
      </c>
      <c r="C1093" t="s">
        <v>54</v>
      </c>
      <c r="D1093">
        <v>13</v>
      </c>
      <c r="E1093" t="s">
        <v>504</v>
      </c>
      <c r="F1093" t="s">
        <v>503</v>
      </c>
      <c r="G1093">
        <v>-23.8025883</v>
      </c>
      <c r="H1093">
        <v>-45.351918300000001</v>
      </c>
    </row>
    <row r="1094" spans="1:8" hidden="1">
      <c r="A1094">
        <v>1093</v>
      </c>
      <c r="B1094">
        <v>5</v>
      </c>
      <c r="C1094" t="s">
        <v>54</v>
      </c>
      <c r="D1094">
        <v>8</v>
      </c>
      <c r="E1094" t="s">
        <v>504</v>
      </c>
      <c r="F1094" t="s">
        <v>503</v>
      </c>
      <c r="G1094">
        <v>-23.80275</v>
      </c>
      <c r="H1094">
        <v>-45.351511700000003</v>
      </c>
    </row>
    <row r="1095" spans="1:8" hidden="1">
      <c r="A1095">
        <v>1094</v>
      </c>
      <c r="B1095">
        <v>6</v>
      </c>
      <c r="C1095" t="s">
        <v>66</v>
      </c>
      <c r="D1095">
        <v>1</v>
      </c>
      <c r="E1095" t="s">
        <v>504</v>
      </c>
      <c r="F1095" t="s">
        <v>503</v>
      </c>
      <c r="G1095">
        <v>-23.802904999999999</v>
      </c>
      <c r="H1095">
        <v>-45.351278299999997</v>
      </c>
    </row>
    <row r="1096" spans="1:8" hidden="1">
      <c r="A1096">
        <v>1095</v>
      </c>
      <c r="B1096">
        <v>7</v>
      </c>
      <c r="C1096" t="s">
        <v>66</v>
      </c>
      <c r="D1096">
        <v>1</v>
      </c>
      <c r="E1096" t="s">
        <v>504</v>
      </c>
      <c r="F1096" t="s">
        <v>503</v>
      </c>
      <c r="G1096">
        <v>-23.8022217</v>
      </c>
      <c r="H1096">
        <v>-45.350801699999998</v>
      </c>
    </row>
    <row r="1097" spans="1:8" hidden="1">
      <c r="A1097">
        <v>1096</v>
      </c>
      <c r="B1097">
        <v>8</v>
      </c>
      <c r="C1097" t="s">
        <v>64</v>
      </c>
      <c r="D1097">
        <v>1</v>
      </c>
      <c r="E1097" t="s">
        <v>504</v>
      </c>
      <c r="F1097" t="s">
        <v>503</v>
      </c>
      <c r="G1097">
        <v>-23.804148300000001</v>
      </c>
      <c r="H1097">
        <v>-45.347576699999998</v>
      </c>
    </row>
    <row r="1098" spans="1:8" hidden="1">
      <c r="A1098">
        <v>1097</v>
      </c>
      <c r="B1098">
        <v>9</v>
      </c>
      <c r="C1098" t="s">
        <v>28</v>
      </c>
      <c r="D1098">
        <v>4</v>
      </c>
      <c r="E1098" t="s">
        <v>504</v>
      </c>
      <c r="F1098" t="s">
        <v>503</v>
      </c>
      <c r="G1098">
        <v>-23.803453300000001</v>
      </c>
      <c r="H1098">
        <v>-45.346526699999998</v>
      </c>
    </row>
    <row r="1099" spans="1:8" hidden="1">
      <c r="A1099">
        <v>1098</v>
      </c>
      <c r="B1099">
        <v>10</v>
      </c>
      <c r="C1099" t="s">
        <v>50</v>
      </c>
      <c r="D1099">
        <v>3</v>
      </c>
      <c r="E1099" t="s">
        <v>504</v>
      </c>
      <c r="F1099" t="s">
        <v>503</v>
      </c>
      <c r="G1099">
        <v>-23.803453300000001</v>
      </c>
      <c r="H1099">
        <v>-45.346526699999998</v>
      </c>
    </row>
    <row r="1100" spans="1:8" hidden="1">
      <c r="A1100">
        <v>1099</v>
      </c>
      <c r="B1100">
        <v>11</v>
      </c>
      <c r="C1100" t="s">
        <v>34</v>
      </c>
      <c r="D1100">
        <v>30</v>
      </c>
      <c r="E1100" t="s">
        <v>504</v>
      </c>
      <c r="F1100" t="s">
        <v>503</v>
      </c>
      <c r="G1100">
        <v>-23.803394999999998</v>
      </c>
      <c r="H1100">
        <v>-45.337350000000001</v>
      </c>
    </row>
    <row r="1101" spans="1:8" hidden="1">
      <c r="A1101">
        <v>1100</v>
      </c>
      <c r="B1101">
        <v>12</v>
      </c>
      <c r="C1101" t="s">
        <v>20</v>
      </c>
      <c r="D1101">
        <v>20</v>
      </c>
      <c r="E1101" t="s">
        <v>504</v>
      </c>
      <c r="F1101" t="s">
        <v>503</v>
      </c>
      <c r="G1101">
        <v>-23.803165</v>
      </c>
      <c r="H1101">
        <v>-45.337625000000003</v>
      </c>
    </row>
    <row r="1102" spans="1:8" hidden="1">
      <c r="A1102">
        <v>1101</v>
      </c>
      <c r="B1102">
        <v>13</v>
      </c>
      <c r="C1102" t="s">
        <v>20</v>
      </c>
      <c r="D1102">
        <v>20</v>
      </c>
      <c r="E1102" t="s">
        <v>504</v>
      </c>
      <c r="F1102" t="s">
        <v>503</v>
      </c>
      <c r="G1102">
        <v>-23.803167999999999</v>
      </c>
      <c r="H1102">
        <v>-45.337629</v>
      </c>
    </row>
    <row r="1103" spans="1:8" hidden="1">
      <c r="A1103">
        <v>1102</v>
      </c>
      <c r="B1103">
        <v>14</v>
      </c>
      <c r="C1103" t="s">
        <v>36</v>
      </c>
      <c r="D1103">
        <v>50</v>
      </c>
      <c r="E1103" t="s">
        <v>504</v>
      </c>
      <c r="F1103" t="s">
        <v>503</v>
      </c>
      <c r="G1103">
        <v>-23.803341700000001</v>
      </c>
      <c r="H1103">
        <v>-45.337368300000001</v>
      </c>
    </row>
    <row r="1104" spans="1:8" hidden="1">
      <c r="A1104">
        <v>1103</v>
      </c>
      <c r="B1104">
        <v>15</v>
      </c>
      <c r="C1104" t="s">
        <v>78</v>
      </c>
      <c r="D1104">
        <v>1</v>
      </c>
      <c r="E1104" t="s">
        <v>504</v>
      </c>
      <c r="F1104" t="s">
        <v>503</v>
      </c>
      <c r="G1104">
        <v>-23.8035633</v>
      </c>
      <c r="H1104">
        <v>-45.337258300000002</v>
      </c>
    </row>
    <row r="1105" spans="1:8" hidden="1">
      <c r="A1105">
        <v>1104</v>
      </c>
      <c r="B1105">
        <v>16</v>
      </c>
      <c r="C1105" t="s">
        <v>78</v>
      </c>
      <c r="D1105">
        <v>1</v>
      </c>
      <c r="E1105" t="s">
        <v>504</v>
      </c>
      <c r="F1105" t="s">
        <v>503</v>
      </c>
      <c r="G1105">
        <v>-23.8035633</v>
      </c>
      <c r="H1105">
        <v>-45.337258300000002</v>
      </c>
    </row>
    <row r="1106" spans="1:8" hidden="1">
      <c r="A1106">
        <v>1105</v>
      </c>
      <c r="B1106">
        <v>17</v>
      </c>
      <c r="C1106" t="s">
        <v>68</v>
      </c>
      <c r="D1106">
        <v>1</v>
      </c>
      <c r="E1106" t="s">
        <v>504</v>
      </c>
      <c r="F1106" t="s">
        <v>503</v>
      </c>
      <c r="G1106">
        <v>-23.804722999999999</v>
      </c>
      <c r="H1106">
        <v>-45.340752000000002</v>
      </c>
    </row>
    <row r="1107" spans="1:8" hidden="1">
      <c r="A1107">
        <v>1106</v>
      </c>
      <c r="B1107">
        <v>18</v>
      </c>
      <c r="C1107" t="s">
        <v>68</v>
      </c>
      <c r="D1107">
        <v>1</v>
      </c>
      <c r="E1107" t="s">
        <v>504</v>
      </c>
      <c r="F1107" t="s">
        <v>503</v>
      </c>
      <c r="G1107">
        <v>-23.804725000000001</v>
      </c>
      <c r="H1107">
        <v>-45.340755000000001</v>
      </c>
    </row>
    <row r="1108" spans="1:8" hidden="1">
      <c r="A1108">
        <v>1107</v>
      </c>
      <c r="B1108">
        <v>1</v>
      </c>
      <c r="C1108" t="s">
        <v>66</v>
      </c>
      <c r="D1108">
        <v>1</v>
      </c>
      <c r="E1108" t="s">
        <v>505</v>
      </c>
      <c r="F1108" t="s">
        <v>503</v>
      </c>
      <c r="G1108">
        <v>-23.805389999999999</v>
      </c>
      <c r="H1108">
        <v>-45.343615</v>
      </c>
    </row>
    <row r="1109" spans="1:8" hidden="1">
      <c r="A1109">
        <v>1108</v>
      </c>
      <c r="B1109">
        <v>2</v>
      </c>
      <c r="C1109" t="s">
        <v>62</v>
      </c>
      <c r="D1109">
        <v>25</v>
      </c>
      <c r="E1109" t="s">
        <v>505</v>
      </c>
      <c r="F1109" t="s">
        <v>503</v>
      </c>
      <c r="G1109">
        <v>-23.839772880000002</v>
      </c>
      <c r="H1109">
        <v>-45.360111699999997</v>
      </c>
    </row>
    <row r="1110" spans="1:8" hidden="1">
      <c r="A1110">
        <v>1109</v>
      </c>
      <c r="B1110">
        <v>3</v>
      </c>
      <c r="C1110" t="s">
        <v>62</v>
      </c>
      <c r="D1110">
        <v>30</v>
      </c>
      <c r="E1110" t="s">
        <v>505</v>
      </c>
      <c r="F1110" t="s">
        <v>503</v>
      </c>
      <c r="G1110">
        <v>-23.84015436</v>
      </c>
      <c r="H1110">
        <v>-45.359888300000001</v>
      </c>
    </row>
    <row r="1111" spans="1:8" hidden="1">
      <c r="A1111">
        <v>1110</v>
      </c>
      <c r="B1111">
        <v>4</v>
      </c>
      <c r="C1111" t="s">
        <v>62</v>
      </c>
      <c r="D1111">
        <v>27</v>
      </c>
      <c r="E1111" t="s">
        <v>505</v>
      </c>
      <c r="F1111" t="s">
        <v>503</v>
      </c>
      <c r="G1111">
        <v>-23.840198130000001</v>
      </c>
      <c r="H1111">
        <v>-45.359783299999997</v>
      </c>
    </row>
    <row r="1112" spans="1:8" hidden="1">
      <c r="A1112">
        <v>1111</v>
      </c>
      <c r="B1112">
        <v>5</v>
      </c>
      <c r="C1112" t="s">
        <v>58</v>
      </c>
      <c r="D1112">
        <v>20</v>
      </c>
      <c r="E1112" t="s">
        <v>505</v>
      </c>
      <c r="F1112" t="s">
        <v>503</v>
      </c>
      <c r="G1112">
        <v>-23.840327899999998</v>
      </c>
      <c r="H1112">
        <v>-45.359656700000002</v>
      </c>
    </row>
    <row r="1113" spans="1:8" hidden="1">
      <c r="A1113">
        <v>1112</v>
      </c>
      <c r="B1113">
        <v>6</v>
      </c>
      <c r="C1113" t="s">
        <v>62</v>
      </c>
      <c r="D1113">
        <v>40</v>
      </c>
      <c r="E1113" t="s">
        <v>505</v>
      </c>
      <c r="F1113" t="s">
        <v>503</v>
      </c>
      <c r="G1113">
        <v>-23.840449849999999</v>
      </c>
      <c r="H1113">
        <v>-45.359605000000002</v>
      </c>
    </row>
    <row r="1114" spans="1:8" hidden="1">
      <c r="A1114">
        <v>1113</v>
      </c>
      <c r="B1114">
        <v>7</v>
      </c>
      <c r="C1114" t="s">
        <v>52</v>
      </c>
      <c r="D1114">
        <v>10</v>
      </c>
      <c r="E1114" t="s">
        <v>505</v>
      </c>
      <c r="F1114" t="s">
        <v>503</v>
      </c>
      <c r="G1114">
        <v>-23.840662470000002</v>
      </c>
      <c r="H1114">
        <v>-45.3593817</v>
      </c>
    </row>
    <row r="1115" spans="1:8" hidden="1">
      <c r="A1115">
        <v>1114</v>
      </c>
      <c r="B1115">
        <v>1</v>
      </c>
      <c r="C1115" t="s">
        <v>74</v>
      </c>
      <c r="D1115">
        <v>1</v>
      </c>
      <c r="E1115" t="s">
        <v>506</v>
      </c>
      <c r="F1115" t="s">
        <v>503</v>
      </c>
      <c r="G1115">
        <v>-23.730943</v>
      </c>
      <c r="H1115">
        <v>-45.315372000000004</v>
      </c>
    </row>
    <row r="1116" spans="1:8" hidden="1">
      <c r="A1116">
        <v>1115</v>
      </c>
      <c r="B1116">
        <v>2</v>
      </c>
      <c r="C1116" t="s">
        <v>56</v>
      </c>
      <c r="D1116">
        <v>5</v>
      </c>
      <c r="E1116" t="s">
        <v>506</v>
      </c>
      <c r="F1116" t="s">
        <v>503</v>
      </c>
      <c r="G1116">
        <v>-23.741463</v>
      </c>
      <c r="H1116">
        <v>-45.292369999999998</v>
      </c>
    </row>
    <row r="1117" spans="1:8" hidden="1">
      <c r="A1117">
        <v>1116</v>
      </c>
      <c r="B1117">
        <v>3</v>
      </c>
      <c r="C1117" t="s">
        <v>76</v>
      </c>
      <c r="D1117">
        <v>1</v>
      </c>
      <c r="E1117" t="s">
        <v>506</v>
      </c>
      <c r="F1117" t="s">
        <v>503</v>
      </c>
      <c r="G1117">
        <v>-23.741463</v>
      </c>
      <c r="H1117">
        <v>-45.292369999999998</v>
      </c>
    </row>
    <row r="1118" spans="1:8" hidden="1">
      <c r="A1118">
        <v>1117</v>
      </c>
      <c r="B1118">
        <v>4</v>
      </c>
      <c r="C1118" t="s">
        <v>20</v>
      </c>
      <c r="D1118">
        <v>12</v>
      </c>
      <c r="E1118" t="s">
        <v>506</v>
      </c>
      <c r="F1118" t="s">
        <v>503</v>
      </c>
      <c r="G1118">
        <v>-23.738956999999999</v>
      </c>
      <c r="H1118">
        <v>-45.28293</v>
      </c>
    </row>
    <row r="1119" spans="1:8" hidden="1">
      <c r="A1119">
        <v>1118</v>
      </c>
      <c r="B1119">
        <v>5</v>
      </c>
      <c r="C1119" t="s">
        <v>36</v>
      </c>
      <c r="D1119">
        <v>12</v>
      </c>
      <c r="E1119" t="s">
        <v>506</v>
      </c>
      <c r="F1119" t="s">
        <v>503</v>
      </c>
      <c r="G1119">
        <v>-23.738956999999999</v>
      </c>
      <c r="H1119">
        <v>-45.28293</v>
      </c>
    </row>
    <row r="1120" spans="1:8" hidden="1">
      <c r="A1120">
        <v>1119</v>
      </c>
      <c r="B1120">
        <v>6</v>
      </c>
      <c r="C1120" t="s">
        <v>40</v>
      </c>
      <c r="D1120">
        <v>10</v>
      </c>
      <c r="E1120" t="s">
        <v>506</v>
      </c>
      <c r="F1120" t="s">
        <v>503</v>
      </c>
      <c r="G1120">
        <v>-23.7376</v>
      </c>
      <c r="H1120">
        <v>-45.282277999999998</v>
      </c>
    </row>
    <row r="1121" spans="1:8" hidden="1">
      <c r="A1121">
        <v>1120</v>
      </c>
      <c r="B1121">
        <v>7</v>
      </c>
      <c r="C1121" t="s">
        <v>68</v>
      </c>
      <c r="D1121">
        <v>1</v>
      </c>
      <c r="E1121" t="s">
        <v>506</v>
      </c>
      <c r="F1121" t="s">
        <v>503</v>
      </c>
      <c r="G1121">
        <v>-23.7376</v>
      </c>
      <c r="H1121">
        <v>-45.282277999999998</v>
      </c>
    </row>
    <row r="1122" spans="1:8" hidden="1">
      <c r="A1122">
        <v>1121</v>
      </c>
      <c r="B1122">
        <v>8</v>
      </c>
      <c r="C1122" t="s">
        <v>68</v>
      </c>
      <c r="D1122">
        <v>1</v>
      </c>
      <c r="E1122" t="s">
        <v>506</v>
      </c>
      <c r="F1122" t="s">
        <v>503</v>
      </c>
      <c r="G1122">
        <v>-23.738868</v>
      </c>
      <c r="H1122">
        <v>-45.282989999999998</v>
      </c>
    </row>
    <row r="1123" spans="1:8" hidden="1">
      <c r="A1123">
        <v>1122</v>
      </c>
      <c r="B1123">
        <v>1</v>
      </c>
      <c r="C1123" t="s">
        <v>64</v>
      </c>
      <c r="D1123">
        <v>1</v>
      </c>
      <c r="E1123" t="s">
        <v>507</v>
      </c>
      <c r="F1123" t="s">
        <v>503</v>
      </c>
      <c r="G1123">
        <v>-23.840833329999999</v>
      </c>
      <c r="H1123">
        <v>-45.361388890000001</v>
      </c>
    </row>
    <row r="1124" spans="1:8" hidden="1">
      <c r="A1124">
        <v>1123</v>
      </c>
      <c r="B1124">
        <v>2</v>
      </c>
      <c r="C1124" t="s">
        <v>68</v>
      </c>
      <c r="D1124">
        <v>1</v>
      </c>
      <c r="E1124" t="s">
        <v>507</v>
      </c>
      <c r="F1124" t="s">
        <v>503</v>
      </c>
      <c r="G1124">
        <v>-23.840833320000002</v>
      </c>
      <c r="H1124">
        <v>-45.361388869999999</v>
      </c>
    </row>
    <row r="1125" spans="1:8" hidden="1">
      <c r="A1125">
        <v>1124</v>
      </c>
      <c r="B1125">
        <v>3</v>
      </c>
      <c r="C1125" t="s">
        <v>66</v>
      </c>
      <c r="D1125">
        <v>1</v>
      </c>
      <c r="E1125" t="s">
        <v>507</v>
      </c>
      <c r="F1125" t="s">
        <v>503</v>
      </c>
      <c r="G1125">
        <v>-23.839612559999999</v>
      </c>
      <c r="H1125">
        <v>-45.360202100000002</v>
      </c>
    </row>
    <row r="1126" spans="1:8" hidden="1">
      <c r="A1126">
        <v>1125</v>
      </c>
      <c r="B1126">
        <v>4</v>
      </c>
      <c r="C1126" t="s">
        <v>12</v>
      </c>
      <c r="D1126">
        <v>400</v>
      </c>
      <c r="E1126" t="s">
        <v>507</v>
      </c>
      <c r="F1126" t="s">
        <v>503</v>
      </c>
      <c r="G1126">
        <v>-23.83961257</v>
      </c>
      <c r="H1126">
        <v>-45.360202200000003</v>
      </c>
    </row>
    <row r="1127" spans="1:8" hidden="1">
      <c r="A1127">
        <v>1126</v>
      </c>
      <c r="B1127">
        <v>1</v>
      </c>
      <c r="C1127" t="s">
        <v>76</v>
      </c>
      <c r="D1127">
        <v>1</v>
      </c>
      <c r="E1127" t="s">
        <v>843</v>
      </c>
      <c r="F1127" t="s">
        <v>503</v>
      </c>
      <c r="G1127">
        <v>-23.802413999999999</v>
      </c>
      <c r="H1127">
        <v>45.355463999999998</v>
      </c>
    </row>
    <row r="1128" spans="1:8" hidden="1">
      <c r="A1128">
        <v>1127</v>
      </c>
      <c r="B1128">
        <v>2</v>
      </c>
      <c r="C1128" t="s">
        <v>12</v>
      </c>
      <c r="D1128">
        <v>35</v>
      </c>
      <c r="E1128" t="s">
        <v>843</v>
      </c>
      <c r="F1128" t="s">
        <v>503</v>
      </c>
      <c r="G1128">
        <v>-23.801565700000001</v>
      </c>
      <c r="H1128">
        <v>-45.3550246</v>
      </c>
    </row>
    <row r="1129" spans="1:8" hidden="1">
      <c r="A1129">
        <v>1128</v>
      </c>
      <c r="B1129">
        <v>3</v>
      </c>
      <c r="C1129" t="s">
        <v>26</v>
      </c>
      <c r="D1129">
        <v>6</v>
      </c>
      <c r="E1129" t="s">
        <v>843</v>
      </c>
      <c r="F1129" t="s">
        <v>503</v>
      </c>
      <c r="G1129">
        <v>-23.800947900000001</v>
      </c>
      <c r="H1129">
        <v>-45.354177200000002</v>
      </c>
    </row>
    <row r="1130" spans="1:8" hidden="1">
      <c r="A1130">
        <v>1129</v>
      </c>
      <c r="B1130">
        <v>4</v>
      </c>
      <c r="C1130" t="s">
        <v>14</v>
      </c>
      <c r="D1130">
        <v>5</v>
      </c>
      <c r="E1130" t="s">
        <v>843</v>
      </c>
      <c r="F1130" t="s">
        <v>503</v>
      </c>
      <c r="G1130">
        <v>-23.800528100000001</v>
      </c>
      <c r="H1130">
        <v>-45.3534218</v>
      </c>
    </row>
    <row r="1131" spans="1:8" hidden="1">
      <c r="A1131">
        <v>1130</v>
      </c>
      <c r="B1131">
        <v>5</v>
      </c>
      <c r="C1131" t="s">
        <v>14</v>
      </c>
      <c r="D1131">
        <v>12</v>
      </c>
      <c r="E1131" t="s">
        <v>843</v>
      </c>
      <c r="F1131" t="s">
        <v>503</v>
      </c>
      <c r="G1131">
        <v>-23.8003097</v>
      </c>
      <c r="H1131">
        <v>-45.352927700000002</v>
      </c>
    </row>
    <row r="1132" spans="1:8" hidden="1">
      <c r="A1132">
        <v>1131</v>
      </c>
      <c r="B1132">
        <v>6</v>
      </c>
      <c r="C1132" t="s">
        <v>18</v>
      </c>
      <c r="D1132">
        <v>14</v>
      </c>
      <c r="E1132" t="s">
        <v>843</v>
      </c>
      <c r="F1132" t="s">
        <v>503</v>
      </c>
      <c r="G1132">
        <v>-23.8003097</v>
      </c>
      <c r="H1132">
        <v>-45.3529275</v>
      </c>
    </row>
    <row r="1133" spans="1:8" hidden="1">
      <c r="A1133">
        <v>1132</v>
      </c>
      <c r="B1133">
        <v>7</v>
      </c>
      <c r="C1133" t="s">
        <v>80</v>
      </c>
      <c r="D1133">
        <v>1</v>
      </c>
      <c r="E1133" s="255" t="s">
        <v>843</v>
      </c>
      <c r="F1133" t="s">
        <v>503</v>
      </c>
      <c r="G1133" s="255">
        <v>-23.8000924</v>
      </c>
      <c r="H1133" s="255">
        <v>-45.352325899999997</v>
      </c>
    </row>
    <row r="1134" spans="1:8" hidden="1">
      <c r="A1134">
        <v>1133</v>
      </c>
      <c r="B1134">
        <v>8</v>
      </c>
      <c r="C1134" t="s">
        <v>18</v>
      </c>
      <c r="D1134">
        <v>10</v>
      </c>
      <c r="E1134" t="s">
        <v>843</v>
      </c>
      <c r="F1134" t="s">
        <v>503</v>
      </c>
      <c r="G1134">
        <v>-23.8002255</v>
      </c>
      <c r="H1134">
        <v>-45.351265900000001</v>
      </c>
    </row>
    <row r="1135" spans="1:8" hidden="1">
      <c r="A1135">
        <v>1134</v>
      </c>
      <c r="B1135">
        <v>9</v>
      </c>
      <c r="C1135" t="s">
        <v>14</v>
      </c>
      <c r="D1135">
        <v>13</v>
      </c>
      <c r="E1135" t="s">
        <v>843</v>
      </c>
      <c r="F1135" t="s">
        <v>503</v>
      </c>
      <c r="G1135">
        <v>-23.800236000000002</v>
      </c>
      <c r="H1135">
        <v>-45.350680099999998</v>
      </c>
    </row>
    <row r="1136" spans="1:8" hidden="1">
      <c r="A1136">
        <v>1135</v>
      </c>
      <c r="B1136">
        <v>10</v>
      </c>
      <c r="C1136" t="s">
        <v>50</v>
      </c>
      <c r="D1136">
        <v>5</v>
      </c>
      <c r="E1136" t="s">
        <v>843</v>
      </c>
      <c r="F1136" t="s">
        <v>503</v>
      </c>
      <c r="G1136">
        <v>-23.8002477</v>
      </c>
      <c r="H1136">
        <v>-45.350361399999997</v>
      </c>
    </row>
    <row r="1137" spans="1:8" hidden="1">
      <c r="A1137">
        <v>1136</v>
      </c>
      <c r="B1137">
        <v>11</v>
      </c>
      <c r="C1137" t="s">
        <v>18</v>
      </c>
      <c r="D1137">
        <v>25</v>
      </c>
      <c r="E1137" t="s">
        <v>843</v>
      </c>
      <c r="F1137" t="s">
        <v>503</v>
      </c>
      <c r="G1137">
        <v>-23.8004727</v>
      </c>
      <c r="H1137">
        <v>-45.349353700000002</v>
      </c>
    </row>
    <row r="1138" spans="1:8" hidden="1">
      <c r="A1138">
        <v>1137</v>
      </c>
      <c r="B1138">
        <v>12</v>
      </c>
      <c r="C1138" t="s">
        <v>68</v>
      </c>
      <c r="D1138">
        <v>1</v>
      </c>
      <c r="E1138" t="s">
        <v>843</v>
      </c>
      <c r="F1138" t="s">
        <v>503</v>
      </c>
      <c r="G1138">
        <v>-23.801199</v>
      </c>
      <c r="H1138">
        <v>-45.347868300000002</v>
      </c>
    </row>
    <row r="1139" spans="1:8" hidden="1">
      <c r="A1139">
        <v>1138</v>
      </c>
      <c r="B1139">
        <v>13</v>
      </c>
      <c r="C1139" t="s">
        <v>36</v>
      </c>
      <c r="D1139">
        <v>17</v>
      </c>
      <c r="E1139" t="s">
        <v>843</v>
      </c>
      <c r="F1139" t="s">
        <v>503</v>
      </c>
      <c r="G1139">
        <v>-23.801227399999998</v>
      </c>
      <c r="H1139">
        <v>-45.347742400000001</v>
      </c>
    </row>
    <row r="1140" spans="1:8" hidden="1">
      <c r="A1140">
        <v>1139</v>
      </c>
      <c r="B1140">
        <v>14</v>
      </c>
      <c r="C1140" t="s">
        <v>14</v>
      </c>
      <c r="D1140">
        <v>20</v>
      </c>
      <c r="E1140" t="s">
        <v>843</v>
      </c>
      <c r="F1140" t="s">
        <v>503</v>
      </c>
      <c r="G1140">
        <v>-23.8012701</v>
      </c>
      <c r="H1140">
        <v>-45.347643499999997</v>
      </c>
    </row>
    <row r="1141" spans="1:8" hidden="1">
      <c r="A1141">
        <v>1140</v>
      </c>
      <c r="B1141">
        <v>15</v>
      </c>
      <c r="C1141" t="s">
        <v>20</v>
      </c>
      <c r="D1141">
        <v>7</v>
      </c>
      <c r="E1141" t="s">
        <v>843</v>
      </c>
      <c r="F1141" t="s">
        <v>503</v>
      </c>
      <c r="G1141">
        <v>-23.800966599999999</v>
      </c>
      <c r="H1141">
        <v>-45.346303900000002</v>
      </c>
    </row>
    <row r="1142" spans="1:8" hidden="1">
      <c r="A1142">
        <v>1141</v>
      </c>
      <c r="B1142">
        <v>16</v>
      </c>
      <c r="C1142" t="s">
        <v>50</v>
      </c>
      <c r="D1142">
        <v>30</v>
      </c>
      <c r="E1142" t="s">
        <v>843</v>
      </c>
      <c r="F1142" t="s">
        <v>503</v>
      </c>
      <c r="G1142">
        <v>-23.8008846</v>
      </c>
      <c r="H1142">
        <v>-45.345853499999997</v>
      </c>
    </row>
    <row r="1143" spans="1:8" hidden="1">
      <c r="A1143">
        <v>1142</v>
      </c>
      <c r="B1143">
        <v>17</v>
      </c>
      <c r="C1143" t="s">
        <v>20</v>
      </c>
      <c r="D1143">
        <v>3</v>
      </c>
      <c r="E1143" t="s">
        <v>843</v>
      </c>
      <c r="F1143" t="s">
        <v>503</v>
      </c>
      <c r="G1143">
        <v>-23.800367999999999</v>
      </c>
      <c r="H1143">
        <v>-45.344450600000002</v>
      </c>
    </row>
    <row r="1144" spans="1:8" hidden="1">
      <c r="A1144">
        <v>1143</v>
      </c>
      <c r="B1144">
        <v>18</v>
      </c>
      <c r="C1144" t="s">
        <v>68</v>
      </c>
      <c r="D1144">
        <v>1</v>
      </c>
      <c r="E1144" t="s">
        <v>843</v>
      </c>
      <c r="F1144" t="s">
        <v>503</v>
      </c>
      <c r="G1144">
        <v>-23.8000303</v>
      </c>
      <c r="H1144">
        <v>-45.3443811</v>
      </c>
    </row>
    <row r="1145" spans="1:8" hidden="1">
      <c r="A1145">
        <v>1144</v>
      </c>
      <c r="B1145">
        <v>19</v>
      </c>
      <c r="C1145" t="s">
        <v>80</v>
      </c>
      <c r="D1145">
        <v>1</v>
      </c>
      <c r="E1145" t="s">
        <v>843</v>
      </c>
      <c r="F1145" t="s">
        <v>503</v>
      </c>
      <c r="G1145">
        <v>-23.7995223</v>
      </c>
      <c r="H1145">
        <v>-45.344112799999998</v>
      </c>
    </row>
    <row r="1146" spans="1:8" hidden="1">
      <c r="A1146">
        <v>1145</v>
      </c>
      <c r="B1146">
        <v>20</v>
      </c>
      <c r="C1146" t="s">
        <v>22</v>
      </c>
      <c r="D1146">
        <v>9</v>
      </c>
      <c r="E1146" t="s">
        <v>843</v>
      </c>
      <c r="F1146" t="s">
        <v>503</v>
      </c>
      <c r="G1146">
        <v>-23.799079299999999</v>
      </c>
      <c r="H1146">
        <v>-45.343856899999999</v>
      </c>
    </row>
    <row r="1147" spans="1:8" hidden="1">
      <c r="A1147">
        <v>1146</v>
      </c>
      <c r="B1147">
        <v>21</v>
      </c>
      <c r="C1147" t="s">
        <v>22</v>
      </c>
      <c r="D1147">
        <v>17</v>
      </c>
      <c r="E1147" t="s">
        <v>843</v>
      </c>
      <c r="F1147" t="s">
        <v>503</v>
      </c>
      <c r="G1147">
        <v>-23.798926099999999</v>
      </c>
      <c r="H1147">
        <v>-45.343732099999997</v>
      </c>
    </row>
    <row r="1148" spans="1:8" hidden="1">
      <c r="A1148">
        <v>1147</v>
      </c>
      <c r="B1148">
        <v>22</v>
      </c>
      <c r="C1148" t="s">
        <v>20</v>
      </c>
      <c r="D1148">
        <v>50</v>
      </c>
      <c r="E1148" t="s">
        <v>843</v>
      </c>
      <c r="F1148" t="s">
        <v>503</v>
      </c>
      <c r="G1148">
        <v>-23.798615000000002</v>
      </c>
      <c r="H1148">
        <v>-45.343512799999999</v>
      </c>
    </row>
    <row r="1149" spans="1:8" hidden="1">
      <c r="A1149">
        <v>1148</v>
      </c>
      <c r="B1149">
        <v>23</v>
      </c>
      <c r="C1149" t="s">
        <v>14</v>
      </c>
      <c r="D1149">
        <v>3</v>
      </c>
      <c r="E1149" t="s">
        <v>843</v>
      </c>
      <c r="F1149" t="s">
        <v>503</v>
      </c>
      <c r="G1149">
        <v>-23.798412599999999</v>
      </c>
      <c r="H1149">
        <v>-45.343366899999999</v>
      </c>
    </row>
    <row r="1150" spans="1:8" hidden="1">
      <c r="A1150">
        <v>1149</v>
      </c>
      <c r="B1150">
        <v>24</v>
      </c>
      <c r="C1150" t="s">
        <v>28</v>
      </c>
      <c r="D1150">
        <v>14</v>
      </c>
      <c r="E1150" t="s">
        <v>843</v>
      </c>
      <c r="F1150" t="s">
        <v>503</v>
      </c>
      <c r="G1150">
        <v>-23.797990500000001</v>
      </c>
      <c r="H1150">
        <v>-45.342953299999998</v>
      </c>
    </row>
    <row r="1151" spans="1:8" hidden="1">
      <c r="A1151">
        <v>1150</v>
      </c>
      <c r="B1151">
        <v>25</v>
      </c>
      <c r="C1151" t="s">
        <v>44</v>
      </c>
      <c r="D1151">
        <v>10</v>
      </c>
      <c r="E1151" t="s">
        <v>843</v>
      </c>
      <c r="F1151" t="s">
        <v>503</v>
      </c>
      <c r="G1151">
        <v>-23.797535799999999</v>
      </c>
      <c r="H1151">
        <v>-45.341864999999999</v>
      </c>
    </row>
    <row r="1152" spans="1:8" hidden="1">
      <c r="A1152">
        <v>1151</v>
      </c>
      <c r="B1152">
        <v>26</v>
      </c>
      <c r="C1152" t="s">
        <v>14</v>
      </c>
      <c r="D1152">
        <v>4</v>
      </c>
      <c r="E1152" t="s">
        <v>843</v>
      </c>
      <c r="F1152" t="s">
        <v>503</v>
      </c>
      <c r="G1152">
        <v>-23.797675300000002</v>
      </c>
      <c r="H1152">
        <v>-45.3407099</v>
      </c>
    </row>
    <row r="1153" spans="1:8" hidden="1">
      <c r="A1153">
        <v>1152</v>
      </c>
      <c r="B1153">
        <v>27</v>
      </c>
      <c r="C1153" t="s">
        <v>66</v>
      </c>
      <c r="D1153">
        <v>1</v>
      </c>
      <c r="E1153" t="s">
        <v>843</v>
      </c>
      <c r="F1153" t="s">
        <v>503</v>
      </c>
      <c r="G1153">
        <v>-23.7977627</v>
      </c>
      <c r="H1153">
        <v>-45.340175299999999</v>
      </c>
    </row>
    <row r="1154" spans="1:8" hidden="1">
      <c r="A1154">
        <v>1153</v>
      </c>
      <c r="B1154">
        <v>28</v>
      </c>
      <c r="C1154" t="s">
        <v>36</v>
      </c>
      <c r="D1154">
        <v>9</v>
      </c>
      <c r="E1154" t="s">
        <v>843</v>
      </c>
      <c r="F1154" t="s">
        <v>503</v>
      </c>
      <c r="G1154">
        <v>-23.797776899999999</v>
      </c>
      <c r="H1154">
        <v>-45.339150600000004</v>
      </c>
    </row>
    <row r="1155" spans="1:8" hidden="1">
      <c r="A1155">
        <v>1154</v>
      </c>
      <c r="B1155">
        <v>29</v>
      </c>
      <c r="C1155" t="s">
        <v>12</v>
      </c>
      <c r="D1155">
        <v>19</v>
      </c>
      <c r="E1155" t="s">
        <v>843</v>
      </c>
      <c r="F1155" t="s">
        <v>503</v>
      </c>
      <c r="G1155">
        <v>-23.7977469</v>
      </c>
      <c r="H1155">
        <v>-45.3386213</v>
      </c>
    </row>
    <row r="1156" spans="1:8" hidden="1">
      <c r="A1156">
        <v>1155</v>
      </c>
      <c r="B1156">
        <v>30</v>
      </c>
      <c r="C1156" t="s">
        <v>66</v>
      </c>
      <c r="D1156">
        <v>1</v>
      </c>
      <c r="E1156" t="s">
        <v>843</v>
      </c>
      <c r="F1156" t="s">
        <v>503</v>
      </c>
      <c r="G1156">
        <v>-23.797646100000001</v>
      </c>
      <c r="H1156">
        <v>-45.338475799999998</v>
      </c>
    </row>
    <row r="1157" spans="1:8" hidden="1">
      <c r="A1157">
        <v>1156</v>
      </c>
      <c r="B1157">
        <v>31</v>
      </c>
      <c r="C1157" t="s">
        <v>18</v>
      </c>
      <c r="D1157">
        <v>32</v>
      </c>
      <c r="E1157" t="s">
        <v>843</v>
      </c>
      <c r="F1157" t="s">
        <v>503</v>
      </c>
      <c r="G1157">
        <v>-23.7974511</v>
      </c>
      <c r="H1157">
        <v>-45.337941100000002</v>
      </c>
    </row>
    <row r="1158" spans="1:8" hidden="1">
      <c r="A1158">
        <v>1157</v>
      </c>
      <c r="B1158">
        <v>32</v>
      </c>
      <c r="C1158" t="s">
        <v>28</v>
      </c>
      <c r="D1158">
        <v>3</v>
      </c>
      <c r="E1158" t="s">
        <v>843</v>
      </c>
      <c r="F1158" t="s">
        <v>503</v>
      </c>
      <c r="G1158">
        <v>-23.797413599999999</v>
      </c>
      <c r="H1158">
        <v>-45.337840200000002</v>
      </c>
    </row>
    <row r="1159" spans="1:8" hidden="1">
      <c r="A1159">
        <v>1158</v>
      </c>
      <c r="B1159">
        <v>33</v>
      </c>
      <c r="C1159" t="s">
        <v>50</v>
      </c>
      <c r="D1159">
        <v>5</v>
      </c>
      <c r="E1159" t="s">
        <v>843</v>
      </c>
      <c r="F1159" t="s">
        <v>503</v>
      </c>
      <c r="G1159">
        <v>-23.7972942</v>
      </c>
      <c r="H1159">
        <v>-45.337583700000003</v>
      </c>
    </row>
    <row r="1160" spans="1:8" hidden="1">
      <c r="A1160">
        <v>1159</v>
      </c>
      <c r="B1160">
        <v>34</v>
      </c>
      <c r="C1160" t="s">
        <v>28</v>
      </c>
      <c r="D1160">
        <v>2</v>
      </c>
      <c r="E1160" t="s">
        <v>843</v>
      </c>
      <c r="F1160" t="s">
        <v>503</v>
      </c>
      <c r="G1160">
        <v>-23.797275800000001</v>
      </c>
      <c r="H1160">
        <v>-45.337503400000003</v>
      </c>
    </row>
    <row r="1161" spans="1:8" hidden="1">
      <c r="A1161">
        <v>1160</v>
      </c>
      <c r="B1161">
        <v>35</v>
      </c>
      <c r="C1161" t="s">
        <v>34</v>
      </c>
      <c r="D1161">
        <v>10</v>
      </c>
      <c r="E1161" t="s">
        <v>843</v>
      </c>
      <c r="F1161" t="s">
        <v>503</v>
      </c>
      <c r="G1161">
        <v>-23.797294999999998</v>
      </c>
      <c r="H1161">
        <v>-45.337524100000003</v>
      </c>
    </row>
    <row r="1162" spans="1:8" hidden="1">
      <c r="A1162">
        <v>1161</v>
      </c>
      <c r="B1162">
        <v>36</v>
      </c>
      <c r="C1162" t="s">
        <v>80</v>
      </c>
      <c r="D1162">
        <v>1</v>
      </c>
      <c r="E1162" t="s">
        <v>843</v>
      </c>
      <c r="F1162" t="s">
        <v>503</v>
      </c>
      <c r="G1162">
        <v>-23.797298900000001</v>
      </c>
      <c r="H1162">
        <v>-45.337430699999999</v>
      </c>
    </row>
    <row r="1163" spans="1:8" hidden="1">
      <c r="A1163">
        <v>1162</v>
      </c>
      <c r="B1163">
        <v>37</v>
      </c>
      <c r="C1163" t="s">
        <v>20</v>
      </c>
      <c r="D1163">
        <v>13</v>
      </c>
      <c r="E1163" t="s">
        <v>843</v>
      </c>
      <c r="F1163" t="s">
        <v>503</v>
      </c>
      <c r="G1163">
        <v>-23.797278599999999</v>
      </c>
      <c r="H1163">
        <v>-45.337373499999998</v>
      </c>
    </row>
    <row r="1164" spans="1:8" hidden="1">
      <c r="A1164">
        <v>1163</v>
      </c>
      <c r="B1164">
        <v>38</v>
      </c>
      <c r="C1164" t="s">
        <v>12</v>
      </c>
      <c r="D1164">
        <v>40</v>
      </c>
      <c r="E1164" t="s">
        <v>843</v>
      </c>
      <c r="F1164" t="s">
        <v>503</v>
      </c>
      <c r="G1164">
        <v>-23.797167699999999</v>
      </c>
      <c r="H1164">
        <v>-45.336956200000003</v>
      </c>
    </row>
    <row r="1165" spans="1:8" hidden="1">
      <c r="A1165">
        <v>1164</v>
      </c>
      <c r="B1165">
        <v>39</v>
      </c>
      <c r="C1165" t="s">
        <v>14</v>
      </c>
      <c r="D1165">
        <v>11</v>
      </c>
      <c r="E1165" t="s">
        <v>843</v>
      </c>
      <c r="F1165" t="s">
        <v>503</v>
      </c>
      <c r="G1165">
        <v>-23.797014399999998</v>
      </c>
      <c r="H1165">
        <v>-45.336339799999998</v>
      </c>
    </row>
    <row r="1166" spans="1:8" hidden="1">
      <c r="A1166">
        <v>1165</v>
      </c>
      <c r="B1166">
        <v>40</v>
      </c>
      <c r="C1166" t="s">
        <v>36</v>
      </c>
      <c r="D1166">
        <v>17</v>
      </c>
      <c r="E1166" t="s">
        <v>843</v>
      </c>
      <c r="F1166" t="s">
        <v>503</v>
      </c>
      <c r="G1166">
        <v>-23.7970328</v>
      </c>
      <c r="H1166">
        <v>-45.3360542</v>
      </c>
    </row>
    <row r="1167" spans="1:8" hidden="1">
      <c r="A1167">
        <v>1166</v>
      </c>
      <c r="B1167">
        <v>41</v>
      </c>
      <c r="C1167" t="s">
        <v>28</v>
      </c>
      <c r="D1167">
        <v>3</v>
      </c>
      <c r="E1167" t="s">
        <v>843</v>
      </c>
      <c r="F1167" t="s">
        <v>503</v>
      </c>
      <c r="G1167">
        <v>-23.796790699999999</v>
      </c>
      <c r="H1167">
        <v>-45.335062700000002</v>
      </c>
    </row>
    <row r="1168" spans="1:8" hidden="1">
      <c r="A1168">
        <v>1167</v>
      </c>
      <c r="B1168">
        <v>42</v>
      </c>
      <c r="C1168" t="s">
        <v>50</v>
      </c>
      <c r="D1168">
        <v>10</v>
      </c>
      <c r="E1168" t="s">
        <v>843</v>
      </c>
      <c r="F1168" t="s">
        <v>503</v>
      </c>
      <c r="G1168">
        <v>-23.7965616</v>
      </c>
      <c r="H1168">
        <v>-45.334708399999997</v>
      </c>
    </row>
    <row r="1169" spans="1:8" hidden="1">
      <c r="A1169">
        <v>1168</v>
      </c>
      <c r="B1169">
        <v>43</v>
      </c>
      <c r="C1169" t="s">
        <v>34</v>
      </c>
      <c r="D1169">
        <v>27</v>
      </c>
      <c r="E1169" t="s">
        <v>843</v>
      </c>
      <c r="F1169" t="s">
        <v>503</v>
      </c>
      <c r="G1169">
        <v>-23.796489900000001</v>
      </c>
      <c r="H1169">
        <v>-45.334672699999999</v>
      </c>
    </row>
    <row r="1170" spans="1:8" hidden="1">
      <c r="A1170">
        <v>1169</v>
      </c>
      <c r="B1170">
        <v>44</v>
      </c>
      <c r="C1170" t="s">
        <v>36</v>
      </c>
      <c r="D1170">
        <v>11</v>
      </c>
      <c r="E1170" t="s">
        <v>843</v>
      </c>
      <c r="F1170" t="s">
        <v>503</v>
      </c>
      <c r="G1170">
        <v>-23.796416900000001</v>
      </c>
      <c r="H1170">
        <v>-45.334428099999997</v>
      </c>
    </row>
    <row r="1171" spans="1:8" hidden="1">
      <c r="A1171">
        <v>1170</v>
      </c>
      <c r="B1171">
        <v>45</v>
      </c>
      <c r="C1171" t="s">
        <v>28</v>
      </c>
      <c r="D1171">
        <v>3</v>
      </c>
      <c r="E1171" t="s">
        <v>843</v>
      </c>
      <c r="F1171" t="s">
        <v>503</v>
      </c>
      <c r="G1171">
        <v>-23.796415100000001</v>
      </c>
      <c r="H1171">
        <v>-45.334341799999997</v>
      </c>
    </row>
    <row r="1172" spans="1:8" hidden="1">
      <c r="A1172">
        <v>1171</v>
      </c>
      <c r="B1172">
        <v>46</v>
      </c>
      <c r="C1172" t="s">
        <v>66</v>
      </c>
      <c r="D1172">
        <v>1</v>
      </c>
      <c r="E1172" t="s">
        <v>843</v>
      </c>
      <c r="F1172" t="s">
        <v>503</v>
      </c>
      <c r="G1172">
        <v>-23.7961496</v>
      </c>
      <c r="H1172">
        <v>-45.333858200000002</v>
      </c>
    </row>
    <row r="1173" spans="1:8" hidden="1">
      <c r="A1173">
        <v>1172</v>
      </c>
      <c r="B1173">
        <v>47</v>
      </c>
      <c r="C1173" t="s">
        <v>50</v>
      </c>
      <c r="D1173">
        <v>10</v>
      </c>
      <c r="E1173" t="s">
        <v>843</v>
      </c>
      <c r="F1173" t="s">
        <v>503</v>
      </c>
      <c r="G1173">
        <v>-23.795793799999998</v>
      </c>
      <c r="H1173">
        <v>-45.333356899999998</v>
      </c>
    </row>
    <row r="1174" spans="1:8" hidden="1">
      <c r="A1174">
        <v>1173</v>
      </c>
      <c r="B1174">
        <v>48</v>
      </c>
      <c r="C1174" t="s">
        <v>44</v>
      </c>
      <c r="D1174">
        <v>10</v>
      </c>
      <c r="E1174" t="s">
        <v>843</v>
      </c>
      <c r="F1174" t="s">
        <v>503</v>
      </c>
      <c r="G1174">
        <v>-23.795092400000001</v>
      </c>
      <c r="H1174">
        <v>-45.332726100000002</v>
      </c>
    </row>
    <row r="1175" spans="1:8" hidden="1">
      <c r="A1175">
        <v>1174</v>
      </c>
      <c r="B1175">
        <v>49</v>
      </c>
      <c r="C1175" t="s">
        <v>18</v>
      </c>
      <c r="D1175">
        <v>11</v>
      </c>
      <c r="E1175" t="s">
        <v>843</v>
      </c>
      <c r="F1175" t="s">
        <v>503</v>
      </c>
      <c r="G1175">
        <v>-23.794572599999999</v>
      </c>
      <c r="H1175">
        <v>-45.332512100000002</v>
      </c>
    </row>
    <row r="1176" spans="1:8" hidden="1">
      <c r="A1176">
        <v>1175</v>
      </c>
      <c r="B1176">
        <v>50</v>
      </c>
      <c r="C1176" t="s">
        <v>36</v>
      </c>
      <c r="D1176">
        <v>13</v>
      </c>
      <c r="E1176" t="s">
        <v>843</v>
      </c>
      <c r="F1176" t="s">
        <v>503</v>
      </c>
      <c r="G1176">
        <v>-23.794483400000001</v>
      </c>
      <c r="H1176">
        <v>-45.332531400000001</v>
      </c>
    </row>
    <row r="1177" spans="1:8" hidden="1">
      <c r="A1177">
        <v>1176</v>
      </c>
      <c r="B1177">
        <v>51</v>
      </c>
      <c r="C1177" t="s">
        <v>12</v>
      </c>
      <c r="D1177">
        <v>17</v>
      </c>
      <c r="E1177" t="s">
        <v>843</v>
      </c>
      <c r="F1177" t="s">
        <v>503</v>
      </c>
      <c r="G1177">
        <v>-23.7942976</v>
      </c>
      <c r="H1177">
        <v>-45.3324742</v>
      </c>
    </row>
    <row r="1178" spans="1:8" hidden="1">
      <c r="A1178">
        <v>1177</v>
      </c>
      <c r="B1178">
        <v>52</v>
      </c>
      <c r="C1178" t="s">
        <v>34</v>
      </c>
      <c r="D1178">
        <v>6</v>
      </c>
      <c r="E1178" t="s">
        <v>843</v>
      </c>
      <c r="F1178" t="s">
        <v>503</v>
      </c>
      <c r="G1178">
        <v>-23.793910199999999</v>
      </c>
      <c r="H1178">
        <v>-45.332339400000002</v>
      </c>
    </row>
    <row r="1179" spans="1:8" hidden="1">
      <c r="A1179">
        <v>1178</v>
      </c>
      <c r="B1179">
        <v>53</v>
      </c>
      <c r="C1179" t="s">
        <v>22</v>
      </c>
      <c r="D1179">
        <v>7</v>
      </c>
      <c r="E1179" t="s">
        <v>843</v>
      </c>
      <c r="F1179" t="s">
        <v>503</v>
      </c>
      <c r="G1179">
        <v>-23.793667800000001</v>
      </c>
      <c r="H1179">
        <v>-45.332311199999999</v>
      </c>
    </row>
    <row r="1180" spans="1:8" hidden="1">
      <c r="A1180">
        <v>1179</v>
      </c>
      <c r="B1180">
        <v>54</v>
      </c>
      <c r="C1180" t="s">
        <v>34</v>
      </c>
      <c r="D1180">
        <v>45</v>
      </c>
      <c r="E1180" t="s">
        <v>843</v>
      </c>
      <c r="F1180" t="s">
        <v>503</v>
      </c>
      <c r="G1180">
        <v>-23.793552600000002</v>
      </c>
      <c r="H1180">
        <v>-45.332131799999999</v>
      </c>
    </row>
    <row r="1181" spans="1:8" hidden="1">
      <c r="A1181">
        <v>1180</v>
      </c>
      <c r="B1181">
        <v>55</v>
      </c>
      <c r="C1181" t="s">
        <v>34</v>
      </c>
      <c r="D1181">
        <v>4</v>
      </c>
      <c r="E1181" t="s">
        <v>843</v>
      </c>
      <c r="F1181" t="s">
        <v>503</v>
      </c>
      <c r="G1181">
        <v>-23.793360499999999</v>
      </c>
      <c r="H1181">
        <v>-45.332056899999998</v>
      </c>
    </row>
    <row r="1182" spans="1:8" hidden="1">
      <c r="A1182">
        <v>1181</v>
      </c>
      <c r="B1182">
        <v>56</v>
      </c>
      <c r="C1182" t="s">
        <v>68</v>
      </c>
      <c r="D1182">
        <v>1</v>
      </c>
      <c r="E1182" t="s">
        <v>843</v>
      </c>
      <c r="F1182" t="s">
        <v>503</v>
      </c>
      <c r="G1182">
        <v>-23.7932849</v>
      </c>
      <c r="H1182">
        <v>-45.331792</v>
      </c>
    </row>
    <row r="1183" spans="1:8" hidden="1">
      <c r="A1183">
        <v>1182</v>
      </c>
      <c r="B1183">
        <v>57</v>
      </c>
      <c r="C1183" t="s">
        <v>34</v>
      </c>
      <c r="D1183">
        <v>3</v>
      </c>
      <c r="E1183" t="s">
        <v>843</v>
      </c>
      <c r="F1183" t="s">
        <v>503</v>
      </c>
      <c r="G1183">
        <v>-23.7932177</v>
      </c>
      <c r="H1183">
        <v>-45.332029300000002</v>
      </c>
    </row>
    <row r="1184" spans="1:8" hidden="1">
      <c r="A1184">
        <v>1183</v>
      </c>
      <c r="B1184">
        <v>58</v>
      </c>
      <c r="C1184" t="s">
        <v>68</v>
      </c>
      <c r="D1184">
        <v>1</v>
      </c>
      <c r="E1184" t="s">
        <v>843</v>
      </c>
      <c r="F1184" t="s">
        <v>503</v>
      </c>
      <c r="G1184">
        <v>-23.793241200000001</v>
      </c>
      <c r="H1184">
        <v>-45.331938999999998</v>
      </c>
    </row>
    <row r="1185" spans="1:8" hidden="1">
      <c r="A1185">
        <v>1184</v>
      </c>
      <c r="B1185">
        <v>59</v>
      </c>
      <c r="C1185" t="s">
        <v>12</v>
      </c>
      <c r="D1185">
        <v>15</v>
      </c>
      <c r="E1185" t="s">
        <v>843</v>
      </c>
      <c r="F1185" t="s">
        <v>503</v>
      </c>
      <c r="G1185">
        <v>-23.792996599999999</v>
      </c>
      <c r="H1185">
        <v>-45.331851999999998</v>
      </c>
    </row>
    <row r="1186" spans="1:8" hidden="1">
      <c r="A1186">
        <v>1185</v>
      </c>
      <c r="B1186">
        <v>60</v>
      </c>
      <c r="C1186" t="s">
        <v>28</v>
      </c>
      <c r="D1186">
        <v>8</v>
      </c>
      <c r="E1186" t="s">
        <v>843</v>
      </c>
      <c r="F1186" t="s">
        <v>503</v>
      </c>
      <c r="G1186">
        <v>-23.792875299999999</v>
      </c>
      <c r="H1186">
        <v>-45.331873700000003</v>
      </c>
    </row>
    <row r="1187" spans="1:8" hidden="1">
      <c r="A1187">
        <v>1186</v>
      </c>
      <c r="B1187">
        <v>61</v>
      </c>
      <c r="C1187" t="s">
        <v>66</v>
      </c>
      <c r="D1187">
        <v>1</v>
      </c>
      <c r="E1187" t="s">
        <v>843</v>
      </c>
      <c r="F1187" t="s">
        <v>503</v>
      </c>
      <c r="G1187">
        <v>-23.7928034</v>
      </c>
      <c r="H1187">
        <v>-45.331985600000003</v>
      </c>
    </row>
    <row r="1188" spans="1:8" hidden="1">
      <c r="A1188">
        <v>1187</v>
      </c>
      <c r="B1188">
        <v>62</v>
      </c>
      <c r="C1188" t="s">
        <v>38</v>
      </c>
      <c r="D1188">
        <v>2</v>
      </c>
      <c r="E1188" t="s">
        <v>843</v>
      </c>
      <c r="F1188" t="s">
        <v>503</v>
      </c>
      <c r="G1188">
        <v>-23.792803200000002</v>
      </c>
      <c r="H1188">
        <v>-45.331985799999998</v>
      </c>
    </row>
    <row r="1189" spans="1:8" hidden="1">
      <c r="A1189">
        <v>1188</v>
      </c>
      <c r="B1189">
        <v>63</v>
      </c>
      <c r="C1189" t="s">
        <v>66</v>
      </c>
      <c r="D1189">
        <v>1</v>
      </c>
      <c r="E1189" t="s">
        <v>843</v>
      </c>
      <c r="F1189" t="s">
        <v>503</v>
      </c>
      <c r="G1189">
        <v>-23.792803500000002</v>
      </c>
      <c r="H1189">
        <v>-45.332145400000002</v>
      </c>
    </row>
    <row r="1190" spans="1:8" hidden="1">
      <c r="A1190" s="253">
        <v>1189</v>
      </c>
      <c r="B1190" s="253">
        <v>1</v>
      </c>
      <c r="C1190" s="256" t="s">
        <v>74</v>
      </c>
      <c r="D1190" s="253">
        <v>1</v>
      </c>
      <c r="E1190" s="253" t="s">
        <v>844</v>
      </c>
      <c r="F1190" s="253" t="s">
        <v>845</v>
      </c>
      <c r="G1190" s="253">
        <v>-23.502122</v>
      </c>
      <c r="H1190" s="253">
        <v>-45.123564999999999</v>
      </c>
    </row>
    <row r="1191" spans="1:8" hidden="1">
      <c r="A1191" s="253">
        <v>1190</v>
      </c>
      <c r="B1191" s="253">
        <v>2</v>
      </c>
      <c r="C1191" s="256" t="s">
        <v>70</v>
      </c>
      <c r="D1191" s="253">
        <v>1</v>
      </c>
      <c r="E1191" s="253" t="s">
        <v>846</v>
      </c>
      <c r="F1191" s="253" t="s">
        <v>845</v>
      </c>
      <c r="G1191" s="253">
        <v>-23.539294999999999</v>
      </c>
      <c r="H1191" s="253">
        <v>-45.0661688</v>
      </c>
    </row>
    <row r="1192" spans="1:8" hidden="1">
      <c r="A1192" s="253">
        <v>1191</v>
      </c>
      <c r="B1192" s="253">
        <v>3</v>
      </c>
      <c r="C1192" s="256" t="s">
        <v>70</v>
      </c>
      <c r="D1192" s="253">
        <v>1</v>
      </c>
      <c r="E1192" s="253" t="s">
        <v>846</v>
      </c>
      <c r="F1192" s="253" t="s">
        <v>845</v>
      </c>
      <c r="G1192" s="257">
        <v>-23.539298299999999</v>
      </c>
      <c r="H1192" s="253">
        <v>-45.066163799999998</v>
      </c>
    </row>
    <row r="1193" spans="1:8" hidden="1">
      <c r="A1193" s="253">
        <v>1192</v>
      </c>
      <c r="B1193" s="253">
        <v>4</v>
      </c>
      <c r="C1193" s="256" t="s">
        <v>70</v>
      </c>
      <c r="D1193" s="253">
        <v>1</v>
      </c>
      <c r="E1193" s="253" t="s">
        <v>846</v>
      </c>
      <c r="F1193" s="253" t="s">
        <v>845</v>
      </c>
      <c r="G1193" s="253">
        <v>-23.539282589999999</v>
      </c>
      <c r="H1193" s="253">
        <v>-45.065989389999999</v>
      </c>
    </row>
    <row r="1194" spans="1:8" hidden="1">
      <c r="A1194" s="253">
        <v>1193</v>
      </c>
      <c r="B1194" s="253">
        <v>5</v>
      </c>
      <c r="C1194" s="256" t="s">
        <v>68</v>
      </c>
      <c r="D1194" s="253">
        <v>1</v>
      </c>
      <c r="E1194" s="253" t="s">
        <v>846</v>
      </c>
      <c r="F1194" s="253" t="s">
        <v>845</v>
      </c>
      <c r="G1194" s="258">
        <v>-23.539275750000002</v>
      </c>
      <c r="H1194" s="253">
        <v>-45.066310229999999</v>
      </c>
    </row>
    <row r="1195" spans="1:8" hidden="1">
      <c r="A1195" s="253">
        <v>1194</v>
      </c>
      <c r="B1195" s="253">
        <v>6</v>
      </c>
      <c r="C1195" s="256" t="s">
        <v>68</v>
      </c>
      <c r="D1195" s="253">
        <v>1</v>
      </c>
      <c r="E1195" s="253" t="s">
        <v>846</v>
      </c>
      <c r="F1195" s="253" t="s">
        <v>845</v>
      </c>
      <c r="G1195" s="253">
        <v>-23.539505900000002</v>
      </c>
      <c r="H1195" s="253">
        <v>-45.065826700000002</v>
      </c>
    </row>
    <row r="1196" spans="1:8" hidden="1">
      <c r="A1196" s="253">
        <v>1195</v>
      </c>
      <c r="B1196" s="253">
        <v>7</v>
      </c>
      <c r="C1196" s="256" t="s">
        <v>80</v>
      </c>
      <c r="D1196" s="253">
        <v>1</v>
      </c>
      <c r="E1196" s="253" t="s">
        <v>846</v>
      </c>
      <c r="F1196" s="253" t="s">
        <v>845</v>
      </c>
      <c r="G1196" s="253">
        <v>-23.5392513</v>
      </c>
      <c r="H1196" s="253">
        <v>-45.066469099999999</v>
      </c>
    </row>
    <row r="1197" spans="1:8" hidden="1">
      <c r="A1197" s="253">
        <v>1196</v>
      </c>
      <c r="B1197" s="253">
        <v>8</v>
      </c>
      <c r="C1197" s="256" t="s">
        <v>80</v>
      </c>
      <c r="D1197" s="253">
        <v>1</v>
      </c>
      <c r="E1197" s="253" t="s">
        <v>846</v>
      </c>
      <c r="F1197" s="253" t="s">
        <v>845</v>
      </c>
      <c r="G1197" s="253">
        <v>-23.539353980000001</v>
      </c>
      <c r="H1197" s="253">
        <v>-45.065612450000003</v>
      </c>
    </row>
    <row r="1198" spans="1:8" hidden="1">
      <c r="A1198" s="253">
        <v>1197</v>
      </c>
      <c r="B1198" s="253">
        <v>9</v>
      </c>
      <c r="C1198" s="256" t="s">
        <v>80</v>
      </c>
      <c r="D1198" s="253">
        <v>1</v>
      </c>
      <c r="E1198" s="253" t="s">
        <v>846</v>
      </c>
      <c r="F1198" s="253" t="s">
        <v>845</v>
      </c>
      <c r="G1198" s="257">
        <v>-23.539200340000001</v>
      </c>
      <c r="H1198" s="253">
        <v>-45.067968919999998</v>
      </c>
    </row>
    <row r="1199" spans="1:8" hidden="1">
      <c r="A1199" s="253">
        <v>1198</v>
      </c>
      <c r="B1199" s="253">
        <v>10</v>
      </c>
      <c r="C1199" s="256" t="s">
        <v>80</v>
      </c>
      <c r="D1199" s="253">
        <v>1</v>
      </c>
      <c r="E1199" s="253" t="s">
        <v>846</v>
      </c>
      <c r="F1199" s="253" t="s">
        <v>845</v>
      </c>
      <c r="G1199" s="258">
        <v>-23.539491200000001</v>
      </c>
      <c r="H1199" s="253">
        <v>-45.066060100000001</v>
      </c>
    </row>
    <row r="1200" spans="1:8" hidden="1">
      <c r="A1200" s="253">
        <v>1199</v>
      </c>
      <c r="B1200" s="253">
        <v>11</v>
      </c>
      <c r="C1200" s="256" t="s">
        <v>80</v>
      </c>
      <c r="D1200" s="253">
        <v>1</v>
      </c>
      <c r="E1200" s="253" t="s">
        <v>846</v>
      </c>
      <c r="F1200" s="253" t="s">
        <v>845</v>
      </c>
      <c r="G1200" s="257">
        <v>-23.539369879999999</v>
      </c>
      <c r="H1200" s="253">
        <v>-45.065563079999997</v>
      </c>
    </row>
    <row r="1201" spans="1:8" hidden="1">
      <c r="A1201" s="253">
        <v>1200</v>
      </c>
      <c r="B1201" s="253">
        <v>12</v>
      </c>
      <c r="C1201" s="256" t="s">
        <v>66</v>
      </c>
      <c r="D1201" s="253">
        <v>1</v>
      </c>
      <c r="E1201" s="253" t="s">
        <v>846</v>
      </c>
      <c r="F1201" s="253" t="s">
        <v>845</v>
      </c>
      <c r="G1201" s="253">
        <v>-23.53935289</v>
      </c>
      <c r="H1201" s="253">
        <v>-45.065895650000002</v>
      </c>
    </row>
    <row r="1202" spans="1:8" hidden="1">
      <c r="A1202" s="253">
        <v>1201</v>
      </c>
      <c r="B1202" s="253">
        <v>13</v>
      </c>
      <c r="C1202" s="256" t="s">
        <v>66</v>
      </c>
      <c r="D1202" s="253">
        <v>1</v>
      </c>
      <c r="E1202" s="253" t="s">
        <v>846</v>
      </c>
      <c r="F1202" s="253" t="s">
        <v>845</v>
      </c>
      <c r="G1202" s="253">
        <v>-23.5391358</v>
      </c>
      <c r="H1202" s="253">
        <v>-45.0677065</v>
      </c>
    </row>
    <row r="1203" spans="1:8" hidden="1">
      <c r="A1203" s="253">
        <v>1202</v>
      </c>
      <c r="B1203" s="253">
        <v>14</v>
      </c>
      <c r="C1203" s="256" t="s">
        <v>80</v>
      </c>
      <c r="D1203" s="253">
        <v>1</v>
      </c>
      <c r="E1203" s="253" t="s">
        <v>846</v>
      </c>
      <c r="F1203" s="253" t="s">
        <v>845</v>
      </c>
      <c r="G1203" s="253">
        <v>-23.53929316</v>
      </c>
      <c r="H1203" s="253">
        <v>-45.06616124</v>
      </c>
    </row>
    <row r="1204" spans="1:8" hidden="1">
      <c r="A1204" s="253">
        <v>1203</v>
      </c>
      <c r="B1204" s="253">
        <v>15</v>
      </c>
      <c r="C1204" s="256" t="s">
        <v>78</v>
      </c>
      <c r="D1204" s="253">
        <v>1</v>
      </c>
      <c r="E1204" s="253" t="s">
        <v>846</v>
      </c>
      <c r="F1204" s="253" t="s">
        <v>845</v>
      </c>
      <c r="G1204" s="253">
        <v>-23.539384829999999</v>
      </c>
      <c r="H1204" s="253">
        <v>-45.066027980000001</v>
      </c>
    </row>
    <row r="1205" spans="1:8" hidden="1">
      <c r="A1205" s="253">
        <v>1204</v>
      </c>
      <c r="B1205" s="253">
        <v>16</v>
      </c>
      <c r="C1205" s="256" t="s">
        <v>78</v>
      </c>
      <c r="D1205" s="253">
        <v>1</v>
      </c>
      <c r="E1205" s="253" t="s">
        <v>846</v>
      </c>
      <c r="F1205" s="253" t="s">
        <v>845</v>
      </c>
      <c r="G1205" s="253">
        <v>-23.5394039</v>
      </c>
      <c r="H1205" s="253">
        <v>-45.06620719</v>
      </c>
    </row>
    <row r="1206" spans="1:8" hidden="1">
      <c r="A1206" s="253">
        <v>1205</v>
      </c>
      <c r="B1206" s="253">
        <v>17</v>
      </c>
      <c r="C1206" s="256" t="s">
        <v>78</v>
      </c>
      <c r="D1206" s="253">
        <v>1</v>
      </c>
      <c r="E1206" s="253" t="s">
        <v>846</v>
      </c>
      <c r="F1206" s="253" t="s">
        <v>845</v>
      </c>
      <c r="G1206" s="253">
        <v>-23.539410329999999</v>
      </c>
      <c r="H1206" s="253">
        <v>-45.066173650000003</v>
      </c>
    </row>
    <row r="1207" spans="1:8" hidden="1">
      <c r="A1207" s="253">
        <v>1206</v>
      </c>
      <c r="B1207" s="253">
        <v>18</v>
      </c>
      <c r="C1207" s="256" t="s">
        <v>78</v>
      </c>
      <c r="D1207" s="253">
        <v>1</v>
      </c>
      <c r="E1207" s="253" t="s">
        <v>846</v>
      </c>
      <c r="F1207" s="253" t="s">
        <v>845</v>
      </c>
      <c r="G1207" s="253">
        <v>-23.539418139999999</v>
      </c>
      <c r="H1207" s="253">
        <v>-45.066267840000002</v>
      </c>
    </row>
    <row r="1208" spans="1:8" hidden="1">
      <c r="A1208" s="253">
        <v>1207</v>
      </c>
      <c r="B1208" s="253">
        <v>19</v>
      </c>
      <c r="C1208" s="256" t="s">
        <v>78</v>
      </c>
      <c r="D1208" s="253">
        <v>1</v>
      </c>
      <c r="E1208" s="253" t="s">
        <v>846</v>
      </c>
      <c r="F1208" s="253" t="s">
        <v>845</v>
      </c>
      <c r="G1208" s="253">
        <v>-23.539436980000001</v>
      </c>
      <c r="H1208" s="253">
        <v>-45.066211789999997</v>
      </c>
    </row>
    <row r="1209" spans="1:8" hidden="1">
      <c r="A1209" s="253">
        <v>1208</v>
      </c>
      <c r="B1209" s="253">
        <v>20</v>
      </c>
      <c r="C1209" s="256" t="s">
        <v>78</v>
      </c>
      <c r="D1209" s="253">
        <v>1</v>
      </c>
      <c r="E1209" s="253" t="s">
        <v>846</v>
      </c>
      <c r="F1209" s="253" t="s">
        <v>845</v>
      </c>
      <c r="G1209" s="253">
        <v>-23.539436519999999</v>
      </c>
      <c r="H1209" s="253">
        <v>-45.066290819999999</v>
      </c>
    </row>
    <row r="1210" spans="1:8" hidden="1">
      <c r="A1210" s="253">
        <v>1209</v>
      </c>
      <c r="B1210" s="253">
        <v>21</v>
      </c>
      <c r="C1210" s="256" t="s">
        <v>78</v>
      </c>
      <c r="D1210" s="253">
        <v>1</v>
      </c>
      <c r="E1210" s="253" t="s">
        <v>846</v>
      </c>
      <c r="F1210" s="253" t="s">
        <v>845</v>
      </c>
      <c r="G1210" s="253">
        <v>-23.539424579999999</v>
      </c>
      <c r="H1210" s="253">
        <v>-45.066279790000003</v>
      </c>
    </row>
    <row r="1211" spans="1:8" hidden="1">
      <c r="A1211" s="253">
        <v>1210</v>
      </c>
      <c r="B1211" s="253">
        <v>22</v>
      </c>
      <c r="C1211" s="256" t="s">
        <v>78</v>
      </c>
      <c r="D1211" s="253">
        <v>1</v>
      </c>
      <c r="E1211" s="253" t="s">
        <v>846</v>
      </c>
      <c r="F1211" s="253" t="s">
        <v>845</v>
      </c>
      <c r="G1211" s="253">
        <v>-23.53941171</v>
      </c>
      <c r="H1211" s="253">
        <v>-45.066352389999999</v>
      </c>
    </row>
    <row r="1212" spans="1:8" hidden="1">
      <c r="A1212" s="253">
        <v>1211</v>
      </c>
      <c r="B1212" s="253">
        <v>23</v>
      </c>
      <c r="C1212" s="256" t="s">
        <v>78</v>
      </c>
      <c r="D1212" s="253">
        <v>1</v>
      </c>
      <c r="E1212" s="253" t="s">
        <v>846</v>
      </c>
      <c r="F1212" s="253" t="s">
        <v>845</v>
      </c>
      <c r="G1212" s="253">
        <v>-23.539374030000001</v>
      </c>
      <c r="H1212" s="253">
        <v>-45.066383639999998</v>
      </c>
    </row>
    <row r="1213" spans="1:8" hidden="1">
      <c r="A1213" s="253">
        <v>1212</v>
      </c>
      <c r="B1213" s="253">
        <v>24</v>
      </c>
      <c r="C1213" s="256" t="s">
        <v>78</v>
      </c>
      <c r="D1213" s="253">
        <v>1</v>
      </c>
      <c r="E1213" s="253" t="s">
        <v>846</v>
      </c>
      <c r="F1213" s="253" t="s">
        <v>845</v>
      </c>
      <c r="G1213" s="257">
        <v>-23.539374030000001</v>
      </c>
      <c r="H1213" s="253">
        <v>-45.066175479999998</v>
      </c>
    </row>
    <row r="1214" spans="1:8" hidden="1">
      <c r="A1214" s="253">
        <v>1213</v>
      </c>
      <c r="B1214" s="253">
        <v>25</v>
      </c>
      <c r="C1214" s="256" t="s">
        <v>78</v>
      </c>
      <c r="D1214" s="253">
        <v>1</v>
      </c>
      <c r="E1214" s="253" t="s">
        <v>846</v>
      </c>
      <c r="F1214" s="253" t="s">
        <v>845</v>
      </c>
      <c r="G1214" s="253">
        <v>-23.539418139999999</v>
      </c>
      <c r="H1214" s="253">
        <v>-45.066389149999999</v>
      </c>
    </row>
    <row r="1215" spans="1:8" hidden="1">
      <c r="A1215" s="253">
        <v>1214</v>
      </c>
      <c r="B1215" s="253">
        <v>26</v>
      </c>
      <c r="C1215" s="256" t="s">
        <v>78</v>
      </c>
      <c r="D1215" s="253">
        <v>1</v>
      </c>
      <c r="E1215" s="253" t="s">
        <v>846</v>
      </c>
      <c r="F1215" s="253" t="s">
        <v>845</v>
      </c>
      <c r="G1215" s="253">
        <v>-23.539592899999999</v>
      </c>
      <c r="H1215" s="253">
        <v>-45.066033099999999</v>
      </c>
    </row>
    <row r="1216" spans="1:8" hidden="1">
      <c r="A1216" s="253">
        <v>1215</v>
      </c>
      <c r="B1216" s="253">
        <v>27</v>
      </c>
      <c r="C1216" s="256" t="s">
        <v>78</v>
      </c>
      <c r="D1216" s="253">
        <v>1</v>
      </c>
      <c r="E1216" s="253" t="s">
        <v>846</v>
      </c>
      <c r="F1216" s="253" t="s">
        <v>845</v>
      </c>
      <c r="G1216" s="257">
        <v>-23.539553900000001</v>
      </c>
      <c r="H1216" s="253">
        <v>-45.066417899999998</v>
      </c>
    </row>
    <row r="1217" spans="1:8" hidden="1">
      <c r="A1217" s="253">
        <v>1216</v>
      </c>
      <c r="B1217" s="253">
        <v>28</v>
      </c>
      <c r="C1217" s="256" t="s">
        <v>78</v>
      </c>
      <c r="D1217" s="253">
        <v>1</v>
      </c>
      <c r="E1217" s="253" t="s">
        <v>846</v>
      </c>
      <c r="F1217" s="253" t="s">
        <v>845</v>
      </c>
      <c r="G1217" s="257">
        <v>-23.539813500000001</v>
      </c>
      <c r="H1217" s="253">
        <v>-45.066024300000002</v>
      </c>
    </row>
    <row r="1218" spans="1:8" hidden="1">
      <c r="A1218" s="253">
        <v>1217</v>
      </c>
      <c r="B1218" s="253">
        <v>29</v>
      </c>
      <c r="C1218" s="256" t="s">
        <v>78</v>
      </c>
      <c r="D1218" s="253">
        <v>1</v>
      </c>
      <c r="E1218" s="253" t="s">
        <v>846</v>
      </c>
      <c r="F1218" s="253" t="s">
        <v>845</v>
      </c>
      <c r="G1218" s="257">
        <v>-23.539773100000001</v>
      </c>
      <c r="H1218" s="253">
        <v>-45.066426399999997</v>
      </c>
    </row>
    <row r="1219" spans="1:8" hidden="1">
      <c r="A1219" s="253">
        <v>1218</v>
      </c>
      <c r="B1219" s="253">
        <v>30</v>
      </c>
      <c r="C1219" s="256" t="s">
        <v>78</v>
      </c>
      <c r="D1219" s="253">
        <v>1</v>
      </c>
      <c r="E1219" s="253" t="s">
        <v>846</v>
      </c>
      <c r="F1219" s="253" t="s">
        <v>845</v>
      </c>
      <c r="G1219" s="253">
        <v>-23.5400378</v>
      </c>
      <c r="H1219" s="253">
        <v>-45.066026100000002</v>
      </c>
    </row>
    <row r="1220" spans="1:8" hidden="1">
      <c r="A1220" s="253">
        <v>1219</v>
      </c>
      <c r="B1220" s="253">
        <v>31</v>
      </c>
      <c r="C1220" s="256" t="s">
        <v>78</v>
      </c>
      <c r="D1220" s="253">
        <v>1</v>
      </c>
      <c r="E1220" s="253" t="s">
        <v>846</v>
      </c>
      <c r="F1220" s="253" t="s">
        <v>845</v>
      </c>
      <c r="G1220" s="253">
        <v>-23.539998400000002</v>
      </c>
      <c r="H1220" s="253">
        <v>-45.066431299999998</v>
      </c>
    </row>
    <row r="1221" spans="1:8" hidden="1">
      <c r="A1221" s="253">
        <v>1220</v>
      </c>
      <c r="B1221" s="253">
        <v>32</v>
      </c>
      <c r="C1221" s="256" t="s">
        <v>78</v>
      </c>
      <c r="D1221" s="253">
        <v>1</v>
      </c>
      <c r="E1221" s="253" t="s">
        <v>846</v>
      </c>
      <c r="F1221" s="253" t="s">
        <v>845</v>
      </c>
      <c r="G1221" s="253">
        <v>-23.540260199999999</v>
      </c>
      <c r="H1221" s="253">
        <v>-45.066022500000003</v>
      </c>
    </row>
    <row r="1222" spans="1:8" hidden="1">
      <c r="A1222" s="253">
        <v>1221</v>
      </c>
      <c r="B1222" s="253">
        <v>33</v>
      </c>
      <c r="C1222" s="256" t="s">
        <v>78</v>
      </c>
      <c r="D1222" s="253">
        <v>1</v>
      </c>
      <c r="E1222" s="253" t="s">
        <v>846</v>
      </c>
      <c r="F1222" s="253" t="s">
        <v>845</v>
      </c>
      <c r="G1222" s="253">
        <v>-23.540222499999999</v>
      </c>
      <c r="H1222" s="253">
        <v>-45.066425199999998</v>
      </c>
    </row>
    <row r="1223" spans="1:8" hidden="1">
      <c r="A1223" s="253">
        <v>1222</v>
      </c>
      <c r="B1223" s="253">
        <v>34</v>
      </c>
      <c r="C1223" s="256" t="s">
        <v>78</v>
      </c>
      <c r="D1223" s="253">
        <v>1</v>
      </c>
      <c r="E1223" s="253" t="s">
        <v>846</v>
      </c>
      <c r="F1223" s="253" t="s">
        <v>845</v>
      </c>
      <c r="G1223" s="253">
        <v>-23.540350199999999</v>
      </c>
      <c r="H1223" s="253">
        <v>-45.066458099999998</v>
      </c>
    </row>
    <row r="1224" spans="1:8" hidden="1">
      <c r="A1224" s="253">
        <v>1223</v>
      </c>
      <c r="B1224" s="253">
        <v>35</v>
      </c>
      <c r="C1224" s="256" t="s">
        <v>78</v>
      </c>
      <c r="D1224" s="253">
        <v>1</v>
      </c>
      <c r="E1224" s="253" t="s">
        <v>846</v>
      </c>
      <c r="F1224" s="253" t="s">
        <v>845</v>
      </c>
      <c r="G1224" s="253">
        <v>-23.539876</v>
      </c>
      <c r="H1224" s="253">
        <v>-45.0664765</v>
      </c>
    </row>
    <row r="1225" spans="1:8" hidden="1">
      <c r="A1225" s="253">
        <v>1224</v>
      </c>
      <c r="B1225" s="253">
        <v>36</v>
      </c>
      <c r="C1225" s="256" t="s">
        <v>78</v>
      </c>
      <c r="D1225" s="253">
        <v>1</v>
      </c>
      <c r="E1225" s="253" t="s">
        <v>846</v>
      </c>
      <c r="F1225" s="253" t="s">
        <v>845</v>
      </c>
      <c r="G1225" s="253">
        <v>-23.540374100000001</v>
      </c>
      <c r="H1225" s="253">
        <v>-45.066029800000003</v>
      </c>
    </row>
    <row r="1226" spans="1:8" hidden="1">
      <c r="A1226" s="253">
        <v>1225</v>
      </c>
      <c r="B1226" s="253">
        <v>37</v>
      </c>
      <c r="C1226" s="256" t="s">
        <v>78</v>
      </c>
      <c r="D1226" s="253">
        <v>1</v>
      </c>
      <c r="E1226" s="253" t="s">
        <v>846</v>
      </c>
      <c r="F1226" s="253" t="s">
        <v>845</v>
      </c>
      <c r="G1226" s="253">
        <v>-23.540368600000001</v>
      </c>
      <c r="H1226" s="253">
        <v>-45.0662357</v>
      </c>
    </row>
    <row r="1227" spans="1:8" hidden="1">
      <c r="A1227" s="253">
        <v>1226</v>
      </c>
      <c r="B1227" s="253">
        <v>38</v>
      </c>
      <c r="C1227" s="256" t="s">
        <v>78</v>
      </c>
      <c r="D1227" s="253">
        <v>1</v>
      </c>
      <c r="E1227" s="253" t="s">
        <v>846</v>
      </c>
      <c r="F1227" s="253" t="s">
        <v>845</v>
      </c>
      <c r="G1227" s="253">
        <v>-23.540370500000002</v>
      </c>
      <c r="H1227" s="253">
        <v>-45.066062899999999</v>
      </c>
    </row>
    <row r="1228" spans="1:8" hidden="1">
      <c r="A1228" s="253">
        <v>1227</v>
      </c>
      <c r="B1228" s="253">
        <v>39</v>
      </c>
      <c r="C1228" s="256" t="s">
        <v>78</v>
      </c>
      <c r="D1228" s="253">
        <v>1</v>
      </c>
      <c r="E1228" s="253" t="s">
        <v>846</v>
      </c>
      <c r="F1228" s="253" t="s">
        <v>845</v>
      </c>
      <c r="G1228" s="253">
        <v>-23.540385199999999</v>
      </c>
      <c r="H1228" s="253">
        <v>-45.066211799999998</v>
      </c>
    </row>
    <row r="1229" spans="1:8" hidden="1">
      <c r="A1229" s="253">
        <v>1228</v>
      </c>
      <c r="B1229" s="253">
        <v>40</v>
      </c>
      <c r="C1229" s="256" t="s">
        <v>78</v>
      </c>
      <c r="D1229" s="253">
        <v>1</v>
      </c>
      <c r="E1229" s="253" t="s">
        <v>846</v>
      </c>
      <c r="F1229" s="253" t="s">
        <v>845</v>
      </c>
      <c r="G1229" s="253">
        <v>-23.540421899999998</v>
      </c>
      <c r="H1229" s="253">
        <v>-45.066322100000001</v>
      </c>
    </row>
    <row r="1230" spans="1:8" hidden="1">
      <c r="A1230" s="253">
        <v>1229</v>
      </c>
      <c r="B1230" s="253">
        <v>41</v>
      </c>
      <c r="C1230" s="256" t="s">
        <v>78</v>
      </c>
      <c r="D1230" s="253">
        <v>1</v>
      </c>
      <c r="E1230" s="253" t="s">
        <v>846</v>
      </c>
      <c r="F1230" s="253" t="s">
        <v>845</v>
      </c>
      <c r="G1230" s="253">
        <v>-23.539261499999999</v>
      </c>
      <c r="H1230" s="253">
        <v>-45.065127400000002</v>
      </c>
    </row>
    <row r="1231" spans="1:8" hidden="1">
      <c r="A1231" s="253">
        <v>1230</v>
      </c>
      <c r="B1231" s="253">
        <v>42</v>
      </c>
      <c r="C1231" s="256" t="s">
        <v>78</v>
      </c>
      <c r="D1231" s="253">
        <v>1</v>
      </c>
      <c r="E1231" s="253" t="s">
        <v>846</v>
      </c>
      <c r="F1231" s="253" t="s">
        <v>845</v>
      </c>
      <c r="G1231" s="253">
        <v>-23.539171400000001</v>
      </c>
      <c r="H1231" s="253">
        <v>-45.067082999999997</v>
      </c>
    </row>
    <row r="1232" spans="1:8" hidden="1">
      <c r="A1232" s="253">
        <v>1231</v>
      </c>
      <c r="B1232" s="253">
        <v>43</v>
      </c>
      <c r="C1232" s="256" t="s">
        <v>78</v>
      </c>
      <c r="D1232" s="253">
        <v>1</v>
      </c>
      <c r="E1232" s="253" t="s">
        <v>846</v>
      </c>
      <c r="F1232" s="253" t="s">
        <v>845</v>
      </c>
      <c r="G1232" s="253">
        <v>-23.539147499999999</v>
      </c>
      <c r="H1232" s="253">
        <v>-45.0675241</v>
      </c>
    </row>
    <row r="1233" spans="1:8" hidden="1">
      <c r="A1233" s="253">
        <v>1232</v>
      </c>
      <c r="B1233" s="253">
        <v>44</v>
      </c>
      <c r="C1233" s="256" t="s">
        <v>78</v>
      </c>
      <c r="D1233" s="253">
        <v>1</v>
      </c>
      <c r="E1233" s="253" t="s">
        <v>846</v>
      </c>
      <c r="F1233" s="253" t="s">
        <v>845</v>
      </c>
      <c r="G1233" s="253">
        <v>-23.5390832</v>
      </c>
      <c r="H1233" s="253">
        <v>-45.068163800000001</v>
      </c>
    </row>
    <row r="1234" spans="1:8" hidden="1">
      <c r="A1234" s="253">
        <v>1233</v>
      </c>
      <c r="B1234" s="253">
        <v>45</v>
      </c>
      <c r="C1234" s="256" t="s">
        <v>76</v>
      </c>
      <c r="D1234" s="253">
        <v>1</v>
      </c>
      <c r="E1234" s="253" t="s">
        <v>846</v>
      </c>
      <c r="F1234" s="253" t="s">
        <v>845</v>
      </c>
      <c r="G1234" s="253">
        <v>-23.536295590000002</v>
      </c>
      <c r="H1234" s="253">
        <v>-45.062101990000002</v>
      </c>
    </row>
    <row r="1235" spans="1:8" hidden="1">
      <c r="A1235" s="253">
        <v>1234</v>
      </c>
      <c r="B1235" s="253">
        <v>46</v>
      </c>
      <c r="C1235" s="256" t="s">
        <v>70</v>
      </c>
      <c r="D1235" s="253">
        <v>1</v>
      </c>
      <c r="E1235" s="253" t="s">
        <v>847</v>
      </c>
      <c r="F1235" s="253" t="s">
        <v>845</v>
      </c>
      <c r="G1235" s="257">
        <v>-23.545483399999998</v>
      </c>
      <c r="H1235" s="253">
        <v>-45.077665500000002</v>
      </c>
    </row>
    <row r="1236" spans="1:8" hidden="1">
      <c r="A1236" s="253">
        <v>1235</v>
      </c>
      <c r="B1236" s="253">
        <v>47</v>
      </c>
      <c r="C1236" s="256" t="s">
        <v>76</v>
      </c>
      <c r="D1236" s="253">
        <v>1</v>
      </c>
      <c r="E1236" s="253" t="s">
        <v>848</v>
      </c>
      <c r="F1236" s="253" t="s">
        <v>845</v>
      </c>
      <c r="G1236" s="258">
        <v>-23.5403828</v>
      </c>
      <c r="H1236" s="253">
        <v>-45.071151</v>
      </c>
    </row>
    <row r="1237" spans="1:8" hidden="1">
      <c r="A1237" s="253">
        <v>1236</v>
      </c>
      <c r="B1237" s="253">
        <v>48</v>
      </c>
      <c r="C1237" s="256" t="s">
        <v>68</v>
      </c>
      <c r="D1237" s="253">
        <v>1</v>
      </c>
      <c r="E1237" s="253" t="s">
        <v>848</v>
      </c>
      <c r="F1237" s="253" t="s">
        <v>845</v>
      </c>
      <c r="G1237" s="253">
        <v>-23.545618999999999</v>
      </c>
      <c r="H1237" s="253">
        <v>-45.077583500000003</v>
      </c>
    </row>
    <row r="1238" spans="1:8" hidden="1">
      <c r="A1238" s="253">
        <v>1237</v>
      </c>
      <c r="B1238" s="253">
        <v>49</v>
      </c>
      <c r="C1238" s="256" t="s">
        <v>68</v>
      </c>
      <c r="D1238" s="253">
        <v>1</v>
      </c>
      <c r="E1238" s="253" t="s">
        <v>849</v>
      </c>
      <c r="F1238" s="253" t="s">
        <v>845</v>
      </c>
      <c r="G1238" s="259">
        <v>-23.544217100000001</v>
      </c>
      <c r="H1238" s="259">
        <v>-45.075789499999999</v>
      </c>
    </row>
    <row r="1239" spans="1:8" hidden="1">
      <c r="A1239" s="253">
        <v>1238</v>
      </c>
      <c r="B1239" s="253">
        <v>50</v>
      </c>
      <c r="C1239" s="256" t="s">
        <v>78</v>
      </c>
      <c r="D1239" s="253">
        <v>1</v>
      </c>
      <c r="E1239" s="253" t="s">
        <v>849</v>
      </c>
      <c r="F1239" s="253" t="s">
        <v>845</v>
      </c>
      <c r="G1239" s="253">
        <v>-23.543564700000001</v>
      </c>
      <c r="H1239" s="253">
        <v>-45.0737156</v>
      </c>
    </row>
    <row r="1240" spans="1:8" hidden="1">
      <c r="A1240" s="253">
        <v>1239</v>
      </c>
      <c r="B1240" s="253">
        <v>51</v>
      </c>
      <c r="C1240" s="256" t="s">
        <v>78</v>
      </c>
      <c r="D1240" s="253">
        <v>1</v>
      </c>
      <c r="E1240" s="253" t="s">
        <v>849</v>
      </c>
      <c r="F1240" s="253" t="s">
        <v>845</v>
      </c>
      <c r="G1240" s="253">
        <v>-23.544910300000002</v>
      </c>
      <c r="H1240" s="253">
        <v>-45.077051300000001</v>
      </c>
    </row>
    <row r="1241" spans="1:8" hidden="1">
      <c r="A1241" s="253">
        <v>1240</v>
      </c>
      <c r="B1241" s="253">
        <v>52</v>
      </c>
      <c r="C1241" s="256" t="s">
        <v>78</v>
      </c>
      <c r="D1241" s="253">
        <v>1</v>
      </c>
      <c r="E1241" s="253" t="s">
        <v>849</v>
      </c>
      <c r="F1241" s="253" t="s">
        <v>845</v>
      </c>
      <c r="G1241" s="253">
        <v>-23.543633</v>
      </c>
      <c r="H1241" s="253">
        <v>-45.075805000000003</v>
      </c>
    </row>
    <row r="1242" spans="1:8" hidden="1">
      <c r="A1242" s="253">
        <v>1241</v>
      </c>
      <c r="B1242" s="253">
        <v>53</v>
      </c>
      <c r="C1242" s="256" t="s">
        <v>78</v>
      </c>
      <c r="D1242" s="253">
        <v>1</v>
      </c>
      <c r="E1242" s="253" t="s">
        <v>849</v>
      </c>
      <c r="F1242" s="253" t="s">
        <v>845</v>
      </c>
      <c r="G1242" s="258">
        <v>-23.541192899999999</v>
      </c>
      <c r="H1242" s="253">
        <v>-45.071632000000001</v>
      </c>
    </row>
    <row r="1243" spans="1:8" hidden="1">
      <c r="A1243" s="253">
        <v>1242</v>
      </c>
      <c r="B1243" s="253">
        <v>54</v>
      </c>
      <c r="C1243" s="256" t="s">
        <v>78</v>
      </c>
      <c r="D1243" s="253">
        <v>1</v>
      </c>
      <c r="E1243" s="253" t="s">
        <v>849</v>
      </c>
      <c r="F1243" s="253" t="s">
        <v>845</v>
      </c>
      <c r="G1243" s="253">
        <v>-23.541932899999999</v>
      </c>
      <c r="H1243" s="253">
        <v>-45.071951400000003</v>
      </c>
    </row>
    <row r="1244" spans="1:8" hidden="1">
      <c r="A1244" s="253">
        <v>1243</v>
      </c>
      <c r="B1244" s="253">
        <v>55</v>
      </c>
      <c r="C1244" s="256" t="s">
        <v>78</v>
      </c>
      <c r="D1244" s="253">
        <v>1</v>
      </c>
      <c r="E1244" s="253" t="s">
        <v>849</v>
      </c>
      <c r="F1244" s="253" t="s">
        <v>845</v>
      </c>
      <c r="G1244" s="253">
        <v>-23.543758</v>
      </c>
      <c r="H1244" s="253">
        <v>-45.075243999999998</v>
      </c>
    </row>
    <row r="1245" spans="1:8" hidden="1">
      <c r="A1245" s="253">
        <v>1244</v>
      </c>
      <c r="B1245" s="253">
        <v>56</v>
      </c>
      <c r="C1245" s="256" t="s">
        <v>78</v>
      </c>
      <c r="D1245" s="253">
        <v>1</v>
      </c>
      <c r="E1245" s="253" t="s">
        <v>849</v>
      </c>
      <c r="F1245" s="253" t="s">
        <v>845</v>
      </c>
      <c r="G1245" s="253">
        <v>-23.544661099999999</v>
      </c>
      <c r="H1245" s="253">
        <v>-45.076825499999998</v>
      </c>
    </row>
    <row r="1246" spans="1:8" hidden="1">
      <c r="A1246" s="253">
        <v>1245</v>
      </c>
      <c r="B1246" s="253">
        <v>57</v>
      </c>
      <c r="C1246" s="256" t="s">
        <v>70</v>
      </c>
      <c r="D1246" s="253">
        <v>1</v>
      </c>
      <c r="E1246" s="253" t="s">
        <v>850</v>
      </c>
      <c r="F1246" s="253" t="s">
        <v>845</v>
      </c>
      <c r="G1246" s="253">
        <v>-23.5401667</v>
      </c>
      <c r="H1246" s="253">
        <v>-45.070391600000001</v>
      </c>
    </row>
    <row r="1247" spans="1:8" hidden="1">
      <c r="A1247" s="253">
        <v>1246</v>
      </c>
      <c r="B1247" s="253">
        <v>58</v>
      </c>
      <c r="C1247" s="256" t="s">
        <v>68</v>
      </c>
      <c r="D1247" s="253">
        <v>1</v>
      </c>
      <c r="E1247" s="253" t="s">
        <v>851</v>
      </c>
      <c r="F1247" s="253" t="s">
        <v>845</v>
      </c>
      <c r="G1247" s="253">
        <v>-23.536684900000001</v>
      </c>
      <c r="H1247" s="253">
        <v>-45.077822500000003</v>
      </c>
    </row>
    <row r="1248" spans="1:8" hidden="1">
      <c r="A1248" s="253">
        <v>1247</v>
      </c>
      <c r="B1248" s="253">
        <v>59</v>
      </c>
      <c r="C1248" s="256" t="s">
        <v>68</v>
      </c>
      <c r="D1248" s="253">
        <v>1</v>
      </c>
      <c r="E1248" s="253" t="s">
        <v>851</v>
      </c>
      <c r="F1248" s="253" t="s">
        <v>845</v>
      </c>
      <c r="G1248" s="253">
        <v>-23.537627400000002</v>
      </c>
      <c r="H1248" s="253">
        <v>-45.076365899999999</v>
      </c>
    </row>
    <row r="1249" spans="1:8" hidden="1">
      <c r="A1249" s="253">
        <v>1248</v>
      </c>
      <c r="B1249" s="253">
        <v>60</v>
      </c>
      <c r="C1249" s="256" t="s">
        <v>68</v>
      </c>
      <c r="D1249" s="253">
        <v>1</v>
      </c>
      <c r="E1249" s="253" t="s">
        <v>851</v>
      </c>
      <c r="F1249" s="253" t="s">
        <v>845</v>
      </c>
      <c r="G1249" s="253">
        <v>-23.539122899999999</v>
      </c>
      <c r="H1249" s="253">
        <v>-45.069137499999997</v>
      </c>
    </row>
    <row r="1250" spans="1:8" hidden="1">
      <c r="A1250" s="253">
        <v>1249</v>
      </c>
      <c r="B1250" s="253">
        <v>61</v>
      </c>
      <c r="C1250" s="256" t="s">
        <v>80</v>
      </c>
      <c r="D1250" s="253">
        <v>1</v>
      </c>
      <c r="E1250" s="253" t="s">
        <v>851</v>
      </c>
      <c r="F1250" s="253" t="s">
        <v>845</v>
      </c>
      <c r="G1250" s="253">
        <v>-23.540057600000001</v>
      </c>
      <c r="H1250" s="253">
        <v>-45.070111199999999</v>
      </c>
    </row>
    <row r="1251" spans="1:8" hidden="1">
      <c r="A1251" s="253">
        <v>1250</v>
      </c>
      <c r="B1251" s="253">
        <v>62</v>
      </c>
      <c r="C1251" s="256" t="s">
        <v>76</v>
      </c>
      <c r="D1251" s="253">
        <v>1</v>
      </c>
      <c r="E1251" s="253" t="s">
        <v>852</v>
      </c>
      <c r="F1251" s="253" t="s">
        <v>845</v>
      </c>
      <c r="G1251" s="253">
        <v>-23.540010899999999</v>
      </c>
      <c r="H1251" s="253">
        <v>-45.0652118</v>
      </c>
    </row>
    <row r="1252" spans="1:8" hidden="1">
      <c r="A1252" s="253">
        <v>1251</v>
      </c>
      <c r="B1252" s="253">
        <v>63</v>
      </c>
      <c r="C1252" s="256" t="s">
        <v>80</v>
      </c>
      <c r="D1252" s="253">
        <v>1</v>
      </c>
      <c r="E1252" s="253" t="s">
        <v>852</v>
      </c>
      <c r="F1252" s="253" t="s">
        <v>845</v>
      </c>
      <c r="G1252" s="253">
        <v>-23.545985200000001</v>
      </c>
      <c r="H1252" s="253">
        <v>-45.057523799999998</v>
      </c>
    </row>
    <row r="1253" spans="1:8" hidden="1">
      <c r="A1253" s="253">
        <v>1252</v>
      </c>
      <c r="B1253" s="253">
        <v>64</v>
      </c>
      <c r="C1253" s="256" t="s">
        <v>68</v>
      </c>
      <c r="D1253" s="253">
        <v>1</v>
      </c>
      <c r="E1253" s="253" t="s">
        <v>852</v>
      </c>
      <c r="F1253" s="253" t="s">
        <v>845</v>
      </c>
      <c r="G1253" s="253">
        <v>-23.546033900000001</v>
      </c>
      <c r="H1253" s="253">
        <v>-45.057451800000003</v>
      </c>
    </row>
    <row r="1254" spans="1:8" hidden="1">
      <c r="A1254" s="253">
        <v>1253</v>
      </c>
      <c r="B1254" s="253">
        <v>65</v>
      </c>
      <c r="C1254" s="256" t="s">
        <v>78</v>
      </c>
      <c r="D1254" s="253">
        <v>1</v>
      </c>
      <c r="E1254" s="253" t="s">
        <v>852</v>
      </c>
      <c r="F1254" s="253" t="s">
        <v>845</v>
      </c>
      <c r="G1254" s="257">
        <v>-23.540073199999998</v>
      </c>
      <c r="H1254" s="253">
        <v>-45.061402899999997</v>
      </c>
    </row>
    <row r="1255" spans="1:8" hidden="1">
      <c r="A1255" s="253">
        <v>1254</v>
      </c>
      <c r="B1255" s="253">
        <v>66</v>
      </c>
      <c r="C1255" s="256" t="s">
        <v>78</v>
      </c>
      <c r="D1255" s="253">
        <v>1</v>
      </c>
      <c r="E1255" s="253" t="s">
        <v>852</v>
      </c>
      <c r="F1255" s="253" t="s">
        <v>845</v>
      </c>
      <c r="G1255" s="257">
        <v>-23.543279999999999</v>
      </c>
      <c r="H1255" s="253">
        <v>-45.058858000000001</v>
      </c>
    </row>
    <row r="1256" spans="1:8" hidden="1">
      <c r="A1256" s="253">
        <v>1255</v>
      </c>
      <c r="B1256" s="253">
        <v>67</v>
      </c>
      <c r="C1256" s="256" t="s">
        <v>78</v>
      </c>
      <c r="D1256" s="253">
        <v>1</v>
      </c>
      <c r="E1256" s="253" t="s">
        <v>852</v>
      </c>
      <c r="F1256" s="253" t="s">
        <v>845</v>
      </c>
      <c r="G1256" s="253">
        <v>-23.539886299999999</v>
      </c>
      <c r="H1256" s="253">
        <v>-45.063595499999998</v>
      </c>
    </row>
    <row r="1257" spans="1:8" hidden="1">
      <c r="A1257" s="253">
        <v>1256</v>
      </c>
      <c r="B1257" s="253">
        <v>68</v>
      </c>
      <c r="C1257" s="256" t="s">
        <v>78</v>
      </c>
      <c r="D1257" s="253">
        <v>1</v>
      </c>
      <c r="E1257" s="253" t="s">
        <v>852</v>
      </c>
      <c r="F1257" s="253" t="s">
        <v>845</v>
      </c>
      <c r="G1257" s="253">
        <v>-23.542359000000001</v>
      </c>
      <c r="H1257" s="253">
        <v>-45.060054999999998</v>
      </c>
    </row>
    <row r="1258" spans="1:8" hidden="1">
      <c r="A1258" s="253">
        <v>1257</v>
      </c>
      <c r="B1258" s="253">
        <v>69</v>
      </c>
      <c r="C1258" s="256" t="s">
        <v>78</v>
      </c>
      <c r="D1258" s="253">
        <v>1</v>
      </c>
      <c r="E1258" s="253" t="s">
        <v>852</v>
      </c>
      <c r="F1258" s="253" t="s">
        <v>845</v>
      </c>
      <c r="G1258" s="257">
        <v>-23.543561</v>
      </c>
      <c r="H1258" s="253">
        <v>-45.058562000000002</v>
      </c>
    </row>
    <row r="1259" spans="1:8" hidden="1">
      <c r="A1259" s="253">
        <v>1258</v>
      </c>
      <c r="B1259" s="253">
        <v>70</v>
      </c>
      <c r="C1259" s="256" t="s">
        <v>78</v>
      </c>
      <c r="D1259" s="253">
        <v>1</v>
      </c>
      <c r="E1259" s="253" t="s">
        <v>852</v>
      </c>
      <c r="F1259" s="253" t="s">
        <v>845</v>
      </c>
      <c r="G1259" s="253">
        <v>-23.544900999999999</v>
      </c>
      <c r="H1259" s="253">
        <v>-45.058453</v>
      </c>
    </row>
    <row r="1260" spans="1:8" hidden="1">
      <c r="A1260" s="253">
        <v>1259</v>
      </c>
      <c r="B1260" s="253">
        <v>71</v>
      </c>
      <c r="C1260" s="256" t="s">
        <v>80</v>
      </c>
      <c r="D1260" s="253">
        <v>1</v>
      </c>
      <c r="E1260" s="253" t="s">
        <v>852</v>
      </c>
      <c r="F1260" s="253" t="s">
        <v>845</v>
      </c>
      <c r="G1260" s="253">
        <v>-23.539691600000001</v>
      </c>
      <c r="H1260" s="253">
        <v>-45.063459199999997</v>
      </c>
    </row>
    <row r="1261" spans="1:8" hidden="1">
      <c r="A1261" s="253">
        <v>1260</v>
      </c>
      <c r="B1261" s="253">
        <v>72</v>
      </c>
      <c r="C1261" s="256" t="s">
        <v>76</v>
      </c>
      <c r="D1261" s="253">
        <v>1</v>
      </c>
      <c r="E1261" s="253" t="s">
        <v>853</v>
      </c>
      <c r="F1261" s="253" t="s">
        <v>845</v>
      </c>
      <c r="G1261" s="253">
        <v>-23.540801500000001</v>
      </c>
      <c r="H1261" s="253">
        <v>-45.066489199999999</v>
      </c>
    </row>
    <row r="1262" spans="1:8" hidden="1">
      <c r="A1262" s="253">
        <v>1261</v>
      </c>
      <c r="B1262" s="253">
        <v>73</v>
      </c>
      <c r="C1262" s="256" t="s">
        <v>68</v>
      </c>
      <c r="D1262" s="253">
        <v>1</v>
      </c>
      <c r="E1262" s="253" t="s">
        <v>853</v>
      </c>
      <c r="F1262" s="253" t="s">
        <v>845</v>
      </c>
      <c r="G1262" s="253">
        <v>-23.542141300000001</v>
      </c>
      <c r="H1262" s="253">
        <v>-45.065714200000002</v>
      </c>
    </row>
    <row r="1263" spans="1:8" hidden="1">
      <c r="A1263" s="253">
        <v>1262</v>
      </c>
      <c r="B1263" s="253">
        <v>74</v>
      </c>
      <c r="C1263" s="256" t="s">
        <v>68</v>
      </c>
      <c r="D1263" s="253">
        <v>1</v>
      </c>
      <c r="E1263" s="253" t="s">
        <v>853</v>
      </c>
      <c r="F1263" s="253" t="s">
        <v>845</v>
      </c>
      <c r="G1263" s="253">
        <v>-23.542238600000001</v>
      </c>
      <c r="H1263" s="253">
        <v>-45.065628500000003</v>
      </c>
    </row>
    <row r="1264" spans="1:8" hidden="1">
      <c r="A1264" s="253">
        <v>1263</v>
      </c>
      <c r="B1264" s="253">
        <v>75</v>
      </c>
      <c r="C1264" s="256" t="s">
        <v>78</v>
      </c>
      <c r="D1264" s="253">
        <v>1</v>
      </c>
      <c r="E1264" s="253" t="s">
        <v>853</v>
      </c>
      <c r="F1264" s="253" t="s">
        <v>845</v>
      </c>
      <c r="G1264" s="253">
        <v>-23.5410586</v>
      </c>
      <c r="H1264" s="253">
        <v>-45.066469699999999</v>
      </c>
    </row>
    <row r="1265" spans="1:8" hidden="1">
      <c r="A1265" s="253">
        <v>1264</v>
      </c>
      <c r="B1265" s="253">
        <v>76</v>
      </c>
      <c r="C1265" s="256" t="s">
        <v>78</v>
      </c>
      <c r="D1265" s="253">
        <v>1</v>
      </c>
      <c r="E1265" s="253" t="s">
        <v>853</v>
      </c>
      <c r="F1265" s="253" t="s">
        <v>845</v>
      </c>
      <c r="G1265" s="253">
        <v>-23.541416900000002</v>
      </c>
      <c r="H1265" s="253">
        <v>-45.066286699999999</v>
      </c>
    </row>
    <row r="1266" spans="1:8" hidden="1">
      <c r="A1266" s="253">
        <v>1265</v>
      </c>
      <c r="B1266" s="253">
        <v>77</v>
      </c>
      <c r="C1266" s="256" t="s">
        <v>78</v>
      </c>
      <c r="D1266" s="253">
        <v>1</v>
      </c>
      <c r="E1266" s="253" t="s">
        <v>853</v>
      </c>
      <c r="F1266" s="253" t="s">
        <v>845</v>
      </c>
      <c r="G1266" s="253">
        <v>-23.541923199999999</v>
      </c>
      <c r="H1266" s="253">
        <v>-45.066384100000001</v>
      </c>
    </row>
    <row r="1267" spans="1:8" hidden="1">
      <c r="A1267" s="253">
        <v>1266</v>
      </c>
      <c r="B1267" s="253">
        <v>78</v>
      </c>
      <c r="C1267" s="256" t="s">
        <v>78</v>
      </c>
      <c r="D1267" s="253">
        <v>1</v>
      </c>
      <c r="E1267" s="253" t="s">
        <v>853</v>
      </c>
      <c r="F1267" s="253" t="s">
        <v>845</v>
      </c>
      <c r="G1267" s="257">
        <v>-23.542032200000001</v>
      </c>
      <c r="H1267" s="253">
        <v>-45.066158199999997</v>
      </c>
    </row>
    <row r="1268" spans="1:8" hidden="1">
      <c r="A1268" s="253">
        <v>1267</v>
      </c>
      <c r="B1268" s="253">
        <v>79</v>
      </c>
      <c r="C1268" s="256" t="s">
        <v>78</v>
      </c>
      <c r="D1268" s="253">
        <v>1</v>
      </c>
      <c r="E1268" s="253" t="s">
        <v>853</v>
      </c>
      <c r="F1268" s="253" t="s">
        <v>845</v>
      </c>
      <c r="G1268" s="253">
        <v>-23.5417557</v>
      </c>
      <c r="H1268" s="253">
        <v>-45.066504799999997</v>
      </c>
    </row>
    <row r="1269" spans="1:8" hidden="1">
      <c r="A1269" s="253">
        <v>1268</v>
      </c>
      <c r="B1269" s="253">
        <v>80</v>
      </c>
      <c r="C1269" s="256" t="s">
        <v>78</v>
      </c>
      <c r="D1269" s="253">
        <v>1</v>
      </c>
      <c r="E1269" s="253" t="s">
        <v>853</v>
      </c>
      <c r="F1269" s="253" t="s">
        <v>845</v>
      </c>
      <c r="G1269" s="253">
        <v>-23.541027400000001</v>
      </c>
      <c r="H1269" s="253">
        <v>-45.066532000000002</v>
      </c>
    </row>
    <row r="1270" spans="1:8" hidden="1">
      <c r="A1270" s="253">
        <v>1269</v>
      </c>
      <c r="B1270" s="253">
        <v>81</v>
      </c>
      <c r="C1270" s="256" t="s">
        <v>70</v>
      </c>
      <c r="D1270" s="253">
        <v>1</v>
      </c>
      <c r="E1270" s="253" t="s">
        <v>854</v>
      </c>
      <c r="F1270" s="253" t="s">
        <v>845</v>
      </c>
      <c r="G1270" s="257">
        <v>-23.534959600000001</v>
      </c>
      <c r="H1270" s="253">
        <v>-45.044959900000002</v>
      </c>
    </row>
    <row r="1271" spans="1:8" hidden="1">
      <c r="A1271" s="253">
        <v>1270</v>
      </c>
      <c r="B1271" s="253">
        <v>82</v>
      </c>
      <c r="C1271" s="256" t="s">
        <v>68</v>
      </c>
      <c r="D1271" s="253">
        <v>1</v>
      </c>
      <c r="E1271" s="253" t="s">
        <v>854</v>
      </c>
      <c r="F1271" s="253" t="s">
        <v>845</v>
      </c>
      <c r="G1271" s="253">
        <v>-23.5348194</v>
      </c>
      <c r="H1271" s="253">
        <v>-45.045612200000001</v>
      </c>
    </row>
    <row r="1272" spans="1:8" hidden="1">
      <c r="A1272" s="253">
        <v>1271</v>
      </c>
      <c r="B1272" s="253">
        <v>83</v>
      </c>
      <c r="C1272" s="256" t="s">
        <v>76</v>
      </c>
      <c r="D1272" s="253">
        <v>1</v>
      </c>
      <c r="E1272" s="253" t="s">
        <v>855</v>
      </c>
      <c r="F1272" s="253" t="s">
        <v>845</v>
      </c>
      <c r="G1272" s="253">
        <v>-23.540509400000001</v>
      </c>
      <c r="H1272" s="253">
        <v>-45.0711947</v>
      </c>
    </row>
    <row r="1273" spans="1:8" hidden="1">
      <c r="A1273" s="253">
        <v>1272</v>
      </c>
      <c r="B1273" s="253">
        <v>84</v>
      </c>
      <c r="C1273" s="256" t="s">
        <v>68</v>
      </c>
      <c r="D1273" s="253">
        <v>1</v>
      </c>
      <c r="E1273" s="253" t="s">
        <v>855</v>
      </c>
      <c r="F1273" s="253" t="s">
        <v>845</v>
      </c>
      <c r="G1273" s="257">
        <v>-23.5377297</v>
      </c>
      <c r="H1273" s="253">
        <v>-45.076180899999997</v>
      </c>
    </row>
    <row r="1274" spans="1:8" hidden="1">
      <c r="A1274" s="253">
        <v>1273</v>
      </c>
      <c r="B1274" s="253">
        <v>85</v>
      </c>
      <c r="C1274" s="256" t="s">
        <v>80</v>
      </c>
      <c r="D1274" s="253">
        <v>1</v>
      </c>
      <c r="E1274" s="253" t="s">
        <v>855</v>
      </c>
      <c r="F1274" s="253" t="s">
        <v>845</v>
      </c>
      <c r="G1274" s="253">
        <v>-23.539934599999999</v>
      </c>
      <c r="H1274" s="253">
        <v>-45.0728899</v>
      </c>
    </row>
    <row r="1275" spans="1:8" hidden="1">
      <c r="A1275" s="253">
        <v>1274</v>
      </c>
      <c r="B1275" s="253">
        <v>86</v>
      </c>
      <c r="C1275" s="256" t="s">
        <v>80</v>
      </c>
      <c r="D1275" s="253">
        <v>1</v>
      </c>
      <c r="E1275" s="253" t="s">
        <v>855</v>
      </c>
      <c r="F1275" s="253" t="s">
        <v>845</v>
      </c>
      <c r="G1275" s="257">
        <v>-23.540314599999999</v>
      </c>
      <c r="H1275" s="253">
        <v>-45.071691600000001</v>
      </c>
    </row>
    <row r="1276" spans="1:8" hidden="1">
      <c r="A1276" s="253">
        <v>1275</v>
      </c>
      <c r="B1276" s="253">
        <v>87</v>
      </c>
      <c r="C1276" s="256" t="s">
        <v>80</v>
      </c>
      <c r="D1276" s="253">
        <v>1</v>
      </c>
      <c r="E1276" s="253" t="s">
        <v>855</v>
      </c>
      <c r="F1276" s="253" t="s">
        <v>845</v>
      </c>
      <c r="G1276" s="253">
        <v>-23.5395352</v>
      </c>
      <c r="H1276" s="253">
        <v>-45.072992200000002</v>
      </c>
    </row>
    <row r="1277" spans="1:8" hidden="1">
      <c r="A1277" s="253">
        <v>1276</v>
      </c>
      <c r="B1277" s="253">
        <v>88</v>
      </c>
      <c r="C1277" s="256" t="s">
        <v>80</v>
      </c>
      <c r="D1277" s="253">
        <v>1</v>
      </c>
      <c r="E1277" s="253" t="s">
        <v>855</v>
      </c>
      <c r="F1277" s="253" t="s">
        <v>845</v>
      </c>
      <c r="G1277" s="257">
        <v>-23.539588699999999</v>
      </c>
      <c r="H1277" s="253">
        <v>-45.073820300000001</v>
      </c>
    </row>
    <row r="1278" spans="1:8" hidden="1">
      <c r="A1278" s="253">
        <v>1277</v>
      </c>
      <c r="B1278" s="253">
        <v>89</v>
      </c>
      <c r="C1278" s="256" t="s">
        <v>80</v>
      </c>
      <c r="D1278" s="253">
        <v>1</v>
      </c>
      <c r="E1278" s="253" t="s">
        <v>855</v>
      </c>
      <c r="F1278" s="253" t="s">
        <v>845</v>
      </c>
      <c r="G1278" s="253">
        <v>-23.5378936</v>
      </c>
      <c r="H1278" s="253">
        <v>-45.076097599999997</v>
      </c>
    </row>
    <row r="1279" spans="1:8" hidden="1">
      <c r="A1279" s="253">
        <v>1278</v>
      </c>
      <c r="B1279" s="253">
        <v>90</v>
      </c>
      <c r="C1279" s="256" t="s">
        <v>76</v>
      </c>
      <c r="D1279" s="253">
        <v>1</v>
      </c>
      <c r="E1279" s="253" t="s">
        <v>856</v>
      </c>
      <c r="F1279" s="253" t="s">
        <v>845</v>
      </c>
      <c r="G1279" s="253">
        <v>-23.539189</v>
      </c>
      <c r="H1279" s="253">
        <v>-45.064427080000002</v>
      </c>
    </row>
    <row r="1280" spans="1:8" hidden="1">
      <c r="A1280" s="253">
        <v>1279</v>
      </c>
      <c r="B1280" s="253">
        <v>91</v>
      </c>
      <c r="C1280" s="256" t="s">
        <v>68</v>
      </c>
      <c r="D1280" s="253">
        <v>1</v>
      </c>
      <c r="E1280" s="253" t="s">
        <v>856</v>
      </c>
      <c r="F1280" s="253" t="s">
        <v>845</v>
      </c>
      <c r="G1280" s="253">
        <v>-23.536638150000002</v>
      </c>
      <c r="H1280" s="253">
        <v>-45.062358639999999</v>
      </c>
    </row>
    <row r="1281" spans="1:8" hidden="1">
      <c r="A1281" s="253">
        <v>1280</v>
      </c>
      <c r="B1281" s="253">
        <v>92</v>
      </c>
      <c r="C1281" s="256" t="s">
        <v>68</v>
      </c>
      <c r="D1281" s="253">
        <v>1</v>
      </c>
      <c r="E1281" s="253" t="s">
        <v>856</v>
      </c>
      <c r="F1281" s="253" t="s">
        <v>845</v>
      </c>
      <c r="G1281" s="253">
        <v>-23.537883999999998</v>
      </c>
      <c r="H1281" s="253">
        <v>-45.0634114</v>
      </c>
    </row>
    <row r="1282" spans="1:8" hidden="1">
      <c r="A1282" s="253">
        <v>1281</v>
      </c>
      <c r="B1282" s="253">
        <v>93</v>
      </c>
      <c r="C1282" s="256" t="s">
        <v>80</v>
      </c>
      <c r="D1282" s="253">
        <v>1</v>
      </c>
      <c r="E1282" s="253" t="s">
        <v>856</v>
      </c>
      <c r="F1282" s="253" t="s">
        <v>845</v>
      </c>
      <c r="G1282" s="253">
        <v>-23.53738345</v>
      </c>
      <c r="H1282" s="253">
        <v>-45.063197090000003</v>
      </c>
    </row>
    <row r="1283" spans="1:8" hidden="1">
      <c r="A1283" s="253">
        <v>1282</v>
      </c>
      <c r="B1283" s="253">
        <v>94</v>
      </c>
      <c r="C1283" s="256" t="s">
        <v>80</v>
      </c>
      <c r="D1283" s="253">
        <v>1</v>
      </c>
      <c r="E1283" s="253" t="s">
        <v>857</v>
      </c>
      <c r="F1283" s="253" t="s">
        <v>845</v>
      </c>
      <c r="G1283" s="253">
        <v>-23.536286499999999</v>
      </c>
      <c r="H1283" s="253">
        <v>-45.062070300000002</v>
      </c>
    </row>
    <row r="1284" spans="1:8" hidden="1">
      <c r="A1284" s="253">
        <v>1283</v>
      </c>
      <c r="B1284" s="253">
        <v>95</v>
      </c>
      <c r="C1284" s="256" t="s">
        <v>80</v>
      </c>
      <c r="D1284" s="253">
        <v>1</v>
      </c>
      <c r="E1284" s="253" t="s">
        <v>856</v>
      </c>
      <c r="F1284" s="253" t="s">
        <v>845</v>
      </c>
      <c r="G1284" s="253">
        <v>-23.538491650000001</v>
      </c>
      <c r="H1284" s="253">
        <v>-45.063735360000003</v>
      </c>
    </row>
    <row r="1285" spans="1:8" hidden="1">
      <c r="A1285" s="253">
        <v>1284</v>
      </c>
      <c r="B1285" s="253">
        <v>96</v>
      </c>
      <c r="C1285" s="256" t="s">
        <v>80</v>
      </c>
      <c r="D1285" s="253">
        <v>1</v>
      </c>
      <c r="E1285" s="253" t="s">
        <v>856</v>
      </c>
      <c r="F1285" s="253" t="s">
        <v>845</v>
      </c>
      <c r="G1285" s="253">
        <v>-23.536493839999999</v>
      </c>
      <c r="H1285" s="253">
        <v>-45.062264560000003</v>
      </c>
    </row>
    <row r="1286" spans="1:8" hidden="1">
      <c r="A1286" s="253">
        <v>1285</v>
      </c>
      <c r="B1286" s="253">
        <v>97</v>
      </c>
      <c r="C1286" s="256" t="s">
        <v>80</v>
      </c>
      <c r="D1286" s="253">
        <v>1</v>
      </c>
      <c r="E1286" s="253" t="s">
        <v>856</v>
      </c>
      <c r="F1286" s="253" t="s">
        <v>845</v>
      </c>
      <c r="G1286" s="253">
        <v>-23.536876840000001</v>
      </c>
      <c r="H1286" s="253">
        <v>-45.062681050000002</v>
      </c>
    </row>
    <row r="1287" spans="1:8" hidden="1">
      <c r="A1287" s="253">
        <v>1286</v>
      </c>
      <c r="B1287" s="253">
        <v>98</v>
      </c>
      <c r="C1287" s="256" t="s">
        <v>78</v>
      </c>
      <c r="D1287" s="253">
        <v>1</v>
      </c>
      <c r="E1287" s="253" t="s">
        <v>856</v>
      </c>
      <c r="F1287" s="253" t="s">
        <v>845</v>
      </c>
      <c r="G1287" s="253">
        <v>-23.536403400000001</v>
      </c>
      <c r="H1287" s="253">
        <v>-45.062204299999998</v>
      </c>
    </row>
    <row r="1288" spans="1:8" hidden="1">
      <c r="A1288" s="253">
        <v>1287</v>
      </c>
      <c r="B1288" s="253">
        <v>99</v>
      </c>
      <c r="C1288" s="256" t="s">
        <v>78</v>
      </c>
      <c r="D1288" s="253">
        <v>1</v>
      </c>
      <c r="E1288" s="253" t="s">
        <v>856</v>
      </c>
      <c r="F1288" s="253" t="s">
        <v>845</v>
      </c>
      <c r="G1288" s="253">
        <v>-23.5388932</v>
      </c>
      <c r="H1288" s="253">
        <v>-45.0640912</v>
      </c>
    </row>
    <row r="1289" spans="1:8" hidden="1">
      <c r="A1289" s="253">
        <v>1288</v>
      </c>
      <c r="B1289" s="253">
        <v>100</v>
      </c>
      <c r="C1289" s="256" t="s">
        <v>78</v>
      </c>
      <c r="D1289" s="253">
        <v>1</v>
      </c>
      <c r="E1289" s="253" t="s">
        <v>856</v>
      </c>
      <c r="F1289" s="253" t="s">
        <v>845</v>
      </c>
      <c r="G1289" s="253">
        <v>-23.5382094</v>
      </c>
      <c r="H1289" s="253">
        <v>-45.063679499999999</v>
      </c>
    </row>
    <row r="1290" spans="1:8" hidden="1">
      <c r="A1290" s="253">
        <v>1289</v>
      </c>
      <c r="B1290" s="253">
        <v>101</v>
      </c>
      <c r="C1290" s="256" t="s">
        <v>78</v>
      </c>
      <c r="D1290" s="253">
        <v>1</v>
      </c>
      <c r="E1290" s="253" t="s">
        <v>856</v>
      </c>
      <c r="F1290" s="253" t="s">
        <v>845</v>
      </c>
      <c r="G1290" s="253">
        <v>-23.5371287</v>
      </c>
      <c r="H1290" s="253">
        <v>-45.062914900000003</v>
      </c>
    </row>
    <row r="1291" spans="1:8" hidden="1">
      <c r="A1291" s="253">
        <v>1290</v>
      </c>
      <c r="B1291" s="253">
        <v>102</v>
      </c>
      <c r="C1291" s="256" t="s">
        <v>68</v>
      </c>
      <c r="D1291" s="253">
        <v>1</v>
      </c>
      <c r="E1291" s="253" t="s">
        <v>857</v>
      </c>
      <c r="F1291" s="253" t="s">
        <v>845</v>
      </c>
      <c r="G1291" s="257">
        <v>-23.535411199999999</v>
      </c>
      <c r="H1291" s="253">
        <v>-45.061604799999998</v>
      </c>
    </row>
    <row r="1292" spans="1:8" hidden="1">
      <c r="A1292" s="253">
        <v>1291</v>
      </c>
      <c r="B1292" s="253">
        <v>103</v>
      </c>
      <c r="C1292" s="256" t="s">
        <v>76</v>
      </c>
      <c r="D1292" s="253">
        <v>1</v>
      </c>
      <c r="E1292" s="253" t="s">
        <v>858</v>
      </c>
      <c r="F1292" s="253" t="s">
        <v>845</v>
      </c>
      <c r="G1292" s="253">
        <v>-23.536689899999999</v>
      </c>
      <c r="H1292" s="253">
        <v>-45.062384199999997</v>
      </c>
    </row>
    <row r="1293" spans="1:8" hidden="1">
      <c r="A1293">
        <v>1292</v>
      </c>
      <c r="B1293">
        <v>1</v>
      </c>
      <c r="C1293" t="s">
        <v>76</v>
      </c>
      <c r="D1293">
        <v>1</v>
      </c>
      <c r="E1293" t="s">
        <v>508</v>
      </c>
      <c r="F1293" t="s">
        <v>509</v>
      </c>
      <c r="G1293">
        <v>-23.936104</v>
      </c>
      <c r="H1293">
        <v>-47.20561</v>
      </c>
    </row>
    <row r="1294" spans="1:8" hidden="1">
      <c r="A1294">
        <v>1293</v>
      </c>
      <c r="B1294">
        <v>2</v>
      </c>
      <c r="C1294" t="s">
        <v>68</v>
      </c>
      <c r="D1294">
        <v>1</v>
      </c>
      <c r="E1294" t="s">
        <v>508</v>
      </c>
      <c r="F1294" t="s">
        <v>509</v>
      </c>
      <c r="G1294">
        <v>-23.936444000000002</v>
      </c>
      <c r="H1294">
        <v>-47.206440000000001</v>
      </c>
    </row>
    <row r="1295" spans="1:8" hidden="1">
      <c r="A1295">
        <v>1294</v>
      </c>
      <c r="B1295">
        <v>3</v>
      </c>
      <c r="C1295" t="s">
        <v>66</v>
      </c>
      <c r="D1295">
        <v>1</v>
      </c>
      <c r="E1295" t="s">
        <v>508</v>
      </c>
      <c r="F1295" t="s">
        <v>509</v>
      </c>
      <c r="G1295">
        <v>-23.936436</v>
      </c>
      <c r="H1295">
        <v>-47.206420999999999</v>
      </c>
    </row>
    <row r="1296" spans="1:8" hidden="1">
      <c r="A1296">
        <v>1295</v>
      </c>
      <c r="B1296">
        <v>4</v>
      </c>
      <c r="C1296" t="s">
        <v>52</v>
      </c>
      <c r="D1296">
        <v>16</v>
      </c>
      <c r="E1296" t="s">
        <v>508</v>
      </c>
      <c r="F1296" t="s">
        <v>509</v>
      </c>
      <c r="G1296">
        <v>-23.936515</v>
      </c>
      <c r="H1296">
        <v>-47.206530000000001</v>
      </c>
    </row>
    <row r="1297" spans="1:8" hidden="1">
      <c r="A1297">
        <v>1296</v>
      </c>
      <c r="B1297">
        <v>5</v>
      </c>
      <c r="C1297" t="s">
        <v>36</v>
      </c>
      <c r="D1297">
        <v>150</v>
      </c>
      <c r="E1297" t="s">
        <v>508</v>
      </c>
      <c r="F1297" t="s">
        <v>509</v>
      </c>
      <c r="G1297">
        <v>-23.936104</v>
      </c>
      <c r="H1297">
        <v>-47.20561</v>
      </c>
    </row>
    <row r="1298" spans="1:8" hidden="1">
      <c r="A1298">
        <v>1297</v>
      </c>
      <c r="B1298">
        <v>6</v>
      </c>
      <c r="C1298" t="s">
        <v>26</v>
      </c>
      <c r="D1298">
        <v>30</v>
      </c>
      <c r="E1298" t="s">
        <v>508</v>
      </c>
      <c r="F1298" t="s">
        <v>509</v>
      </c>
      <c r="G1298">
        <v>-23.936194</v>
      </c>
      <c r="H1298">
        <v>-47.205620000000003</v>
      </c>
    </row>
    <row r="1299" spans="1:8" hidden="1">
      <c r="A1299">
        <v>1298</v>
      </c>
      <c r="B1299">
        <v>7</v>
      </c>
      <c r="C1299" t="s">
        <v>20</v>
      </c>
      <c r="D1299">
        <v>150</v>
      </c>
      <c r="E1299" t="s">
        <v>508</v>
      </c>
      <c r="F1299" t="s">
        <v>509</v>
      </c>
      <c r="G1299">
        <v>-23.939160000000001</v>
      </c>
      <c r="H1299">
        <v>-47.197724999999998</v>
      </c>
    </row>
    <row r="1300" spans="1:8" hidden="1">
      <c r="A1300">
        <v>1299</v>
      </c>
      <c r="B1300">
        <v>1</v>
      </c>
      <c r="C1300" t="s">
        <v>62</v>
      </c>
      <c r="D1300">
        <v>40</v>
      </c>
      <c r="E1300" t="s">
        <v>510</v>
      </c>
      <c r="F1300" t="s">
        <v>511</v>
      </c>
      <c r="G1300">
        <v>-24.638376999999998</v>
      </c>
      <c r="H1300">
        <v>-48.401750999999997</v>
      </c>
    </row>
    <row r="1301" spans="1:8" hidden="1">
      <c r="A1301">
        <v>1300</v>
      </c>
      <c r="B1301">
        <v>2</v>
      </c>
      <c r="C1301" t="s">
        <v>44</v>
      </c>
      <c r="D1301">
        <v>40</v>
      </c>
      <c r="E1301" t="s">
        <v>510</v>
      </c>
      <c r="F1301" t="s">
        <v>511</v>
      </c>
      <c r="G1301">
        <v>-24.638469000000001</v>
      </c>
      <c r="H1301">
        <v>-48.401857</v>
      </c>
    </row>
    <row r="1302" spans="1:8" hidden="1">
      <c r="A1302">
        <v>1301</v>
      </c>
      <c r="B1302">
        <v>3</v>
      </c>
      <c r="C1302" t="s">
        <v>62</v>
      </c>
      <c r="D1302">
        <v>35</v>
      </c>
      <c r="E1302" t="s">
        <v>510</v>
      </c>
      <c r="F1302" t="s">
        <v>511</v>
      </c>
      <c r="G1302">
        <v>-24.638694000000001</v>
      </c>
      <c r="H1302">
        <v>-48.401823</v>
      </c>
    </row>
    <row r="1303" spans="1:8" hidden="1">
      <c r="A1303">
        <v>1302</v>
      </c>
      <c r="B1303">
        <v>4</v>
      </c>
      <c r="C1303" t="s">
        <v>12</v>
      </c>
      <c r="D1303">
        <v>30</v>
      </c>
      <c r="E1303" t="s">
        <v>510</v>
      </c>
      <c r="F1303" t="s">
        <v>511</v>
      </c>
      <c r="G1303">
        <v>-24.638764999999999</v>
      </c>
      <c r="H1303">
        <v>-48.401752000000002</v>
      </c>
    </row>
    <row r="1304" spans="1:8" hidden="1">
      <c r="A1304">
        <v>1303</v>
      </c>
      <c r="B1304">
        <v>5</v>
      </c>
      <c r="C1304" t="s">
        <v>62</v>
      </c>
      <c r="D1304">
        <v>35</v>
      </c>
      <c r="E1304" t="s">
        <v>510</v>
      </c>
      <c r="F1304" t="s">
        <v>511</v>
      </c>
      <c r="G1304">
        <v>-24.639389999999999</v>
      </c>
      <c r="H1304">
        <v>-48.401364000000001</v>
      </c>
    </row>
    <row r="1305" spans="1:8" hidden="1">
      <c r="A1305">
        <v>1304</v>
      </c>
      <c r="B1305">
        <v>6</v>
      </c>
      <c r="C1305" t="s">
        <v>62</v>
      </c>
      <c r="D1305">
        <v>65</v>
      </c>
      <c r="E1305" t="s">
        <v>510</v>
      </c>
      <c r="F1305" t="s">
        <v>511</v>
      </c>
      <c r="G1305">
        <v>-24.639665000000001</v>
      </c>
      <c r="H1305">
        <v>-48.401091999999998</v>
      </c>
    </row>
    <row r="1306" spans="1:8" hidden="1">
      <c r="A1306">
        <v>1305</v>
      </c>
      <c r="B1306">
        <v>7</v>
      </c>
      <c r="C1306" t="s">
        <v>12</v>
      </c>
      <c r="D1306">
        <v>30</v>
      </c>
      <c r="E1306" t="s">
        <v>510</v>
      </c>
      <c r="F1306" t="s">
        <v>511</v>
      </c>
      <c r="G1306">
        <v>-24.639485000000001</v>
      </c>
      <c r="H1306">
        <v>-48.401280999999997</v>
      </c>
    </row>
    <row r="1307" spans="1:8" hidden="1">
      <c r="A1307">
        <v>1306</v>
      </c>
      <c r="B1307">
        <v>8</v>
      </c>
      <c r="C1307" t="s">
        <v>62</v>
      </c>
      <c r="D1307">
        <v>40</v>
      </c>
      <c r="E1307" t="s">
        <v>510</v>
      </c>
      <c r="F1307" t="s">
        <v>511</v>
      </c>
      <c r="G1307">
        <v>-24.639887000000002</v>
      </c>
      <c r="H1307">
        <v>-48.400849999999998</v>
      </c>
    </row>
    <row r="1308" spans="1:8" hidden="1">
      <c r="A1308">
        <v>1307</v>
      </c>
      <c r="B1308">
        <v>9</v>
      </c>
      <c r="C1308" t="s">
        <v>80</v>
      </c>
      <c r="D1308">
        <v>1</v>
      </c>
      <c r="E1308" t="s">
        <v>510</v>
      </c>
      <c r="F1308" t="s">
        <v>511</v>
      </c>
      <c r="G1308">
        <v>-24.639966000000001</v>
      </c>
      <c r="H1308">
        <v>-48.400700999999998</v>
      </c>
    </row>
    <row r="1309" spans="1:8" hidden="1">
      <c r="A1309">
        <v>1308</v>
      </c>
      <c r="B1309">
        <v>10</v>
      </c>
      <c r="C1309" t="s">
        <v>68</v>
      </c>
      <c r="D1309">
        <v>1</v>
      </c>
      <c r="E1309" t="s">
        <v>510</v>
      </c>
      <c r="F1309" t="s">
        <v>511</v>
      </c>
      <c r="G1309">
        <v>-24.639966000000001</v>
      </c>
      <c r="H1309">
        <v>-48.400700999999998</v>
      </c>
    </row>
    <row r="1310" spans="1:8" hidden="1">
      <c r="A1310">
        <v>1309</v>
      </c>
      <c r="B1310">
        <v>11</v>
      </c>
      <c r="C1310" t="s">
        <v>68</v>
      </c>
      <c r="D1310">
        <v>1</v>
      </c>
      <c r="E1310" t="s">
        <v>510</v>
      </c>
      <c r="F1310" t="s">
        <v>511</v>
      </c>
      <c r="G1310">
        <v>-24.640025999999999</v>
      </c>
      <c r="H1310">
        <v>-48.400551</v>
      </c>
    </row>
    <row r="1311" spans="1:8" hidden="1">
      <c r="A1311">
        <v>1310</v>
      </c>
      <c r="B1311">
        <v>12</v>
      </c>
      <c r="C1311" t="s">
        <v>62</v>
      </c>
      <c r="D1311">
        <v>35</v>
      </c>
      <c r="E1311" t="s">
        <v>510</v>
      </c>
      <c r="F1311" t="s">
        <v>511</v>
      </c>
      <c r="G1311">
        <v>-24.640204000000001</v>
      </c>
      <c r="H1311">
        <v>-48.400390000000002</v>
      </c>
    </row>
    <row r="1312" spans="1:8" hidden="1">
      <c r="A1312">
        <v>1311</v>
      </c>
      <c r="B1312">
        <v>13</v>
      </c>
      <c r="C1312" t="s">
        <v>52</v>
      </c>
      <c r="D1312">
        <v>10</v>
      </c>
      <c r="E1312" t="s">
        <v>510</v>
      </c>
      <c r="F1312" t="s">
        <v>511</v>
      </c>
      <c r="G1312">
        <v>-24.640388000000002</v>
      </c>
      <c r="H1312">
        <v>-48.400602999999997</v>
      </c>
    </row>
    <row r="1313" spans="1:8" hidden="1">
      <c r="A1313">
        <v>1312</v>
      </c>
      <c r="B1313">
        <v>14</v>
      </c>
      <c r="C1313" t="s">
        <v>62</v>
      </c>
      <c r="D1313">
        <v>18</v>
      </c>
      <c r="E1313" t="s">
        <v>510</v>
      </c>
      <c r="F1313" t="s">
        <v>511</v>
      </c>
      <c r="G1313">
        <v>-24.639970999999999</v>
      </c>
      <c r="H1313">
        <v>-48.400492999999997</v>
      </c>
    </row>
    <row r="1314" spans="1:8" hidden="1">
      <c r="A1314">
        <v>1313</v>
      </c>
      <c r="B1314">
        <v>15</v>
      </c>
      <c r="C1314" t="s">
        <v>12</v>
      </c>
      <c r="D1314">
        <v>20</v>
      </c>
      <c r="E1314" t="s">
        <v>510</v>
      </c>
      <c r="F1314" t="s">
        <v>511</v>
      </c>
      <c r="G1314">
        <v>-24.639892</v>
      </c>
      <c r="H1314">
        <v>-48.400447</v>
      </c>
    </row>
    <row r="1315" spans="1:8" hidden="1">
      <c r="A1315">
        <v>1314</v>
      </c>
      <c r="B1315">
        <v>16</v>
      </c>
      <c r="C1315" t="s">
        <v>80</v>
      </c>
      <c r="D1315">
        <v>1</v>
      </c>
      <c r="E1315" t="s">
        <v>510</v>
      </c>
      <c r="F1315" t="s">
        <v>511</v>
      </c>
      <c r="G1315">
        <v>-24.639817000000001</v>
      </c>
      <c r="H1315">
        <v>-48.400447</v>
      </c>
    </row>
    <row r="1316" spans="1:8" hidden="1">
      <c r="A1316">
        <v>1315</v>
      </c>
      <c r="B1316">
        <v>17</v>
      </c>
      <c r="C1316" t="s">
        <v>68</v>
      </c>
      <c r="D1316">
        <v>1</v>
      </c>
      <c r="E1316" t="s">
        <v>510</v>
      </c>
      <c r="F1316" t="s">
        <v>511</v>
      </c>
      <c r="G1316">
        <v>-24.639756999999999</v>
      </c>
      <c r="H1316">
        <v>-48.400646000000002</v>
      </c>
    </row>
    <row r="1317" spans="1:8" hidden="1">
      <c r="A1317">
        <v>1316</v>
      </c>
      <c r="B1317">
        <v>18</v>
      </c>
      <c r="C1317" t="s">
        <v>62</v>
      </c>
      <c r="D1317">
        <v>30</v>
      </c>
      <c r="E1317" t="s">
        <v>510</v>
      </c>
      <c r="F1317" t="s">
        <v>511</v>
      </c>
      <c r="G1317">
        <v>-24.638401000000002</v>
      </c>
      <c r="H1317">
        <v>-48.401665000000001</v>
      </c>
    </row>
    <row r="1318" spans="1:8" hidden="1">
      <c r="A1318">
        <v>1317</v>
      </c>
      <c r="B1318">
        <v>19</v>
      </c>
      <c r="C1318" t="s">
        <v>62</v>
      </c>
      <c r="D1318">
        <v>30</v>
      </c>
      <c r="E1318" t="s">
        <v>510</v>
      </c>
      <c r="F1318" t="s">
        <v>511</v>
      </c>
      <c r="G1318">
        <v>-24.640395999999999</v>
      </c>
      <c r="H1318">
        <v>-48.400765999999997</v>
      </c>
    </row>
    <row r="1319" spans="1:8" hidden="1">
      <c r="A1319">
        <v>1318</v>
      </c>
      <c r="B1319">
        <v>20</v>
      </c>
      <c r="C1319" t="s">
        <v>62</v>
      </c>
      <c r="D1319">
        <v>60</v>
      </c>
      <c r="E1319" t="s">
        <v>510</v>
      </c>
      <c r="F1319" t="s">
        <v>511</v>
      </c>
      <c r="G1319">
        <v>-24.639453</v>
      </c>
      <c r="H1319">
        <v>-48.400790000000001</v>
      </c>
    </row>
    <row r="1320" spans="1:8" hidden="1">
      <c r="A1320">
        <v>1319</v>
      </c>
      <c r="B1320">
        <v>21</v>
      </c>
      <c r="C1320" t="s">
        <v>12</v>
      </c>
      <c r="D1320">
        <v>30</v>
      </c>
      <c r="E1320" t="s">
        <v>510</v>
      </c>
      <c r="F1320" t="s">
        <v>511</v>
      </c>
      <c r="G1320">
        <v>-24.638839000000001</v>
      </c>
      <c r="H1320">
        <v>-48.401307000000003</v>
      </c>
    </row>
    <row r="1321" spans="1:8" hidden="1">
      <c r="A1321">
        <v>1320</v>
      </c>
      <c r="B1321">
        <v>22</v>
      </c>
      <c r="C1321" t="s">
        <v>80</v>
      </c>
      <c r="D1321">
        <v>1</v>
      </c>
      <c r="E1321" t="s">
        <v>510</v>
      </c>
      <c r="F1321" t="s">
        <v>511</v>
      </c>
      <c r="G1321">
        <v>-24.638714</v>
      </c>
      <c r="H1321">
        <v>-48.401387999999997</v>
      </c>
    </row>
    <row r="1322" spans="1:8" hidden="1">
      <c r="A1322">
        <v>1321</v>
      </c>
      <c r="B1322">
        <v>23</v>
      </c>
      <c r="C1322" t="s">
        <v>62</v>
      </c>
      <c r="D1322">
        <v>100</v>
      </c>
      <c r="E1322" t="s">
        <v>510</v>
      </c>
      <c r="F1322" t="s">
        <v>511</v>
      </c>
      <c r="G1322">
        <v>-24.638532999999999</v>
      </c>
      <c r="H1322">
        <v>-48.401361999999999</v>
      </c>
    </row>
    <row r="1323" spans="1:8" hidden="1">
      <c r="A1323">
        <v>1322</v>
      </c>
      <c r="B1323">
        <v>24</v>
      </c>
      <c r="C1323" t="s">
        <v>12</v>
      </c>
      <c r="D1323">
        <v>30</v>
      </c>
      <c r="E1323" t="s">
        <v>510</v>
      </c>
      <c r="F1323" t="s">
        <v>511</v>
      </c>
      <c r="G1323">
        <v>-24.638383999999999</v>
      </c>
      <c r="H1323">
        <v>-48.401535000000003</v>
      </c>
    </row>
    <row r="1324" spans="1:8" hidden="1">
      <c r="A1324">
        <v>1323</v>
      </c>
      <c r="B1324">
        <v>25</v>
      </c>
      <c r="C1324" t="s">
        <v>76</v>
      </c>
      <c r="D1324">
        <v>1</v>
      </c>
      <c r="E1324" t="s">
        <v>510</v>
      </c>
      <c r="F1324" t="s">
        <v>511</v>
      </c>
      <c r="G1324">
        <v>-24.638383999999999</v>
      </c>
      <c r="H1324">
        <v>-48.401535000000003</v>
      </c>
    </row>
    <row r="1325" spans="1:8" hidden="1">
      <c r="A1325">
        <v>1324</v>
      </c>
      <c r="B1325">
        <v>1</v>
      </c>
      <c r="C1325" t="s">
        <v>14</v>
      </c>
      <c r="D1325">
        <v>500</v>
      </c>
      <c r="E1325" t="s">
        <v>513</v>
      </c>
      <c r="F1325" t="s">
        <v>514</v>
      </c>
      <c r="G1325">
        <v>-24.197050999999998</v>
      </c>
      <c r="H1325">
        <v>-48.212231000000003</v>
      </c>
    </row>
    <row r="1326" spans="1:8" hidden="1">
      <c r="A1326">
        <v>1325</v>
      </c>
      <c r="B1326">
        <v>2</v>
      </c>
      <c r="C1326" t="s">
        <v>22</v>
      </c>
      <c r="D1326">
        <v>10</v>
      </c>
      <c r="E1326" t="s">
        <v>513</v>
      </c>
      <c r="F1326" t="s">
        <v>514</v>
      </c>
      <c r="G1326">
        <v>-24.197337000000001</v>
      </c>
      <c r="H1326">
        <v>-48.212145</v>
      </c>
    </row>
    <row r="1327" spans="1:8" hidden="1">
      <c r="A1327">
        <v>1326</v>
      </c>
      <c r="B1327">
        <v>3</v>
      </c>
      <c r="C1327" t="s">
        <v>16</v>
      </c>
      <c r="D1327">
        <v>40</v>
      </c>
      <c r="E1327" t="s">
        <v>513</v>
      </c>
      <c r="F1327" t="s">
        <v>514</v>
      </c>
      <c r="G1327">
        <v>-24.197441999999999</v>
      </c>
      <c r="H1327">
        <v>-48.212038</v>
      </c>
    </row>
    <row r="1328" spans="1:8" hidden="1">
      <c r="A1328">
        <v>1327</v>
      </c>
      <c r="B1328">
        <v>4</v>
      </c>
      <c r="C1328" t="s">
        <v>12</v>
      </c>
      <c r="D1328">
        <v>500</v>
      </c>
      <c r="E1328" t="s">
        <v>513</v>
      </c>
      <c r="F1328" t="s">
        <v>514</v>
      </c>
      <c r="G1328">
        <v>-24.197678</v>
      </c>
      <c r="H1328">
        <v>-48.211827</v>
      </c>
    </row>
    <row r="1329" spans="1:8" hidden="1">
      <c r="A1329">
        <v>1328</v>
      </c>
      <c r="B1329">
        <v>5</v>
      </c>
      <c r="C1329" t="s">
        <v>30</v>
      </c>
      <c r="D1329">
        <v>4</v>
      </c>
      <c r="E1329" t="s">
        <v>513</v>
      </c>
      <c r="F1329" t="s">
        <v>514</v>
      </c>
      <c r="G1329">
        <v>-24.196971999999999</v>
      </c>
      <c r="H1329">
        <v>-48.212674999999997</v>
      </c>
    </row>
    <row r="1330" spans="1:8" hidden="1">
      <c r="A1330">
        <v>1329</v>
      </c>
      <c r="B1330">
        <v>6</v>
      </c>
      <c r="C1330" t="s">
        <v>32</v>
      </c>
      <c r="D1330">
        <v>8</v>
      </c>
      <c r="E1330" t="s">
        <v>513</v>
      </c>
      <c r="F1330" t="s">
        <v>514</v>
      </c>
      <c r="G1330">
        <v>-24.197042</v>
      </c>
      <c r="H1330">
        <v>-48.212747999999998</v>
      </c>
    </row>
    <row r="1331" spans="1:8" hidden="1">
      <c r="A1331">
        <v>1330</v>
      </c>
      <c r="B1331">
        <v>7</v>
      </c>
      <c r="C1331" t="s">
        <v>32</v>
      </c>
      <c r="D1331">
        <v>15</v>
      </c>
      <c r="E1331" t="s">
        <v>513</v>
      </c>
      <c r="F1331" t="s">
        <v>514</v>
      </c>
      <c r="G1331">
        <v>-24.198053999999999</v>
      </c>
      <c r="H1331">
        <v>-48.211671000000003</v>
      </c>
    </row>
    <row r="1332" spans="1:8" hidden="1">
      <c r="A1332">
        <v>1331</v>
      </c>
      <c r="B1332">
        <v>8</v>
      </c>
      <c r="C1332" t="s">
        <v>20</v>
      </c>
      <c r="D1332">
        <v>30</v>
      </c>
      <c r="E1332" t="s">
        <v>513</v>
      </c>
      <c r="F1332" t="s">
        <v>514</v>
      </c>
      <c r="G1332">
        <v>-24.197241000000002</v>
      </c>
      <c r="H1332">
        <v>-48.212806999999998</v>
      </c>
    </row>
    <row r="1333" spans="1:8" hidden="1">
      <c r="A1333">
        <v>1332</v>
      </c>
      <c r="B1333">
        <v>9</v>
      </c>
      <c r="C1333" t="s">
        <v>76</v>
      </c>
      <c r="D1333">
        <v>1</v>
      </c>
      <c r="E1333" t="s">
        <v>515</v>
      </c>
      <c r="F1333" t="s">
        <v>514</v>
      </c>
      <c r="G1333">
        <v>-24.177508</v>
      </c>
      <c r="H1333">
        <v>-48.263837000000002</v>
      </c>
    </row>
    <row r="1334" spans="1:8" hidden="1">
      <c r="A1334">
        <v>1333</v>
      </c>
      <c r="B1334">
        <v>10</v>
      </c>
      <c r="C1334" t="s">
        <v>42</v>
      </c>
      <c r="D1334">
        <v>40</v>
      </c>
      <c r="E1334" t="s">
        <v>515</v>
      </c>
      <c r="F1334" t="s">
        <v>514</v>
      </c>
      <c r="G1334">
        <v>-24.177641999999999</v>
      </c>
      <c r="H1334">
        <v>-48.265174999999999</v>
      </c>
    </row>
    <row r="1335" spans="1:8" hidden="1">
      <c r="A1335">
        <v>1334</v>
      </c>
      <c r="B1335">
        <v>11</v>
      </c>
      <c r="C1335" t="s">
        <v>66</v>
      </c>
      <c r="D1335">
        <v>1</v>
      </c>
      <c r="E1335" t="s">
        <v>515</v>
      </c>
      <c r="F1335" t="s">
        <v>514</v>
      </c>
      <c r="G1335">
        <v>-24.178056999999999</v>
      </c>
      <c r="H1335">
        <v>-48.266748</v>
      </c>
    </row>
    <row r="1336" spans="1:8" hidden="1">
      <c r="A1336">
        <v>1335</v>
      </c>
      <c r="B1336">
        <v>12</v>
      </c>
      <c r="C1336" t="s">
        <v>12</v>
      </c>
      <c r="D1336">
        <v>600</v>
      </c>
      <c r="E1336" t="s">
        <v>515</v>
      </c>
      <c r="F1336" t="s">
        <v>514</v>
      </c>
      <c r="G1336">
        <v>-24.178014000000001</v>
      </c>
      <c r="H1336">
        <v>-48.265481999999999</v>
      </c>
    </row>
    <row r="1337" spans="1:8" hidden="1">
      <c r="A1337">
        <v>1336</v>
      </c>
      <c r="B1337">
        <v>13</v>
      </c>
      <c r="C1337" t="s">
        <v>14</v>
      </c>
      <c r="D1337">
        <v>1000</v>
      </c>
      <c r="E1337" t="s">
        <v>515</v>
      </c>
      <c r="F1337" t="s">
        <v>514</v>
      </c>
      <c r="G1337">
        <v>-24.178241</v>
      </c>
      <c r="H1337">
        <v>-48.264294999999997</v>
      </c>
    </row>
    <row r="1338" spans="1:8" hidden="1">
      <c r="A1338">
        <v>1337</v>
      </c>
      <c r="B1338">
        <v>14</v>
      </c>
      <c r="C1338" t="s">
        <v>16</v>
      </c>
      <c r="D1338">
        <v>600</v>
      </c>
      <c r="E1338" t="s">
        <v>515</v>
      </c>
      <c r="F1338" t="s">
        <v>514</v>
      </c>
      <c r="G1338">
        <v>-24.178111000000001</v>
      </c>
      <c r="H1338">
        <v>-48.264806</v>
      </c>
    </row>
    <row r="1339" spans="1:8" hidden="1">
      <c r="A1339">
        <v>1338</v>
      </c>
      <c r="B1339">
        <v>15</v>
      </c>
      <c r="C1339" t="s">
        <v>64</v>
      </c>
      <c r="D1339">
        <v>1</v>
      </c>
      <c r="E1339" t="s">
        <v>515</v>
      </c>
      <c r="F1339" t="s">
        <v>514</v>
      </c>
      <c r="G1339">
        <v>-24.178134</v>
      </c>
      <c r="H1339">
        <v>-48.266679000000003</v>
      </c>
    </row>
    <row r="1340" spans="1:8" hidden="1">
      <c r="A1340">
        <v>1339</v>
      </c>
      <c r="B1340">
        <v>16</v>
      </c>
      <c r="C1340" t="s">
        <v>20</v>
      </c>
      <c r="D1340">
        <v>10</v>
      </c>
      <c r="E1340" t="s">
        <v>515</v>
      </c>
      <c r="F1340" t="s">
        <v>514</v>
      </c>
      <c r="G1340">
        <v>-24.177751000000001</v>
      </c>
      <c r="H1340">
        <v>-48.266787999999998</v>
      </c>
    </row>
    <row r="1341" spans="1:8" hidden="1">
      <c r="A1341">
        <v>1340</v>
      </c>
      <c r="B1341">
        <v>17</v>
      </c>
      <c r="C1341" t="s">
        <v>20</v>
      </c>
      <c r="D1341">
        <v>12</v>
      </c>
      <c r="E1341" t="s">
        <v>515</v>
      </c>
      <c r="F1341" t="s">
        <v>514</v>
      </c>
      <c r="G1341">
        <v>-24.178343999999999</v>
      </c>
      <c r="H1341">
        <v>-48.265996000000001</v>
      </c>
    </row>
    <row r="1342" spans="1:8" hidden="1">
      <c r="A1342">
        <v>1341</v>
      </c>
      <c r="B1342">
        <v>18</v>
      </c>
      <c r="C1342" t="s">
        <v>70</v>
      </c>
      <c r="D1342">
        <v>1</v>
      </c>
      <c r="E1342" t="s">
        <v>515</v>
      </c>
      <c r="F1342" t="s">
        <v>514</v>
      </c>
      <c r="G1342">
        <v>-24.164527</v>
      </c>
      <c r="H1342">
        <v>-48.287478999999998</v>
      </c>
    </row>
    <row r="1343" spans="1:8" hidden="1">
      <c r="A1343">
        <v>1342</v>
      </c>
      <c r="B1343">
        <v>1</v>
      </c>
      <c r="C1343" t="s">
        <v>16</v>
      </c>
      <c r="D1343">
        <v>10</v>
      </c>
      <c r="E1343" t="s">
        <v>516</v>
      </c>
      <c r="F1343" t="s">
        <v>517</v>
      </c>
      <c r="G1343">
        <v>-24.235907000000001</v>
      </c>
      <c r="H1343">
        <v>-48.084135000000003</v>
      </c>
    </row>
    <row r="1344" spans="1:8" hidden="1">
      <c r="A1344">
        <v>1343</v>
      </c>
      <c r="B1344">
        <v>2</v>
      </c>
      <c r="C1344" t="s">
        <v>14</v>
      </c>
      <c r="D1344">
        <v>40</v>
      </c>
      <c r="E1344" t="s">
        <v>516</v>
      </c>
      <c r="F1344" t="s">
        <v>517</v>
      </c>
      <c r="G1344">
        <v>-24.235478000000001</v>
      </c>
      <c r="H1344">
        <v>-48.084823</v>
      </c>
    </row>
    <row r="1345" spans="1:8" hidden="1">
      <c r="A1345">
        <v>1344</v>
      </c>
      <c r="B1345">
        <v>3</v>
      </c>
      <c r="C1345" t="s">
        <v>14</v>
      </c>
      <c r="D1345">
        <v>80</v>
      </c>
      <c r="E1345" t="s">
        <v>516</v>
      </c>
      <c r="F1345" t="s">
        <v>517</v>
      </c>
      <c r="G1345">
        <v>-24.235292999999999</v>
      </c>
      <c r="H1345">
        <v>-48.085496999999997</v>
      </c>
    </row>
    <row r="1346" spans="1:8" hidden="1">
      <c r="A1346">
        <v>1345</v>
      </c>
      <c r="B1346">
        <v>4</v>
      </c>
      <c r="C1346" t="s">
        <v>16</v>
      </c>
      <c r="D1346">
        <v>30</v>
      </c>
      <c r="E1346" t="s">
        <v>516</v>
      </c>
      <c r="F1346" t="s">
        <v>517</v>
      </c>
      <c r="G1346">
        <v>-24.235049</v>
      </c>
      <c r="H1346">
        <v>-48.085974999999998</v>
      </c>
    </row>
    <row r="1347" spans="1:8" hidden="1">
      <c r="A1347">
        <v>1346</v>
      </c>
      <c r="B1347">
        <v>5</v>
      </c>
      <c r="C1347" t="s">
        <v>14</v>
      </c>
      <c r="D1347">
        <v>20</v>
      </c>
      <c r="E1347" t="s">
        <v>516</v>
      </c>
      <c r="F1347" t="s">
        <v>517</v>
      </c>
      <c r="G1347">
        <v>-24.234631</v>
      </c>
      <c r="H1347">
        <v>-48.087223999999999</v>
      </c>
    </row>
    <row r="1348" spans="1:8" hidden="1">
      <c r="A1348">
        <v>1347</v>
      </c>
      <c r="B1348">
        <v>6</v>
      </c>
      <c r="C1348" t="s">
        <v>24</v>
      </c>
      <c r="D1348">
        <v>6</v>
      </c>
      <c r="E1348" t="s">
        <v>516</v>
      </c>
      <c r="F1348" t="s">
        <v>517</v>
      </c>
      <c r="G1348">
        <v>-24.234850999999999</v>
      </c>
      <c r="H1348">
        <v>-48.087898000000003</v>
      </c>
    </row>
    <row r="1349" spans="1:8" hidden="1">
      <c r="A1349">
        <v>1348</v>
      </c>
      <c r="B1349">
        <v>7</v>
      </c>
      <c r="C1349" t="s">
        <v>22</v>
      </c>
      <c r="D1349">
        <v>7</v>
      </c>
      <c r="E1349" t="s">
        <v>516</v>
      </c>
      <c r="F1349" t="s">
        <v>517</v>
      </c>
      <c r="G1349">
        <v>-24.234670999999999</v>
      </c>
      <c r="H1349">
        <v>-48.089801999999999</v>
      </c>
    </row>
    <row r="1350" spans="1:8" hidden="1">
      <c r="A1350">
        <v>1349</v>
      </c>
      <c r="B1350">
        <v>8</v>
      </c>
      <c r="C1350" t="s">
        <v>14</v>
      </c>
      <c r="D1350">
        <v>4</v>
      </c>
      <c r="E1350" t="s">
        <v>516</v>
      </c>
      <c r="F1350" t="s">
        <v>517</v>
      </c>
      <c r="G1350">
        <v>-24.234808000000001</v>
      </c>
      <c r="H1350">
        <v>-48.088951999999999</v>
      </c>
    </row>
    <row r="1351" spans="1:8" hidden="1">
      <c r="A1351">
        <v>1350</v>
      </c>
      <c r="B1351">
        <v>9</v>
      </c>
      <c r="C1351" t="s">
        <v>14</v>
      </c>
      <c r="D1351">
        <v>40</v>
      </c>
      <c r="E1351" t="s">
        <v>516</v>
      </c>
      <c r="F1351" t="s">
        <v>517</v>
      </c>
      <c r="G1351">
        <v>-24.234845</v>
      </c>
      <c r="H1351">
        <v>-48.086629000000002</v>
      </c>
    </row>
    <row r="1352" spans="1:8" hidden="1">
      <c r="A1352">
        <v>1351</v>
      </c>
      <c r="B1352">
        <v>10</v>
      </c>
      <c r="C1352" t="s">
        <v>22</v>
      </c>
      <c r="D1352">
        <v>2</v>
      </c>
      <c r="E1352" t="s">
        <v>516</v>
      </c>
      <c r="F1352" t="s">
        <v>517</v>
      </c>
      <c r="G1352">
        <v>-24.235757</v>
      </c>
      <c r="H1352">
        <v>-48.083832999999998</v>
      </c>
    </row>
    <row r="1353" spans="1:8" hidden="1">
      <c r="A1353">
        <v>1352</v>
      </c>
      <c r="B1353">
        <v>11</v>
      </c>
      <c r="C1353" t="s">
        <v>20</v>
      </c>
      <c r="D1353">
        <v>30</v>
      </c>
      <c r="E1353" t="s">
        <v>516</v>
      </c>
      <c r="F1353" t="s">
        <v>517</v>
      </c>
      <c r="G1353">
        <v>-24.234569</v>
      </c>
      <c r="H1353">
        <v>-48.096251000000002</v>
      </c>
    </row>
    <row r="1354" spans="1:8" hidden="1">
      <c r="A1354">
        <v>1353</v>
      </c>
      <c r="B1354">
        <v>12</v>
      </c>
      <c r="C1354" t="s">
        <v>24</v>
      </c>
      <c r="D1354">
        <v>40</v>
      </c>
      <c r="E1354" t="s">
        <v>516</v>
      </c>
      <c r="F1354" t="s">
        <v>517</v>
      </c>
      <c r="G1354">
        <v>-24.233862999999999</v>
      </c>
      <c r="H1354">
        <v>-48.097112000000003</v>
      </c>
    </row>
    <row r="1355" spans="1:8" hidden="1">
      <c r="A1355">
        <v>1354</v>
      </c>
      <c r="B1355">
        <v>13</v>
      </c>
      <c r="C1355" t="s">
        <v>14</v>
      </c>
      <c r="D1355">
        <v>500</v>
      </c>
      <c r="E1355" t="s">
        <v>516</v>
      </c>
      <c r="F1355" t="s">
        <v>517</v>
      </c>
      <c r="G1355">
        <v>-24.232085000000001</v>
      </c>
      <c r="H1355">
        <v>-48.099426000000001</v>
      </c>
    </row>
    <row r="1356" spans="1:8" hidden="1">
      <c r="A1356">
        <v>1355</v>
      </c>
      <c r="B1356">
        <v>14</v>
      </c>
      <c r="C1356" t="s">
        <v>28</v>
      </c>
      <c r="D1356">
        <v>30</v>
      </c>
      <c r="E1356" t="s">
        <v>516</v>
      </c>
      <c r="F1356" t="s">
        <v>517</v>
      </c>
      <c r="G1356">
        <v>-24.231807</v>
      </c>
      <c r="H1356">
        <v>-48.100033000000003</v>
      </c>
    </row>
    <row r="1357" spans="1:8" hidden="1">
      <c r="A1357">
        <v>1356</v>
      </c>
      <c r="B1357">
        <v>15</v>
      </c>
      <c r="C1357" t="s">
        <v>28</v>
      </c>
      <c r="D1357">
        <v>20</v>
      </c>
      <c r="E1357" t="s">
        <v>516</v>
      </c>
      <c r="F1357" t="s">
        <v>517</v>
      </c>
      <c r="G1357">
        <v>-24.231297999999999</v>
      </c>
      <c r="H1357">
        <v>-48.100782000000002</v>
      </c>
    </row>
    <row r="1358" spans="1:8" hidden="1">
      <c r="A1358" s="253">
        <v>1357</v>
      </c>
      <c r="B1358" s="259">
        <v>1</v>
      </c>
      <c r="C1358" s="259" t="s">
        <v>12</v>
      </c>
      <c r="D1358" s="259">
        <v>490</v>
      </c>
      <c r="E1358" s="259" t="s">
        <v>518</v>
      </c>
      <c r="F1358" s="259" t="s">
        <v>859</v>
      </c>
      <c r="G1358" s="260">
        <v>-24.059360000000002</v>
      </c>
      <c r="H1358" s="260">
        <v>-47.99165</v>
      </c>
    </row>
    <row r="1359" spans="1:8" hidden="1">
      <c r="A1359" s="253">
        <v>1358</v>
      </c>
      <c r="B1359" s="259">
        <v>2</v>
      </c>
      <c r="C1359" s="259" t="s">
        <v>12</v>
      </c>
      <c r="D1359" s="259">
        <v>400</v>
      </c>
      <c r="E1359" s="259" t="s">
        <v>518</v>
      </c>
      <c r="F1359" s="259" t="s">
        <v>859</v>
      </c>
      <c r="G1359" s="260">
        <v>-24.06175</v>
      </c>
      <c r="H1359" s="260">
        <v>-47.993540000000003</v>
      </c>
    </row>
    <row r="1360" spans="1:8" hidden="1">
      <c r="A1360" s="253">
        <v>1359</v>
      </c>
      <c r="B1360" s="259">
        <v>3</v>
      </c>
      <c r="C1360" s="259" t="s">
        <v>12</v>
      </c>
      <c r="D1360" s="259">
        <v>620</v>
      </c>
      <c r="E1360" s="259" t="s">
        <v>518</v>
      </c>
      <c r="F1360" s="259" t="s">
        <v>859</v>
      </c>
      <c r="G1360" s="260">
        <v>-24.06372</v>
      </c>
      <c r="H1360" s="260">
        <v>-47.995750000000001</v>
      </c>
    </row>
    <row r="1361" spans="1:8" hidden="1">
      <c r="A1361" s="253">
        <v>1360</v>
      </c>
      <c r="B1361" s="259">
        <v>4</v>
      </c>
      <c r="C1361" s="259" t="s">
        <v>12</v>
      </c>
      <c r="D1361" s="259">
        <v>380</v>
      </c>
      <c r="E1361" s="259" t="s">
        <v>518</v>
      </c>
      <c r="F1361" s="259" t="s">
        <v>859</v>
      </c>
      <c r="G1361" s="260">
        <v>-24.062729999999998</v>
      </c>
      <c r="H1361" s="260">
        <v>-47.992640000000002</v>
      </c>
    </row>
    <row r="1362" spans="1:8" hidden="1">
      <c r="A1362" s="253">
        <v>1361</v>
      </c>
      <c r="B1362" s="259">
        <v>5</v>
      </c>
      <c r="C1362" s="259" t="s">
        <v>42</v>
      </c>
      <c r="D1362" s="259">
        <v>20</v>
      </c>
      <c r="E1362" s="259" t="s">
        <v>518</v>
      </c>
      <c r="F1362" s="259" t="s">
        <v>859</v>
      </c>
      <c r="G1362" s="260">
        <v>-24.06175</v>
      </c>
      <c r="H1362" s="260">
        <v>-47.993580000000001</v>
      </c>
    </row>
    <row r="1363" spans="1:8" hidden="1">
      <c r="A1363" s="253">
        <v>1362</v>
      </c>
      <c r="B1363" s="259">
        <v>6</v>
      </c>
      <c r="C1363" s="259" t="s">
        <v>42</v>
      </c>
      <c r="D1363" s="259">
        <v>30</v>
      </c>
      <c r="E1363" s="259" t="s">
        <v>518</v>
      </c>
      <c r="F1363" s="259" t="s">
        <v>859</v>
      </c>
      <c r="G1363" s="260">
        <v>24.063690000000001</v>
      </c>
      <c r="H1363" s="260">
        <v>-47.995750000000001</v>
      </c>
    </row>
    <row r="1364" spans="1:8" hidden="1">
      <c r="A1364" s="253">
        <v>1363</v>
      </c>
      <c r="B1364" s="259">
        <v>7</v>
      </c>
      <c r="C1364" s="259" t="s">
        <v>42</v>
      </c>
      <c r="D1364" s="259">
        <v>30</v>
      </c>
      <c r="E1364" s="259" t="s">
        <v>518</v>
      </c>
      <c r="F1364" s="259" t="s">
        <v>859</v>
      </c>
      <c r="G1364" s="260">
        <v>-24.06277</v>
      </c>
      <c r="H1364" s="260">
        <v>-47.992620000000002</v>
      </c>
    </row>
    <row r="1365" spans="1:8" hidden="1">
      <c r="A1365" s="253">
        <v>1364</v>
      </c>
      <c r="B1365" s="259">
        <v>8</v>
      </c>
      <c r="C1365" s="259" t="s">
        <v>860</v>
      </c>
      <c r="D1365" s="259">
        <v>20</v>
      </c>
      <c r="E1365" s="259" t="s">
        <v>518</v>
      </c>
      <c r="F1365" s="259" t="s">
        <v>859</v>
      </c>
      <c r="G1365" s="260">
        <v>-24.06175</v>
      </c>
      <c r="H1365" s="260">
        <v>-47.993580000000001</v>
      </c>
    </row>
    <row r="1366" spans="1:8" hidden="1">
      <c r="A1366" s="253">
        <v>1365</v>
      </c>
      <c r="B1366" s="259">
        <v>9</v>
      </c>
      <c r="C1366" s="259" t="s">
        <v>860</v>
      </c>
      <c r="D1366" s="259">
        <v>30</v>
      </c>
      <c r="E1366" s="259" t="s">
        <v>518</v>
      </c>
      <c r="F1366" s="259" t="s">
        <v>859</v>
      </c>
      <c r="G1366" s="260">
        <v>-47.063690000000001</v>
      </c>
      <c r="H1366" s="260">
        <v>-47.995750000000001</v>
      </c>
    </row>
    <row r="1367" spans="1:8" hidden="1">
      <c r="A1367" s="253">
        <v>1366</v>
      </c>
      <c r="B1367" s="259">
        <v>10</v>
      </c>
      <c r="C1367" s="259" t="s">
        <v>860</v>
      </c>
      <c r="D1367" s="259">
        <v>30</v>
      </c>
      <c r="E1367" s="259" t="s">
        <v>518</v>
      </c>
      <c r="F1367" s="259" t="s">
        <v>859</v>
      </c>
      <c r="G1367" s="260">
        <v>-24.06277</v>
      </c>
      <c r="H1367" s="260">
        <v>-47.992620000000002</v>
      </c>
    </row>
    <row r="1368" spans="1:8" hidden="1">
      <c r="A1368" s="253">
        <v>1367</v>
      </c>
      <c r="B1368" s="259">
        <v>11</v>
      </c>
      <c r="C1368" s="259" t="s">
        <v>62</v>
      </c>
      <c r="D1368" s="259">
        <v>65</v>
      </c>
      <c r="E1368" s="259" t="s">
        <v>518</v>
      </c>
      <c r="F1368" s="259" t="s">
        <v>859</v>
      </c>
      <c r="G1368" s="260">
        <v>-24.05939</v>
      </c>
      <c r="H1368" s="260">
        <v>-47.991213000000002</v>
      </c>
    </row>
    <row r="1369" spans="1:8" hidden="1">
      <c r="A1369" s="253">
        <v>1368</v>
      </c>
      <c r="B1369" s="259">
        <v>12</v>
      </c>
      <c r="C1369" s="259" t="s">
        <v>62</v>
      </c>
      <c r="D1369" s="259">
        <v>490</v>
      </c>
      <c r="E1369" s="259" t="s">
        <v>518</v>
      </c>
      <c r="F1369" s="259" t="s">
        <v>859</v>
      </c>
      <c r="G1369" s="260">
        <v>-24.059360000000002</v>
      </c>
      <c r="H1369" s="260">
        <v>-47.99165</v>
      </c>
    </row>
    <row r="1370" spans="1:8" hidden="1">
      <c r="A1370" s="253">
        <v>1369</v>
      </c>
      <c r="B1370" s="259">
        <v>13</v>
      </c>
      <c r="C1370" s="259" t="s">
        <v>62</v>
      </c>
      <c r="D1370" s="259">
        <v>400</v>
      </c>
      <c r="E1370" s="259" t="s">
        <v>518</v>
      </c>
      <c r="F1370" s="259" t="s">
        <v>859</v>
      </c>
      <c r="G1370" s="260">
        <v>-24.06175</v>
      </c>
      <c r="H1370" s="260">
        <v>-47.993540000000003</v>
      </c>
    </row>
    <row r="1371" spans="1:8" hidden="1">
      <c r="A1371" s="253">
        <v>1370</v>
      </c>
      <c r="B1371" s="259">
        <v>14</v>
      </c>
      <c r="C1371" s="259" t="s">
        <v>62</v>
      </c>
      <c r="D1371" s="259">
        <v>620</v>
      </c>
      <c r="E1371" s="259" t="s">
        <v>518</v>
      </c>
      <c r="F1371" s="259" t="s">
        <v>859</v>
      </c>
      <c r="G1371" s="260">
        <v>-24.06372</v>
      </c>
      <c r="H1371" s="260">
        <v>-47.995750000000001</v>
      </c>
    </row>
    <row r="1372" spans="1:8" hidden="1">
      <c r="A1372" s="253">
        <v>1371</v>
      </c>
      <c r="B1372" s="259">
        <v>15</v>
      </c>
      <c r="C1372" s="259" t="s">
        <v>62</v>
      </c>
      <c r="D1372" s="259">
        <v>390</v>
      </c>
      <c r="E1372" s="259" t="s">
        <v>518</v>
      </c>
      <c r="F1372" s="259" t="s">
        <v>859</v>
      </c>
      <c r="G1372" s="260">
        <v>-24.062729999999998</v>
      </c>
      <c r="H1372" s="260">
        <v>-47.992640000000002</v>
      </c>
    </row>
    <row r="1373" spans="1:8" hidden="1">
      <c r="A1373" s="253">
        <v>1372</v>
      </c>
      <c r="B1373" s="259">
        <v>16</v>
      </c>
      <c r="C1373" s="253" t="s">
        <v>52</v>
      </c>
      <c r="D1373" s="253">
        <v>30</v>
      </c>
      <c r="E1373" s="259" t="s">
        <v>518</v>
      </c>
      <c r="F1373" s="259" t="s">
        <v>859</v>
      </c>
      <c r="G1373" s="260">
        <v>-24.059591999999999</v>
      </c>
      <c r="H1373" s="260">
        <v>-47.991393000000002</v>
      </c>
    </row>
    <row r="1374" spans="1:8" hidden="1">
      <c r="A1374" s="253">
        <v>1373</v>
      </c>
      <c r="B1374" s="259">
        <v>17</v>
      </c>
      <c r="C1374" s="256" t="s">
        <v>76</v>
      </c>
      <c r="D1374" s="259">
        <v>1</v>
      </c>
      <c r="E1374" s="259" t="s">
        <v>518</v>
      </c>
      <c r="F1374" s="259" t="s">
        <v>859</v>
      </c>
      <c r="G1374" s="260">
        <v>-24.05939</v>
      </c>
      <c r="H1374" s="260">
        <v>-47.991213000000002</v>
      </c>
    </row>
    <row r="1375" spans="1:8" hidden="1">
      <c r="A1375" s="253">
        <v>1374</v>
      </c>
      <c r="B1375" s="259">
        <v>18</v>
      </c>
      <c r="C1375" s="253" t="s">
        <v>78</v>
      </c>
      <c r="D1375" s="253">
        <v>1</v>
      </c>
      <c r="E1375" s="253" t="s">
        <v>518</v>
      </c>
      <c r="F1375" s="259" t="s">
        <v>859</v>
      </c>
      <c r="G1375" s="260">
        <v>-24.059360000000002</v>
      </c>
      <c r="H1375" s="260">
        <v>-47.99165</v>
      </c>
    </row>
    <row r="1376" spans="1:8" hidden="1">
      <c r="A1376">
        <v>1375</v>
      </c>
      <c r="B1376">
        <v>1</v>
      </c>
      <c r="C1376" t="s">
        <v>76</v>
      </c>
      <c r="D1376">
        <v>2</v>
      </c>
      <c r="E1376" t="s">
        <v>522</v>
      </c>
      <c r="F1376" t="s">
        <v>523</v>
      </c>
      <c r="G1376">
        <v>-24.397559999999999</v>
      </c>
      <c r="H1376">
        <v>-47.120820000000002</v>
      </c>
    </row>
    <row r="1377" spans="1:8" hidden="1">
      <c r="A1377">
        <v>1376</v>
      </c>
      <c r="B1377">
        <v>2</v>
      </c>
      <c r="C1377" t="s">
        <v>14</v>
      </c>
      <c r="D1377">
        <v>20</v>
      </c>
      <c r="E1377" t="s">
        <v>522</v>
      </c>
      <c r="F1377" t="s">
        <v>523</v>
      </c>
      <c r="G1377">
        <v>-24.397220000000001</v>
      </c>
      <c r="H1377">
        <v>-47.120690000000003</v>
      </c>
    </row>
    <row r="1378" spans="1:8" hidden="1">
      <c r="A1378">
        <v>1377</v>
      </c>
      <c r="B1378">
        <v>3</v>
      </c>
      <c r="C1378" t="s">
        <v>36</v>
      </c>
      <c r="D1378">
        <v>10</v>
      </c>
      <c r="E1378" t="s">
        <v>522</v>
      </c>
      <c r="F1378" t="s">
        <v>523</v>
      </c>
      <c r="G1378">
        <v>-24.397120000000001</v>
      </c>
      <c r="H1378">
        <v>-47.120829999999998</v>
      </c>
    </row>
    <row r="1379" spans="1:8" hidden="1">
      <c r="A1379">
        <v>1378</v>
      </c>
      <c r="B1379">
        <v>4</v>
      </c>
      <c r="C1379" t="s">
        <v>18</v>
      </c>
      <c r="D1379">
        <v>4</v>
      </c>
      <c r="E1379" t="s">
        <v>522</v>
      </c>
      <c r="F1379" t="s">
        <v>523</v>
      </c>
      <c r="G1379">
        <v>-24.396940000000001</v>
      </c>
      <c r="H1379">
        <v>-47.121040000000001</v>
      </c>
    </row>
    <row r="1380" spans="1:8" hidden="1">
      <c r="A1380">
        <v>1379</v>
      </c>
      <c r="B1380">
        <v>5</v>
      </c>
      <c r="C1380" t="s">
        <v>40</v>
      </c>
      <c r="D1380">
        <v>2</v>
      </c>
      <c r="E1380" t="s">
        <v>522</v>
      </c>
      <c r="F1380" t="s">
        <v>523</v>
      </c>
      <c r="G1380">
        <v>-24.397310000000001</v>
      </c>
      <c r="H1380">
        <v>-47.121540000000003</v>
      </c>
    </row>
    <row r="1381" spans="1:8" hidden="1">
      <c r="A1381">
        <v>1380</v>
      </c>
      <c r="B1381">
        <v>6</v>
      </c>
      <c r="C1381" t="s">
        <v>22</v>
      </c>
      <c r="D1381">
        <v>30</v>
      </c>
      <c r="E1381" t="s">
        <v>522</v>
      </c>
      <c r="F1381" t="s">
        <v>523</v>
      </c>
      <c r="G1381">
        <v>-24.396260000000002</v>
      </c>
      <c r="H1381">
        <v>-47.121650000000002</v>
      </c>
    </row>
    <row r="1382" spans="1:8" hidden="1">
      <c r="A1382">
        <v>1381</v>
      </c>
      <c r="B1382">
        <v>7</v>
      </c>
      <c r="C1382" t="s">
        <v>18</v>
      </c>
      <c r="D1382">
        <v>5</v>
      </c>
      <c r="E1382" t="s">
        <v>522</v>
      </c>
      <c r="F1382" t="s">
        <v>523</v>
      </c>
      <c r="G1382">
        <v>-24.396159999999998</v>
      </c>
      <c r="H1382">
        <v>-47.121699999999997</v>
      </c>
    </row>
    <row r="1383" spans="1:8" hidden="1">
      <c r="A1383">
        <v>1382</v>
      </c>
      <c r="B1383">
        <v>8</v>
      </c>
      <c r="C1383" t="s">
        <v>22</v>
      </c>
      <c r="D1383">
        <v>20</v>
      </c>
      <c r="E1383" t="s">
        <v>522</v>
      </c>
      <c r="F1383" t="s">
        <v>523</v>
      </c>
      <c r="G1383">
        <v>-24.39603</v>
      </c>
      <c r="H1383">
        <v>-47.1218</v>
      </c>
    </row>
    <row r="1384" spans="1:8" hidden="1">
      <c r="A1384">
        <v>1383</v>
      </c>
      <c r="B1384">
        <v>9</v>
      </c>
      <c r="C1384" t="s">
        <v>14</v>
      </c>
      <c r="D1384">
        <v>10</v>
      </c>
      <c r="E1384" t="s">
        <v>522</v>
      </c>
      <c r="F1384" t="s">
        <v>523</v>
      </c>
      <c r="G1384">
        <v>-24.395669999999999</v>
      </c>
      <c r="H1384">
        <v>-47.121760000000002</v>
      </c>
    </row>
    <row r="1385" spans="1:8" hidden="1">
      <c r="A1385">
        <v>1384</v>
      </c>
      <c r="B1385">
        <v>10</v>
      </c>
      <c r="C1385" t="s">
        <v>30</v>
      </c>
      <c r="D1385">
        <v>2</v>
      </c>
      <c r="E1385" t="s">
        <v>522</v>
      </c>
      <c r="F1385" t="s">
        <v>523</v>
      </c>
      <c r="G1385">
        <v>-24.395289999999999</v>
      </c>
      <c r="H1385">
        <v>-47.121839999999999</v>
      </c>
    </row>
    <row r="1386" spans="1:8" hidden="1">
      <c r="A1386">
        <v>1385</v>
      </c>
      <c r="B1386">
        <v>11</v>
      </c>
      <c r="C1386" t="s">
        <v>56</v>
      </c>
      <c r="D1386">
        <v>5</v>
      </c>
      <c r="E1386" t="s">
        <v>522</v>
      </c>
      <c r="F1386" t="s">
        <v>523</v>
      </c>
      <c r="G1386">
        <v>-24.395</v>
      </c>
      <c r="H1386">
        <v>-47.122</v>
      </c>
    </row>
    <row r="1387" spans="1:8" hidden="1">
      <c r="A1387">
        <v>1386</v>
      </c>
      <c r="B1387">
        <v>12</v>
      </c>
      <c r="C1387" t="s">
        <v>52</v>
      </c>
      <c r="D1387">
        <v>16</v>
      </c>
      <c r="E1387" t="s">
        <v>522</v>
      </c>
      <c r="F1387" t="s">
        <v>523</v>
      </c>
      <c r="G1387">
        <v>-24.39499</v>
      </c>
      <c r="H1387">
        <v>-47.122169999999997</v>
      </c>
    </row>
    <row r="1388" spans="1:8" hidden="1">
      <c r="A1388">
        <v>1387</v>
      </c>
      <c r="B1388">
        <v>13</v>
      </c>
      <c r="C1388" t="s">
        <v>36</v>
      </c>
      <c r="D1388">
        <v>10</v>
      </c>
      <c r="E1388" t="s">
        <v>522</v>
      </c>
      <c r="F1388" t="s">
        <v>523</v>
      </c>
      <c r="G1388">
        <v>-24.396319999999999</v>
      </c>
      <c r="H1388">
        <v>-47.121639999999999</v>
      </c>
    </row>
    <row r="1389" spans="1:8" hidden="1">
      <c r="A1389">
        <v>1388</v>
      </c>
      <c r="B1389">
        <v>14</v>
      </c>
      <c r="C1389" t="s">
        <v>14</v>
      </c>
      <c r="D1389">
        <v>15</v>
      </c>
      <c r="E1389" t="s">
        <v>522</v>
      </c>
      <c r="F1389" t="s">
        <v>523</v>
      </c>
      <c r="G1389">
        <v>-24.396409999999999</v>
      </c>
      <c r="H1389">
        <v>-47.121549999999999</v>
      </c>
    </row>
    <row r="1390" spans="1:8" hidden="1">
      <c r="A1390">
        <v>1389</v>
      </c>
      <c r="B1390">
        <v>15</v>
      </c>
      <c r="C1390" t="s">
        <v>44</v>
      </c>
      <c r="D1390">
        <v>40</v>
      </c>
      <c r="E1390" t="s">
        <v>522</v>
      </c>
      <c r="F1390" t="s">
        <v>523</v>
      </c>
      <c r="G1390">
        <v>-24.3964</v>
      </c>
      <c r="H1390">
        <v>-47.12135</v>
      </c>
    </row>
    <row r="1391" spans="1:8" hidden="1">
      <c r="A1391">
        <v>1390</v>
      </c>
      <c r="B1391">
        <v>16</v>
      </c>
      <c r="C1391" t="s">
        <v>18</v>
      </c>
      <c r="D1391">
        <v>7</v>
      </c>
      <c r="E1391" t="s">
        <v>522</v>
      </c>
      <c r="F1391" t="s">
        <v>523</v>
      </c>
      <c r="G1391">
        <v>-24.396599999999999</v>
      </c>
      <c r="H1391">
        <v>-47.121369999999999</v>
      </c>
    </row>
    <row r="1392" spans="1:8" hidden="1">
      <c r="A1392">
        <v>1391</v>
      </c>
      <c r="B1392">
        <v>17</v>
      </c>
      <c r="C1392" t="s">
        <v>36</v>
      </c>
      <c r="D1392">
        <v>8</v>
      </c>
      <c r="E1392" t="s">
        <v>522</v>
      </c>
      <c r="F1392" t="s">
        <v>523</v>
      </c>
      <c r="G1392">
        <v>-24.39686</v>
      </c>
      <c r="H1392">
        <v>-47.12133</v>
      </c>
    </row>
    <row r="1393" spans="1:8" hidden="1">
      <c r="A1393">
        <v>1392</v>
      </c>
      <c r="B1393">
        <v>18</v>
      </c>
      <c r="C1393" t="s">
        <v>14</v>
      </c>
      <c r="D1393">
        <v>10</v>
      </c>
      <c r="E1393" t="s">
        <v>522</v>
      </c>
      <c r="F1393" t="s">
        <v>523</v>
      </c>
      <c r="G1393">
        <v>-24.396159999999998</v>
      </c>
      <c r="H1393">
        <v>-47.121250000000003</v>
      </c>
    </row>
    <row r="1394" spans="1:8" hidden="1">
      <c r="A1394">
        <v>1393</v>
      </c>
      <c r="B1394">
        <v>19</v>
      </c>
      <c r="C1394" t="s">
        <v>22</v>
      </c>
      <c r="D1394">
        <v>8</v>
      </c>
      <c r="E1394" t="s">
        <v>522</v>
      </c>
      <c r="F1394" t="s">
        <v>523</v>
      </c>
      <c r="G1394">
        <v>-24.396339999999999</v>
      </c>
      <c r="H1394">
        <v>-47.121160000000003</v>
      </c>
    </row>
    <row r="1395" spans="1:8" hidden="1">
      <c r="A1395">
        <v>1394</v>
      </c>
      <c r="B1395">
        <v>20</v>
      </c>
      <c r="C1395" t="s">
        <v>18</v>
      </c>
      <c r="D1395">
        <v>5</v>
      </c>
      <c r="E1395" t="s">
        <v>522</v>
      </c>
      <c r="F1395" t="s">
        <v>523</v>
      </c>
      <c r="G1395">
        <v>-24.39762</v>
      </c>
      <c r="H1395">
        <v>-47.121450000000003</v>
      </c>
    </row>
    <row r="1396" spans="1:8" hidden="1">
      <c r="A1396">
        <v>1395</v>
      </c>
      <c r="B1396">
        <v>21</v>
      </c>
      <c r="C1396" t="s">
        <v>36</v>
      </c>
      <c r="D1396">
        <v>10</v>
      </c>
      <c r="E1396" t="s">
        <v>522</v>
      </c>
      <c r="F1396" t="s">
        <v>523</v>
      </c>
      <c r="G1396">
        <v>-24.397549999999999</v>
      </c>
      <c r="H1396">
        <v>-47.121560000000002</v>
      </c>
    </row>
    <row r="1397" spans="1:8" hidden="1">
      <c r="A1397">
        <v>1396</v>
      </c>
      <c r="B1397">
        <v>1</v>
      </c>
      <c r="C1397" t="s">
        <v>20</v>
      </c>
      <c r="D1397">
        <v>7.8</v>
      </c>
      <c r="E1397" t="s">
        <v>528</v>
      </c>
      <c r="F1397" t="s">
        <v>529</v>
      </c>
      <c r="G1397">
        <v>-24.848658</v>
      </c>
      <c r="H1397">
        <v>-48.241031</v>
      </c>
    </row>
    <row r="1398" spans="1:8" hidden="1">
      <c r="A1398">
        <v>1397</v>
      </c>
      <c r="B1398">
        <v>2</v>
      </c>
      <c r="C1398" t="s">
        <v>32</v>
      </c>
      <c r="D1398">
        <v>17</v>
      </c>
      <c r="E1398" t="s">
        <v>528</v>
      </c>
      <c r="F1398" t="s">
        <v>529</v>
      </c>
      <c r="G1398">
        <v>-24.848897000000001</v>
      </c>
      <c r="H1398">
        <v>-48.240960999999999</v>
      </c>
    </row>
    <row r="1399" spans="1:8" hidden="1">
      <c r="A1399">
        <v>1398</v>
      </c>
      <c r="B1399">
        <v>3</v>
      </c>
      <c r="C1399" t="s">
        <v>16</v>
      </c>
      <c r="D1399">
        <v>19</v>
      </c>
      <c r="E1399" t="s">
        <v>528</v>
      </c>
      <c r="F1399" t="s">
        <v>529</v>
      </c>
      <c r="G1399">
        <v>-24.848914000000001</v>
      </c>
      <c r="H1399">
        <v>-48.240940000000002</v>
      </c>
    </row>
    <row r="1400" spans="1:8" hidden="1">
      <c r="A1400">
        <v>1399</v>
      </c>
      <c r="B1400">
        <v>4</v>
      </c>
      <c r="C1400" t="s">
        <v>68</v>
      </c>
      <c r="D1400">
        <v>1</v>
      </c>
      <c r="E1400" t="s">
        <v>528</v>
      </c>
      <c r="F1400" t="s">
        <v>529</v>
      </c>
      <c r="G1400">
        <v>-24.848960999999999</v>
      </c>
      <c r="H1400">
        <v>-48.241382000000002</v>
      </c>
    </row>
    <row r="1401" spans="1:8" hidden="1">
      <c r="A1401">
        <v>1400</v>
      </c>
      <c r="B1401">
        <v>5</v>
      </c>
      <c r="C1401" t="s">
        <v>68</v>
      </c>
      <c r="D1401">
        <v>1</v>
      </c>
      <c r="E1401" t="s">
        <v>528</v>
      </c>
      <c r="F1401" t="s">
        <v>529</v>
      </c>
      <c r="G1401">
        <v>-24.849333999999999</v>
      </c>
      <c r="H1401">
        <v>-48.241720999999998</v>
      </c>
    </row>
    <row r="1402" spans="1:8" hidden="1">
      <c r="A1402">
        <v>1401</v>
      </c>
      <c r="B1402">
        <v>6</v>
      </c>
      <c r="C1402" t="s">
        <v>26</v>
      </c>
      <c r="D1402">
        <v>4</v>
      </c>
      <c r="E1402" t="s">
        <v>528</v>
      </c>
      <c r="F1402" t="s">
        <v>529</v>
      </c>
      <c r="G1402">
        <v>-24.849589000000002</v>
      </c>
      <c r="H1402">
        <v>-48.241897999999999</v>
      </c>
    </row>
    <row r="1403" spans="1:8" hidden="1">
      <c r="A1403">
        <v>1402</v>
      </c>
      <c r="B1403">
        <v>7</v>
      </c>
      <c r="C1403" t="s">
        <v>68</v>
      </c>
      <c r="D1403">
        <v>1</v>
      </c>
      <c r="E1403" t="s">
        <v>528</v>
      </c>
      <c r="F1403" t="s">
        <v>529</v>
      </c>
      <c r="G1403">
        <v>-24.849630999999999</v>
      </c>
      <c r="H1403">
        <v>-48.241993999999998</v>
      </c>
    </row>
    <row r="1404" spans="1:8" hidden="1">
      <c r="A1404">
        <v>1403</v>
      </c>
      <c r="B1404">
        <v>8</v>
      </c>
      <c r="C1404" t="s">
        <v>26</v>
      </c>
      <c r="D1404">
        <v>2.7</v>
      </c>
      <c r="E1404" t="s">
        <v>528</v>
      </c>
      <c r="F1404" t="s">
        <v>529</v>
      </c>
      <c r="G1404">
        <v>-24.850131000000001</v>
      </c>
      <c r="H1404">
        <v>-48.242322000000001</v>
      </c>
    </row>
    <row r="1405" spans="1:8" hidden="1">
      <c r="A1405">
        <v>1404</v>
      </c>
      <c r="B1405">
        <v>9</v>
      </c>
      <c r="C1405" t="s">
        <v>36</v>
      </c>
      <c r="D1405">
        <v>10.7</v>
      </c>
      <c r="E1405" t="s">
        <v>528</v>
      </c>
      <c r="F1405" t="s">
        <v>529</v>
      </c>
      <c r="G1405">
        <v>-24.850147</v>
      </c>
      <c r="H1405">
        <v>-48.242379</v>
      </c>
    </row>
    <row r="1406" spans="1:8" hidden="1">
      <c r="A1406">
        <v>1405</v>
      </c>
      <c r="B1406">
        <v>10</v>
      </c>
      <c r="C1406" t="s">
        <v>22</v>
      </c>
      <c r="D1406">
        <v>7</v>
      </c>
      <c r="E1406" t="s">
        <v>528</v>
      </c>
      <c r="F1406" t="s">
        <v>529</v>
      </c>
      <c r="G1406">
        <v>-24.850632999999998</v>
      </c>
      <c r="H1406">
        <v>-48.242468000000002</v>
      </c>
    </row>
    <row r="1407" spans="1:8" hidden="1">
      <c r="A1407">
        <v>1406</v>
      </c>
      <c r="B1407">
        <v>11</v>
      </c>
      <c r="C1407" t="s">
        <v>22</v>
      </c>
      <c r="D1407">
        <v>9.4</v>
      </c>
      <c r="E1407" t="s">
        <v>528</v>
      </c>
      <c r="F1407" t="s">
        <v>529</v>
      </c>
      <c r="G1407">
        <v>-24.850894</v>
      </c>
      <c r="H1407">
        <v>-48.242469999999997</v>
      </c>
    </row>
    <row r="1408" spans="1:8" hidden="1">
      <c r="A1408">
        <v>1407</v>
      </c>
      <c r="B1408">
        <v>12</v>
      </c>
      <c r="C1408" t="s">
        <v>22</v>
      </c>
      <c r="D1408">
        <v>15.9</v>
      </c>
      <c r="E1408" t="s">
        <v>528</v>
      </c>
      <c r="F1408" t="s">
        <v>529</v>
      </c>
      <c r="G1408">
        <v>-24.850897</v>
      </c>
      <c r="H1408">
        <v>-48.242440999999999</v>
      </c>
    </row>
    <row r="1409" spans="1:8" hidden="1">
      <c r="A1409">
        <v>1408</v>
      </c>
      <c r="B1409">
        <v>13</v>
      </c>
      <c r="C1409" t="s">
        <v>20</v>
      </c>
      <c r="D1409">
        <v>2.6</v>
      </c>
      <c r="E1409" t="s">
        <v>528</v>
      </c>
      <c r="F1409" t="s">
        <v>529</v>
      </c>
      <c r="G1409">
        <v>-24.851075000000002</v>
      </c>
      <c r="H1409">
        <v>-48.242455999999997</v>
      </c>
    </row>
    <row r="1410" spans="1:8" hidden="1">
      <c r="A1410">
        <v>1409</v>
      </c>
      <c r="B1410">
        <v>14</v>
      </c>
      <c r="C1410" t="s">
        <v>22</v>
      </c>
      <c r="D1410">
        <v>5</v>
      </c>
      <c r="E1410" t="s">
        <v>528</v>
      </c>
      <c r="F1410" t="s">
        <v>529</v>
      </c>
      <c r="G1410">
        <v>-24.85135</v>
      </c>
      <c r="H1410">
        <v>-48.242517999999997</v>
      </c>
    </row>
    <row r="1411" spans="1:8" hidden="1">
      <c r="A1411">
        <v>1410</v>
      </c>
      <c r="B1411">
        <v>15</v>
      </c>
      <c r="C1411" t="s">
        <v>22</v>
      </c>
      <c r="D1411">
        <v>19</v>
      </c>
      <c r="E1411" t="s">
        <v>528</v>
      </c>
      <c r="F1411" t="s">
        <v>529</v>
      </c>
      <c r="G1411">
        <v>-24.851392000000001</v>
      </c>
      <c r="H1411">
        <v>-48.242527000000003</v>
      </c>
    </row>
    <row r="1412" spans="1:8" hidden="1">
      <c r="A1412">
        <v>1411</v>
      </c>
      <c r="B1412">
        <v>16</v>
      </c>
      <c r="C1412" t="s">
        <v>36</v>
      </c>
      <c r="D1412">
        <v>11</v>
      </c>
      <c r="E1412" t="s">
        <v>528</v>
      </c>
      <c r="F1412" t="s">
        <v>529</v>
      </c>
      <c r="G1412">
        <v>-24.851572000000001</v>
      </c>
      <c r="H1412">
        <v>-48.242643999999999</v>
      </c>
    </row>
    <row r="1413" spans="1:8" hidden="1">
      <c r="A1413">
        <v>1412</v>
      </c>
      <c r="B1413">
        <v>17</v>
      </c>
      <c r="C1413" t="s">
        <v>26</v>
      </c>
      <c r="D1413">
        <v>35</v>
      </c>
      <c r="E1413" t="s">
        <v>528</v>
      </c>
      <c r="F1413" t="s">
        <v>529</v>
      </c>
      <c r="G1413">
        <v>-24.851700000000001</v>
      </c>
      <c r="H1413">
        <v>-48.242775999999999</v>
      </c>
    </row>
    <row r="1414" spans="1:8" hidden="1">
      <c r="A1414">
        <v>1413</v>
      </c>
      <c r="B1414">
        <v>18</v>
      </c>
      <c r="C1414" t="s">
        <v>36</v>
      </c>
      <c r="D1414">
        <v>7</v>
      </c>
      <c r="E1414" t="s">
        <v>528</v>
      </c>
      <c r="F1414" t="s">
        <v>529</v>
      </c>
      <c r="G1414">
        <v>-24.851717000000001</v>
      </c>
      <c r="H1414">
        <v>-48.242756</v>
      </c>
    </row>
    <row r="1415" spans="1:8" hidden="1">
      <c r="A1415">
        <v>1414</v>
      </c>
      <c r="B1415">
        <v>19</v>
      </c>
      <c r="C1415" t="s">
        <v>36</v>
      </c>
      <c r="D1415">
        <v>4</v>
      </c>
      <c r="E1415" t="s">
        <v>528</v>
      </c>
      <c r="F1415" t="s">
        <v>529</v>
      </c>
      <c r="G1415">
        <v>-24.851877999999999</v>
      </c>
      <c r="H1415">
        <v>-48.242840999999999</v>
      </c>
    </row>
    <row r="1416" spans="1:8" hidden="1">
      <c r="A1416">
        <v>1415</v>
      </c>
      <c r="B1416">
        <v>20</v>
      </c>
      <c r="C1416" t="s">
        <v>22</v>
      </c>
      <c r="D1416">
        <v>2</v>
      </c>
      <c r="E1416" t="s">
        <v>528</v>
      </c>
      <c r="F1416" t="s">
        <v>529</v>
      </c>
      <c r="G1416">
        <v>-24.851882</v>
      </c>
      <c r="H1416">
        <v>-48.242843999999998</v>
      </c>
    </row>
    <row r="1417" spans="1:8" hidden="1">
      <c r="A1417">
        <v>1416</v>
      </c>
      <c r="B1417">
        <v>21</v>
      </c>
      <c r="C1417" t="s">
        <v>68</v>
      </c>
      <c r="D1417">
        <v>1</v>
      </c>
      <c r="E1417" t="s">
        <v>528</v>
      </c>
      <c r="F1417" t="s">
        <v>529</v>
      </c>
      <c r="G1417">
        <v>-24.851903</v>
      </c>
      <c r="H1417">
        <v>-48.242764999999999</v>
      </c>
    </row>
    <row r="1418" spans="1:8" hidden="1">
      <c r="A1418">
        <v>1417</v>
      </c>
      <c r="B1418">
        <v>22</v>
      </c>
      <c r="C1418" t="s">
        <v>20</v>
      </c>
      <c r="D1418">
        <v>11</v>
      </c>
      <c r="E1418" t="s">
        <v>528</v>
      </c>
      <c r="F1418" t="s">
        <v>529</v>
      </c>
      <c r="G1418">
        <v>-24.851974999999999</v>
      </c>
      <c r="H1418">
        <v>-48.242859000000003</v>
      </c>
    </row>
    <row r="1419" spans="1:8" hidden="1">
      <c r="A1419">
        <v>1418</v>
      </c>
      <c r="B1419">
        <v>23</v>
      </c>
      <c r="C1419" t="s">
        <v>32</v>
      </c>
      <c r="D1419">
        <v>22</v>
      </c>
      <c r="E1419" t="s">
        <v>528</v>
      </c>
      <c r="F1419" t="s">
        <v>529</v>
      </c>
      <c r="G1419">
        <v>-24.851897000000001</v>
      </c>
      <c r="H1419">
        <v>-48.243115000000003</v>
      </c>
    </row>
    <row r="1420" spans="1:8" hidden="1">
      <c r="A1420">
        <v>1419</v>
      </c>
      <c r="B1420">
        <v>24</v>
      </c>
      <c r="C1420" t="s">
        <v>68</v>
      </c>
      <c r="D1420">
        <v>1</v>
      </c>
      <c r="E1420" t="s">
        <v>528</v>
      </c>
      <c r="F1420" t="s">
        <v>529</v>
      </c>
      <c r="G1420">
        <v>-24.851856000000002</v>
      </c>
      <c r="H1420">
        <v>-48.243116000000001</v>
      </c>
    </row>
    <row r="1421" spans="1:8" hidden="1">
      <c r="A1421">
        <v>1420</v>
      </c>
      <c r="B1421">
        <v>25</v>
      </c>
      <c r="C1421" t="s">
        <v>68</v>
      </c>
      <c r="D1421">
        <v>1</v>
      </c>
      <c r="E1421" t="s">
        <v>528</v>
      </c>
      <c r="F1421" t="s">
        <v>529</v>
      </c>
      <c r="G1421">
        <v>-24.851856000000002</v>
      </c>
      <c r="H1421">
        <v>-48.243119</v>
      </c>
    </row>
    <row r="1422" spans="1:8" hidden="1">
      <c r="A1422">
        <v>1421</v>
      </c>
      <c r="B1422">
        <v>26</v>
      </c>
      <c r="C1422" t="s">
        <v>68</v>
      </c>
      <c r="D1422">
        <v>1</v>
      </c>
      <c r="E1422" t="s">
        <v>528</v>
      </c>
      <c r="F1422" t="s">
        <v>529</v>
      </c>
      <c r="G1422">
        <v>-24.851872</v>
      </c>
      <c r="H1422">
        <v>-48.243177000000003</v>
      </c>
    </row>
    <row r="1423" spans="1:8" hidden="1">
      <c r="A1423">
        <v>1422</v>
      </c>
      <c r="B1423">
        <v>27</v>
      </c>
      <c r="C1423" t="s">
        <v>20</v>
      </c>
      <c r="D1423">
        <v>13</v>
      </c>
      <c r="E1423" t="s">
        <v>528</v>
      </c>
      <c r="F1423" t="s">
        <v>529</v>
      </c>
      <c r="G1423">
        <v>-24.852277999999998</v>
      </c>
      <c r="H1423">
        <v>-48.243220999999998</v>
      </c>
    </row>
    <row r="1424" spans="1:8" hidden="1">
      <c r="A1424">
        <v>1423</v>
      </c>
      <c r="B1424">
        <v>28</v>
      </c>
      <c r="C1424" t="s">
        <v>22</v>
      </c>
      <c r="D1424">
        <v>7</v>
      </c>
      <c r="E1424" t="s">
        <v>528</v>
      </c>
      <c r="F1424" t="s">
        <v>529</v>
      </c>
      <c r="G1424">
        <v>-24.852298000000001</v>
      </c>
      <c r="H1424">
        <v>-48.243234999999999</v>
      </c>
    </row>
    <row r="1425" spans="1:8" hidden="1">
      <c r="A1425">
        <v>1424</v>
      </c>
      <c r="B1425">
        <v>29</v>
      </c>
      <c r="C1425" t="s">
        <v>68</v>
      </c>
      <c r="D1425">
        <v>1</v>
      </c>
      <c r="E1425" t="s">
        <v>528</v>
      </c>
      <c r="F1425" t="s">
        <v>529</v>
      </c>
      <c r="G1425">
        <v>-24.852882999999999</v>
      </c>
      <c r="H1425">
        <v>-48.243715000000002</v>
      </c>
    </row>
    <row r="1426" spans="1:8" hidden="1">
      <c r="A1426">
        <v>1425</v>
      </c>
      <c r="B1426">
        <v>30</v>
      </c>
      <c r="C1426" t="s">
        <v>22</v>
      </c>
      <c r="D1426">
        <v>12.5</v>
      </c>
      <c r="E1426" t="s">
        <v>528</v>
      </c>
      <c r="F1426" t="s">
        <v>529</v>
      </c>
      <c r="G1426">
        <v>-24.853027999999998</v>
      </c>
      <c r="H1426">
        <v>-48.243448999999998</v>
      </c>
    </row>
    <row r="1427" spans="1:8" hidden="1">
      <c r="A1427">
        <v>1426</v>
      </c>
      <c r="B1427">
        <v>31</v>
      </c>
      <c r="C1427" t="s">
        <v>36</v>
      </c>
      <c r="D1427">
        <v>12.5</v>
      </c>
      <c r="E1427" t="s">
        <v>528</v>
      </c>
      <c r="F1427" t="s">
        <v>529</v>
      </c>
      <c r="G1427">
        <v>-24.853123</v>
      </c>
      <c r="H1427">
        <v>-48.243501000000002</v>
      </c>
    </row>
    <row r="1428" spans="1:8" hidden="1">
      <c r="A1428">
        <v>1427</v>
      </c>
      <c r="B1428">
        <v>1</v>
      </c>
      <c r="C1428" t="s">
        <v>44</v>
      </c>
      <c r="D1428">
        <v>40</v>
      </c>
      <c r="E1428" t="s">
        <v>530</v>
      </c>
      <c r="F1428" t="s">
        <v>531</v>
      </c>
      <c r="G1428">
        <v>-25.166556</v>
      </c>
      <c r="H1428">
        <v>-47.991750000000003</v>
      </c>
    </row>
    <row r="1429" spans="1:8" hidden="1">
      <c r="A1429">
        <v>1428</v>
      </c>
      <c r="B1429">
        <v>2</v>
      </c>
      <c r="C1429" t="s">
        <v>24</v>
      </c>
      <c r="D1429">
        <v>3.5</v>
      </c>
      <c r="E1429" t="s">
        <v>530</v>
      </c>
      <c r="F1429" t="s">
        <v>531</v>
      </c>
      <c r="G1429">
        <v>-25.166667</v>
      </c>
      <c r="H1429">
        <v>-47.991750000000003</v>
      </c>
    </row>
    <row r="1430" spans="1:8" hidden="1">
      <c r="A1430">
        <v>1429</v>
      </c>
      <c r="B1430">
        <v>3</v>
      </c>
      <c r="C1430" t="s">
        <v>36</v>
      </c>
      <c r="D1430">
        <v>8</v>
      </c>
      <c r="E1430" t="s">
        <v>530</v>
      </c>
      <c r="F1430" t="s">
        <v>531</v>
      </c>
      <c r="G1430">
        <v>-25.167027999999998</v>
      </c>
      <c r="H1430">
        <v>-47.991610999999999</v>
      </c>
    </row>
    <row r="1431" spans="1:8" hidden="1">
      <c r="A1431">
        <v>1430</v>
      </c>
      <c r="B1431">
        <v>4</v>
      </c>
      <c r="C1431" t="s">
        <v>28</v>
      </c>
      <c r="D1431">
        <v>8</v>
      </c>
      <c r="E1431" t="s">
        <v>530</v>
      </c>
      <c r="F1431" t="s">
        <v>531</v>
      </c>
      <c r="G1431">
        <v>-25.167110999999998</v>
      </c>
      <c r="H1431">
        <v>-47.991667</v>
      </c>
    </row>
    <row r="1432" spans="1:8" hidden="1">
      <c r="A1432">
        <v>1431</v>
      </c>
      <c r="B1432">
        <v>5</v>
      </c>
      <c r="C1432" t="s">
        <v>36</v>
      </c>
      <c r="D1432">
        <v>16</v>
      </c>
      <c r="E1432" t="s">
        <v>530</v>
      </c>
      <c r="F1432" t="s">
        <v>531</v>
      </c>
      <c r="G1432">
        <v>-25.167278</v>
      </c>
      <c r="H1432">
        <v>-47.991500000000002</v>
      </c>
    </row>
    <row r="1433" spans="1:8" hidden="1">
      <c r="A1433">
        <v>1432</v>
      </c>
      <c r="B1433">
        <v>6</v>
      </c>
      <c r="C1433" t="s">
        <v>36</v>
      </c>
      <c r="D1433">
        <v>2</v>
      </c>
      <c r="E1433" t="s">
        <v>530</v>
      </c>
      <c r="F1433" t="s">
        <v>531</v>
      </c>
      <c r="G1433">
        <v>-25.167417</v>
      </c>
      <c r="H1433">
        <v>-47.991750000000003</v>
      </c>
    </row>
    <row r="1434" spans="1:8" hidden="1">
      <c r="A1434">
        <v>1433</v>
      </c>
      <c r="B1434">
        <v>7</v>
      </c>
      <c r="C1434" t="s">
        <v>20</v>
      </c>
      <c r="D1434">
        <v>2</v>
      </c>
      <c r="E1434" t="s">
        <v>530</v>
      </c>
      <c r="F1434" t="s">
        <v>531</v>
      </c>
      <c r="G1434">
        <v>-25.167417</v>
      </c>
      <c r="H1434">
        <v>-47.991750000000003</v>
      </c>
    </row>
    <row r="1435" spans="1:8" hidden="1">
      <c r="A1435">
        <v>1434</v>
      </c>
      <c r="B1435">
        <v>8</v>
      </c>
      <c r="C1435" t="s">
        <v>36</v>
      </c>
      <c r="D1435">
        <v>16</v>
      </c>
      <c r="E1435" t="s">
        <v>530</v>
      </c>
      <c r="F1435" t="s">
        <v>531</v>
      </c>
      <c r="G1435">
        <v>-25.167667000000002</v>
      </c>
      <c r="H1435">
        <v>-47.991805999999997</v>
      </c>
    </row>
    <row r="1436" spans="1:8" hidden="1">
      <c r="A1436">
        <v>1435</v>
      </c>
      <c r="B1436">
        <v>9</v>
      </c>
      <c r="C1436" t="s">
        <v>20</v>
      </c>
      <c r="D1436">
        <v>16</v>
      </c>
      <c r="E1436" t="s">
        <v>530</v>
      </c>
      <c r="F1436" t="s">
        <v>531</v>
      </c>
      <c r="G1436">
        <v>-25.167667000000002</v>
      </c>
      <c r="H1436">
        <v>-47.991805999999997</v>
      </c>
    </row>
    <row r="1437" spans="1:8" hidden="1">
      <c r="A1437">
        <v>1436</v>
      </c>
      <c r="B1437">
        <v>10</v>
      </c>
      <c r="C1437" t="s">
        <v>18</v>
      </c>
      <c r="D1437">
        <v>10</v>
      </c>
      <c r="E1437" t="s">
        <v>530</v>
      </c>
      <c r="F1437" t="s">
        <v>531</v>
      </c>
      <c r="G1437">
        <v>-25.167722000000001</v>
      </c>
      <c r="H1437">
        <v>-47.991833</v>
      </c>
    </row>
    <row r="1438" spans="1:8" hidden="1">
      <c r="A1438">
        <v>1437</v>
      </c>
      <c r="B1438">
        <v>11</v>
      </c>
      <c r="C1438" t="s">
        <v>36</v>
      </c>
      <c r="D1438">
        <v>8</v>
      </c>
      <c r="E1438" t="s">
        <v>530</v>
      </c>
      <c r="F1438" t="s">
        <v>531</v>
      </c>
      <c r="G1438">
        <v>-25.167833000000002</v>
      </c>
      <c r="H1438">
        <v>-47.991917000000001</v>
      </c>
    </row>
    <row r="1439" spans="1:8" hidden="1">
      <c r="A1439">
        <v>1438</v>
      </c>
      <c r="B1439">
        <v>12</v>
      </c>
      <c r="C1439" t="s">
        <v>20</v>
      </c>
      <c r="D1439">
        <v>8</v>
      </c>
      <c r="E1439" t="s">
        <v>530</v>
      </c>
      <c r="F1439" t="s">
        <v>531</v>
      </c>
      <c r="G1439">
        <v>-25.167833000000002</v>
      </c>
      <c r="H1439">
        <v>-47.991917000000001</v>
      </c>
    </row>
    <row r="1440" spans="1:8" hidden="1">
      <c r="A1440">
        <v>1439</v>
      </c>
      <c r="B1440">
        <v>13</v>
      </c>
      <c r="C1440" t="s">
        <v>36</v>
      </c>
      <c r="D1440">
        <v>10</v>
      </c>
      <c r="E1440" t="s">
        <v>530</v>
      </c>
      <c r="F1440" t="s">
        <v>531</v>
      </c>
      <c r="G1440">
        <v>-25.167916999999999</v>
      </c>
      <c r="H1440">
        <v>-47.992083000000001</v>
      </c>
    </row>
    <row r="1441" spans="1:8" hidden="1">
      <c r="A1441">
        <v>1440</v>
      </c>
      <c r="B1441">
        <v>14</v>
      </c>
      <c r="C1441" t="s">
        <v>20</v>
      </c>
      <c r="D1441">
        <v>10</v>
      </c>
      <c r="E1441" t="s">
        <v>530</v>
      </c>
      <c r="F1441" t="s">
        <v>531</v>
      </c>
      <c r="G1441">
        <v>-25.167833000000002</v>
      </c>
      <c r="H1441">
        <v>-47.992083000000001</v>
      </c>
    </row>
    <row r="1442" spans="1:8" hidden="1">
      <c r="A1442">
        <v>1441</v>
      </c>
      <c r="B1442">
        <v>15</v>
      </c>
      <c r="C1442" t="s">
        <v>20</v>
      </c>
      <c r="D1442">
        <v>1.5</v>
      </c>
      <c r="E1442" t="s">
        <v>530</v>
      </c>
      <c r="F1442" t="s">
        <v>531</v>
      </c>
      <c r="G1442">
        <v>-25.167888999999999</v>
      </c>
      <c r="H1442">
        <v>-47.992167000000002</v>
      </c>
    </row>
    <row r="1443" spans="1:8" hidden="1">
      <c r="A1443">
        <v>1442</v>
      </c>
      <c r="B1443">
        <v>16</v>
      </c>
      <c r="C1443" t="s">
        <v>24</v>
      </c>
      <c r="D1443">
        <v>2.5</v>
      </c>
      <c r="E1443" t="s">
        <v>530</v>
      </c>
      <c r="F1443" t="s">
        <v>531</v>
      </c>
      <c r="G1443">
        <v>-25.167916999999999</v>
      </c>
      <c r="H1443">
        <v>-47.992361000000002</v>
      </c>
    </row>
    <row r="1444" spans="1:8" hidden="1">
      <c r="A1444">
        <v>1443</v>
      </c>
      <c r="B1444">
        <v>17</v>
      </c>
      <c r="C1444" t="s">
        <v>20</v>
      </c>
      <c r="D1444">
        <v>9</v>
      </c>
      <c r="E1444" t="s">
        <v>530</v>
      </c>
      <c r="F1444" t="s">
        <v>531</v>
      </c>
      <c r="G1444">
        <v>-25.167999999999999</v>
      </c>
      <c r="H1444">
        <v>-47.992443999999999</v>
      </c>
    </row>
    <row r="1445" spans="1:8" hidden="1">
      <c r="A1445">
        <v>1444</v>
      </c>
      <c r="B1445">
        <v>18</v>
      </c>
      <c r="C1445" t="s">
        <v>20</v>
      </c>
      <c r="D1445">
        <v>24</v>
      </c>
      <c r="E1445" t="s">
        <v>530</v>
      </c>
      <c r="F1445" t="s">
        <v>531</v>
      </c>
      <c r="G1445">
        <v>-25.168082999999999</v>
      </c>
      <c r="H1445">
        <v>-47.992417000000003</v>
      </c>
    </row>
    <row r="1446" spans="1:8" hidden="1">
      <c r="A1446">
        <v>1445</v>
      </c>
      <c r="B1446">
        <v>19</v>
      </c>
      <c r="C1446" t="s">
        <v>36</v>
      </c>
      <c r="D1446">
        <v>13</v>
      </c>
      <c r="E1446" t="s">
        <v>530</v>
      </c>
      <c r="F1446" t="s">
        <v>531</v>
      </c>
      <c r="G1446">
        <v>-25.168111</v>
      </c>
      <c r="H1446">
        <v>-47.9925</v>
      </c>
    </row>
    <row r="1447" spans="1:8" hidden="1">
      <c r="A1447">
        <v>1446</v>
      </c>
      <c r="B1447">
        <v>20</v>
      </c>
      <c r="C1447" t="s">
        <v>36</v>
      </c>
      <c r="D1447">
        <v>5</v>
      </c>
      <c r="E1447" t="s">
        <v>530</v>
      </c>
      <c r="F1447" t="s">
        <v>531</v>
      </c>
      <c r="G1447">
        <v>-25.168139</v>
      </c>
      <c r="H1447">
        <v>-47.992389000000003</v>
      </c>
    </row>
    <row r="1448" spans="1:8" hidden="1">
      <c r="A1448">
        <v>1447</v>
      </c>
      <c r="B1448">
        <v>21</v>
      </c>
      <c r="C1448" t="s">
        <v>20</v>
      </c>
      <c r="D1448">
        <v>27</v>
      </c>
      <c r="E1448" t="s">
        <v>530</v>
      </c>
      <c r="F1448" t="s">
        <v>531</v>
      </c>
      <c r="G1448">
        <v>-25.168333000000001</v>
      </c>
      <c r="H1448">
        <v>-47.992443999999999</v>
      </c>
    </row>
    <row r="1449" spans="1:8" hidden="1">
      <c r="A1449">
        <v>1448</v>
      </c>
      <c r="B1449">
        <v>22</v>
      </c>
      <c r="C1449" t="s">
        <v>24</v>
      </c>
      <c r="D1449">
        <v>9</v>
      </c>
      <c r="E1449" t="s">
        <v>530</v>
      </c>
      <c r="F1449" t="s">
        <v>531</v>
      </c>
      <c r="G1449">
        <v>-25.168333000000001</v>
      </c>
      <c r="H1449">
        <v>-47.992443999999999</v>
      </c>
    </row>
    <row r="1450" spans="1:8" hidden="1">
      <c r="A1450">
        <v>1449</v>
      </c>
      <c r="B1450">
        <v>23</v>
      </c>
      <c r="C1450" t="s">
        <v>20</v>
      </c>
      <c r="D1450">
        <v>7</v>
      </c>
      <c r="E1450" t="s">
        <v>530</v>
      </c>
      <c r="F1450" t="s">
        <v>531</v>
      </c>
      <c r="G1450">
        <v>-25.168389000000001</v>
      </c>
      <c r="H1450">
        <v>-47.992471999999999</v>
      </c>
    </row>
    <row r="1451" spans="1:8" hidden="1">
      <c r="A1451">
        <v>1450</v>
      </c>
      <c r="B1451">
        <v>24</v>
      </c>
      <c r="C1451" t="s">
        <v>24</v>
      </c>
      <c r="D1451">
        <v>4</v>
      </c>
      <c r="E1451" t="s">
        <v>530</v>
      </c>
      <c r="F1451" t="s">
        <v>531</v>
      </c>
      <c r="G1451">
        <v>-25.168555999999999</v>
      </c>
      <c r="H1451">
        <v>-47.992443999999999</v>
      </c>
    </row>
    <row r="1452" spans="1:8" hidden="1">
      <c r="A1452">
        <v>1451</v>
      </c>
      <c r="B1452">
        <v>25</v>
      </c>
      <c r="C1452" t="s">
        <v>20</v>
      </c>
      <c r="D1452">
        <v>9</v>
      </c>
      <c r="E1452" t="s">
        <v>530</v>
      </c>
      <c r="F1452" t="s">
        <v>531</v>
      </c>
      <c r="G1452">
        <v>-25.168610999999999</v>
      </c>
      <c r="H1452">
        <v>-47.992556</v>
      </c>
    </row>
    <row r="1453" spans="1:8" hidden="1">
      <c r="A1453">
        <v>1452</v>
      </c>
      <c r="B1453">
        <v>26</v>
      </c>
      <c r="C1453" t="s">
        <v>54</v>
      </c>
      <c r="D1453">
        <v>12</v>
      </c>
      <c r="E1453" t="s">
        <v>530</v>
      </c>
      <c r="F1453" t="s">
        <v>531</v>
      </c>
      <c r="G1453">
        <v>-25.168693999999999</v>
      </c>
      <c r="H1453">
        <v>-47.992666999999997</v>
      </c>
    </row>
    <row r="1454" spans="1:8" hidden="1">
      <c r="A1454">
        <v>1453</v>
      </c>
      <c r="B1454">
        <v>27</v>
      </c>
      <c r="C1454" t="s">
        <v>24</v>
      </c>
      <c r="D1454">
        <v>2</v>
      </c>
      <c r="E1454" t="s">
        <v>530</v>
      </c>
      <c r="F1454" t="s">
        <v>531</v>
      </c>
      <c r="G1454">
        <v>-25.169</v>
      </c>
      <c r="H1454">
        <v>-47.992832999999997</v>
      </c>
    </row>
    <row r="1455" spans="1:8" hidden="1">
      <c r="A1455">
        <v>1454</v>
      </c>
      <c r="B1455">
        <v>28</v>
      </c>
      <c r="C1455" t="s">
        <v>26</v>
      </c>
      <c r="D1455">
        <v>2</v>
      </c>
      <c r="E1455" t="s">
        <v>530</v>
      </c>
      <c r="F1455" t="s">
        <v>531</v>
      </c>
      <c r="G1455">
        <v>-25.169</v>
      </c>
      <c r="H1455">
        <v>-47.992832999999997</v>
      </c>
    </row>
    <row r="1456" spans="1:8" hidden="1">
      <c r="A1456">
        <v>1455</v>
      </c>
      <c r="B1456">
        <v>29</v>
      </c>
      <c r="C1456" t="s">
        <v>20</v>
      </c>
      <c r="D1456">
        <v>3</v>
      </c>
      <c r="E1456" t="s">
        <v>530</v>
      </c>
      <c r="F1456" t="s">
        <v>531</v>
      </c>
      <c r="G1456">
        <v>-25.169139000000001</v>
      </c>
      <c r="H1456">
        <v>-47.992916999999998</v>
      </c>
    </row>
    <row r="1457" spans="1:8" hidden="1">
      <c r="A1457">
        <v>1456</v>
      </c>
      <c r="B1457">
        <v>30</v>
      </c>
      <c r="C1457" t="s">
        <v>24</v>
      </c>
      <c r="D1457">
        <v>5</v>
      </c>
      <c r="E1457" t="s">
        <v>530</v>
      </c>
      <c r="F1457" t="s">
        <v>531</v>
      </c>
      <c r="G1457">
        <v>-25.169111000000001</v>
      </c>
      <c r="H1457">
        <v>-47.993000000000002</v>
      </c>
    </row>
    <row r="1458" spans="1:8" hidden="1">
      <c r="A1458">
        <v>1457</v>
      </c>
      <c r="B1458">
        <v>31</v>
      </c>
      <c r="C1458" t="s">
        <v>54</v>
      </c>
      <c r="D1458">
        <v>12</v>
      </c>
      <c r="E1458" t="s">
        <v>530</v>
      </c>
      <c r="F1458" t="s">
        <v>531</v>
      </c>
      <c r="G1458">
        <v>-25.169139000000001</v>
      </c>
      <c r="H1458">
        <v>-47.993028000000002</v>
      </c>
    </row>
    <row r="1459" spans="1:8" hidden="1">
      <c r="A1459">
        <v>1458</v>
      </c>
      <c r="B1459">
        <v>32</v>
      </c>
      <c r="C1459" t="s">
        <v>26</v>
      </c>
      <c r="D1459">
        <v>25</v>
      </c>
      <c r="E1459" t="s">
        <v>530</v>
      </c>
      <c r="F1459" t="s">
        <v>531</v>
      </c>
      <c r="G1459">
        <v>-25.169194000000001</v>
      </c>
      <c r="H1459">
        <v>-47.993138999999999</v>
      </c>
    </row>
    <row r="1460" spans="1:8" hidden="1">
      <c r="A1460">
        <v>1459</v>
      </c>
      <c r="B1460">
        <v>33</v>
      </c>
      <c r="C1460" t="s">
        <v>24</v>
      </c>
      <c r="D1460">
        <v>18</v>
      </c>
      <c r="E1460" t="s">
        <v>530</v>
      </c>
      <c r="F1460" t="s">
        <v>531</v>
      </c>
      <c r="G1460">
        <v>-25.169722</v>
      </c>
      <c r="H1460">
        <v>-47.993389000000001</v>
      </c>
    </row>
    <row r="1461" spans="1:8" hidden="1">
      <c r="A1461">
        <v>1460</v>
      </c>
      <c r="B1461">
        <v>34</v>
      </c>
      <c r="C1461" t="s">
        <v>20</v>
      </c>
      <c r="D1461">
        <v>6</v>
      </c>
      <c r="E1461" t="s">
        <v>530</v>
      </c>
      <c r="F1461" t="s">
        <v>531</v>
      </c>
      <c r="G1461">
        <v>-25.170639000000001</v>
      </c>
      <c r="H1461">
        <v>-47.993499999999997</v>
      </c>
    </row>
    <row r="1462" spans="1:8" hidden="1">
      <c r="A1462">
        <v>1461</v>
      </c>
      <c r="B1462">
        <v>35</v>
      </c>
      <c r="C1462" t="s">
        <v>36</v>
      </c>
      <c r="D1462">
        <v>7</v>
      </c>
      <c r="E1462" t="s">
        <v>530</v>
      </c>
      <c r="F1462" t="s">
        <v>531</v>
      </c>
      <c r="G1462">
        <v>-25.170722000000001</v>
      </c>
      <c r="H1462">
        <v>-47.993443999999997</v>
      </c>
    </row>
    <row r="1463" spans="1:8" hidden="1">
      <c r="A1463">
        <v>1462</v>
      </c>
      <c r="B1463">
        <v>36</v>
      </c>
      <c r="C1463" t="s">
        <v>66</v>
      </c>
      <c r="D1463">
        <v>1</v>
      </c>
      <c r="E1463" t="s">
        <v>530</v>
      </c>
      <c r="F1463" t="s">
        <v>531</v>
      </c>
      <c r="G1463">
        <v>-25.171028</v>
      </c>
      <c r="H1463">
        <v>-47.993749999999999</v>
      </c>
    </row>
    <row r="1464" spans="1:8" hidden="1">
      <c r="A1464">
        <v>1463</v>
      </c>
      <c r="B1464">
        <v>37</v>
      </c>
      <c r="C1464" t="s">
        <v>54</v>
      </c>
      <c r="D1464">
        <v>6.5</v>
      </c>
      <c r="E1464" t="s">
        <v>530</v>
      </c>
      <c r="F1464" t="s">
        <v>531</v>
      </c>
      <c r="G1464">
        <v>-25.171555999999999</v>
      </c>
      <c r="H1464">
        <v>-47.993693999999998</v>
      </c>
    </row>
    <row r="1465" spans="1:8" hidden="1">
      <c r="A1465">
        <v>1464</v>
      </c>
      <c r="B1465">
        <v>38</v>
      </c>
      <c r="C1465" t="s">
        <v>68</v>
      </c>
      <c r="D1465">
        <v>1</v>
      </c>
      <c r="E1465" t="s">
        <v>530</v>
      </c>
      <c r="F1465" t="s">
        <v>531</v>
      </c>
      <c r="G1465">
        <v>-25.171778</v>
      </c>
      <c r="H1465">
        <v>-47.993693999999998</v>
      </c>
    </row>
    <row r="1466" spans="1:8" hidden="1">
      <c r="A1466">
        <v>1465</v>
      </c>
      <c r="B1466">
        <v>1</v>
      </c>
      <c r="C1466" t="s">
        <v>54</v>
      </c>
      <c r="D1466">
        <v>25</v>
      </c>
      <c r="E1466" t="s">
        <v>532</v>
      </c>
      <c r="F1466" t="s">
        <v>531</v>
      </c>
      <c r="G1466">
        <v>-25.213667000000001</v>
      </c>
      <c r="H1466">
        <v>-47.996583000000001</v>
      </c>
    </row>
    <row r="1467" spans="1:8" hidden="1">
      <c r="A1467">
        <v>1466</v>
      </c>
      <c r="B1467">
        <v>2</v>
      </c>
      <c r="C1467" t="s">
        <v>66</v>
      </c>
      <c r="D1467">
        <v>1</v>
      </c>
      <c r="E1467" t="s">
        <v>532</v>
      </c>
      <c r="F1467" t="s">
        <v>531</v>
      </c>
      <c r="G1467" s="97">
        <v>-25.201343999999999</v>
      </c>
      <c r="H1467" s="97">
        <v>-47.978662999999997</v>
      </c>
    </row>
    <row r="1468" spans="1:8" hidden="1">
      <c r="A1468">
        <v>1467</v>
      </c>
      <c r="B1468">
        <v>3</v>
      </c>
      <c r="C1468" t="s">
        <v>12</v>
      </c>
      <c r="D1468">
        <v>10</v>
      </c>
      <c r="E1468" t="s">
        <v>532</v>
      </c>
      <c r="F1468" t="s">
        <v>531</v>
      </c>
      <c r="G1468">
        <v>-25.201333000000002</v>
      </c>
      <c r="H1468">
        <v>-47.995333000000002</v>
      </c>
    </row>
    <row r="1469" spans="1:8" hidden="1">
      <c r="A1469">
        <v>1468</v>
      </c>
      <c r="B1469">
        <v>4</v>
      </c>
      <c r="C1469" t="s">
        <v>28</v>
      </c>
      <c r="D1469">
        <v>19</v>
      </c>
      <c r="E1469" t="s">
        <v>532</v>
      </c>
      <c r="F1469" t="s">
        <v>531</v>
      </c>
      <c r="G1469">
        <v>-25.201333000000002</v>
      </c>
      <c r="H1469">
        <v>-47.978667000000002</v>
      </c>
    </row>
    <row r="1470" spans="1:8" hidden="1">
      <c r="A1470">
        <v>1469</v>
      </c>
      <c r="B1470">
        <v>5</v>
      </c>
      <c r="C1470" t="s">
        <v>36</v>
      </c>
      <c r="D1470">
        <v>12</v>
      </c>
      <c r="E1470" t="s">
        <v>532</v>
      </c>
      <c r="F1470" t="s">
        <v>531</v>
      </c>
      <c r="G1470">
        <v>-25.199472</v>
      </c>
      <c r="H1470">
        <v>-47.976638999999999</v>
      </c>
    </row>
    <row r="1471" spans="1:8" hidden="1">
      <c r="A1471">
        <v>1470</v>
      </c>
      <c r="B1471">
        <v>6</v>
      </c>
      <c r="C1471" t="s">
        <v>54</v>
      </c>
      <c r="D1471">
        <v>9</v>
      </c>
      <c r="E1471" t="s">
        <v>532</v>
      </c>
      <c r="F1471" t="s">
        <v>531</v>
      </c>
      <c r="G1471">
        <v>-25.199361</v>
      </c>
      <c r="H1471">
        <v>-47.976332999999997</v>
      </c>
    </row>
    <row r="1472" spans="1:8" hidden="1">
      <c r="A1472">
        <v>1471</v>
      </c>
      <c r="B1472">
        <v>7</v>
      </c>
      <c r="C1472" t="s">
        <v>36</v>
      </c>
      <c r="D1472">
        <v>9</v>
      </c>
      <c r="E1472" t="s">
        <v>532</v>
      </c>
      <c r="F1472" t="s">
        <v>531</v>
      </c>
      <c r="G1472">
        <v>-25.199306</v>
      </c>
      <c r="H1472">
        <v>-47.976332999999997</v>
      </c>
    </row>
    <row r="1473" spans="1:8" hidden="1">
      <c r="A1473">
        <v>1472</v>
      </c>
      <c r="B1473">
        <v>8</v>
      </c>
      <c r="C1473" t="s">
        <v>76</v>
      </c>
      <c r="D1473">
        <v>1</v>
      </c>
      <c r="E1473" t="s">
        <v>532</v>
      </c>
      <c r="F1473" t="s">
        <v>531</v>
      </c>
      <c r="G1473" s="97">
        <v>-25.166906999999998</v>
      </c>
      <c r="H1473" s="97">
        <v>-47.937711</v>
      </c>
    </row>
    <row r="1474" spans="1:8" hidden="1">
      <c r="A1474">
        <v>1473</v>
      </c>
      <c r="B1474">
        <v>9</v>
      </c>
      <c r="C1474" t="s">
        <v>54</v>
      </c>
      <c r="D1474">
        <v>30</v>
      </c>
      <c r="E1474" t="s">
        <v>532</v>
      </c>
      <c r="F1474" t="s">
        <v>531</v>
      </c>
      <c r="G1474">
        <v>-25.166722</v>
      </c>
      <c r="H1474">
        <v>-47.937888999999998</v>
      </c>
    </row>
    <row r="1475" spans="1:8" hidden="1">
      <c r="A1475">
        <v>1474</v>
      </c>
      <c r="B1475">
        <v>10</v>
      </c>
      <c r="C1475" t="s">
        <v>24</v>
      </c>
      <c r="D1475">
        <v>4</v>
      </c>
      <c r="E1475" t="s">
        <v>532</v>
      </c>
      <c r="F1475" t="s">
        <v>531</v>
      </c>
      <c r="G1475">
        <v>-25.165222</v>
      </c>
      <c r="H1475">
        <v>-47.938639000000002</v>
      </c>
    </row>
    <row r="1476" spans="1:8" hidden="1">
      <c r="A1476">
        <v>1475</v>
      </c>
      <c r="B1476">
        <v>11</v>
      </c>
      <c r="C1476" t="s">
        <v>36</v>
      </c>
      <c r="D1476">
        <v>9</v>
      </c>
      <c r="E1476" t="s">
        <v>532</v>
      </c>
      <c r="F1476" t="s">
        <v>531</v>
      </c>
      <c r="G1476">
        <v>-25.164306</v>
      </c>
      <c r="H1476">
        <v>-47.939056000000001</v>
      </c>
    </row>
    <row r="1477" spans="1:8" hidden="1">
      <c r="A1477">
        <v>1476</v>
      </c>
      <c r="B1477">
        <v>12</v>
      </c>
      <c r="C1477" t="s">
        <v>24</v>
      </c>
      <c r="D1477">
        <v>6</v>
      </c>
      <c r="E1477" t="s">
        <v>532</v>
      </c>
      <c r="F1477" t="s">
        <v>531</v>
      </c>
      <c r="G1477">
        <v>-25.164166999999999</v>
      </c>
      <c r="H1477">
        <v>-47.939082999999997</v>
      </c>
    </row>
    <row r="1478" spans="1:8" hidden="1">
      <c r="A1478">
        <v>1477</v>
      </c>
      <c r="B1478">
        <v>13</v>
      </c>
      <c r="C1478" t="s">
        <v>36</v>
      </c>
      <c r="D1478">
        <v>5</v>
      </c>
      <c r="E1478" t="s">
        <v>532</v>
      </c>
      <c r="F1478" t="s">
        <v>531</v>
      </c>
      <c r="G1478">
        <v>-25.164138999999999</v>
      </c>
      <c r="H1478">
        <v>-47.939028</v>
      </c>
    </row>
    <row r="1479" spans="1:8" hidden="1">
      <c r="A1479">
        <v>1478</v>
      </c>
      <c r="B1479">
        <v>14</v>
      </c>
      <c r="C1479" t="s">
        <v>54</v>
      </c>
      <c r="D1479">
        <v>15</v>
      </c>
      <c r="E1479" t="s">
        <v>532</v>
      </c>
      <c r="F1479" t="s">
        <v>531</v>
      </c>
      <c r="G1479">
        <v>-25.163582999999999</v>
      </c>
      <c r="H1479">
        <v>-47.938749999999999</v>
      </c>
    </row>
    <row r="1480" spans="1:8" hidden="1">
      <c r="A1480">
        <v>1479</v>
      </c>
      <c r="B1480">
        <v>15</v>
      </c>
      <c r="C1480" t="s">
        <v>54</v>
      </c>
      <c r="D1480">
        <v>19</v>
      </c>
      <c r="E1480" t="s">
        <v>532</v>
      </c>
      <c r="F1480" t="s">
        <v>531</v>
      </c>
      <c r="G1480">
        <v>-25.163582999999999</v>
      </c>
      <c r="H1480">
        <v>-47.938749999999999</v>
      </c>
    </row>
    <row r="1481" spans="1:8" hidden="1">
      <c r="A1481">
        <v>1480</v>
      </c>
      <c r="B1481">
        <v>16</v>
      </c>
      <c r="C1481" t="s">
        <v>24</v>
      </c>
      <c r="D1481">
        <v>10</v>
      </c>
      <c r="E1481" t="s">
        <v>532</v>
      </c>
      <c r="F1481" t="s">
        <v>531</v>
      </c>
      <c r="G1481">
        <v>-25.163527999999999</v>
      </c>
      <c r="H1481">
        <v>-47.939028</v>
      </c>
    </row>
    <row r="1482" spans="1:8" hidden="1">
      <c r="A1482">
        <v>1481</v>
      </c>
      <c r="B1482">
        <v>17</v>
      </c>
      <c r="C1482" t="s">
        <v>36</v>
      </c>
      <c r="D1482">
        <v>5</v>
      </c>
      <c r="E1482" t="s">
        <v>532</v>
      </c>
      <c r="F1482" t="s">
        <v>531</v>
      </c>
      <c r="G1482">
        <v>-25.163333000000002</v>
      </c>
      <c r="H1482">
        <v>-47.939639</v>
      </c>
    </row>
    <row r="1483" spans="1:8" hidden="1">
      <c r="A1483">
        <v>1482</v>
      </c>
      <c r="B1483">
        <v>18</v>
      </c>
      <c r="C1483" t="s">
        <v>54</v>
      </c>
      <c r="D1483">
        <v>5</v>
      </c>
      <c r="E1483" t="s">
        <v>532</v>
      </c>
      <c r="F1483" t="s">
        <v>531</v>
      </c>
      <c r="G1483">
        <v>-25.162944</v>
      </c>
      <c r="H1483">
        <v>-47.939777999999997</v>
      </c>
    </row>
    <row r="1484" spans="1:8" hidden="1">
      <c r="A1484">
        <v>1483</v>
      </c>
      <c r="B1484">
        <v>19</v>
      </c>
      <c r="C1484" t="s">
        <v>24</v>
      </c>
      <c r="D1484">
        <v>4</v>
      </c>
      <c r="E1484" t="s">
        <v>532</v>
      </c>
      <c r="F1484" t="s">
        <v>531</v>
      </c>
      <c r="G1484">
        <v>-25.162806</v>
      </c>
      <c r="H1484">
        <v>-47.939889000000001</v>
      </c>
    </row>
    <row r="1485" spans="1:8" hidden="1">
      <c r="A1485">
        <v>1484</v>
      </c>
      <c r="B1485">
        <v>20</v>
      </c>
      <c r="C1485" t="s">
        <v>54</v>
      </c>
      <c r="D1485">
        <v>14</v>
      </c>
      <c r="E1485" t="s">
        <v>532</v>
      </c>
      <c r="F1485" t="s">
        <v>531</v>
      </c>
      <c r="G1485">
        <v>-25.162610999999998</v>
      </c>
      <c r="H1485">
        <v>-47.939889000000001</v>
      </c>
    </row>
    <row r="1486" spans="1:8" hidden="1">
      <c r="A1486">
        <v>1485</v>
      </c>
      <c r="B1486">
        <v>21</v>
      </c>
      <c r="C1486" t="s">
        <v>54</v>
      </c>
      <c r="D1486">
        <v>14</v>
      </c>
      <c r="E1486" t="s">
        <v>532</v>
      </c>
      <c r="F1486" t="s">
        <v>531</v>
      </c>
      <c r="G1486">
        <v>-25.162306000000001</v>
      </c>
      <c r="H1486">
        <v>-47.940139000000002</v>
      </c>
    </row>
    <row r="1487" spans="1:8" hidden="1">
      <c r="A1487">
        <v>1486</v>
      </c>
      <c r="B1487">
        <v>22</v>
      </c>
      <c r="C1487" t="s">
        <v>36</v>
      </c>
      <c r="D1487">
        <v>6</v>
      </c>
      <c r="E1487" t="s">
        <v>532</v>
      </c>
      <c r="F1487" t="s">
        <v>531</v>
      </c>
      <c r="G1487">
        <v>-25.162194</v>
      </c>
      <c r="H1487">
        <v>-47.940193999999998</v>
      </c>
    </row>
    <row r="1488" spans="1:8" hidden="1">
      <c r="A1488">
        <v>1487</v>
      </c>
      <c r="B1488">
        <v>23</v>
      </c>
      <c r="C1488" t="s">
        <v>54</v>
      </c>
      <c r="D1488">
        <v>19</v>
      </c>
      <c r="E1488" t="s">
        <v>532</v>
      </c>
      <c r="F1488" t="s">
        <v>531</v>
      </c>
      <c r="G1488">
        <v>-25.161943999999998</v>
      </c>
      <c r="H1488">
        <v>-47.940389000000003</v>
      </c>
    </row>
    <row r="1489" spans="1:8" hidden="1">
      <c r="A1489">
        <v>1488</v>
      </c>
      <c r="B1489">
        <v>24</v>
      </c>
      <c r="C1489" t="s">
        <v>24</v>
      </c>
      <c r="D1489">
        <v>60</v>
      </c>
      <c r="E1489" t="s">
        <v>532</v>
      </c>
      <c r="F1489" t="s">
        <v>531</v>
      </c>
      <c r="G1489">
        <v>-25.161028000000002</v>
      </c>
      <c r="H1489">
        <v>-47.940277999999999</v>
      </c>
    </row>
    <row r="1490" spans="1:8" hidden="1">
      <c r="A1490">
        <v>1489</v>
      </c>
      <c r="B1490">
        <v>25</v>
      </c>
      <c r="C1490" t="s">
        <v>12</v>
      </c>
      <c r="D1490">
        <v>60</v>
      </c>
      <c r="E1490" t="s">
        <v>532</v>
      </c>
      <c r="F1490" t="s">
        <v>531</v>
      </c>
      <c r="G1490">
        <v>-25.161028000000002</v>
      </c>
      <c r="H1490">
        <v>-47.940277999999999</v>
      </c>
    </row>
    <row r="1491" spans="1:8" hidden="1">
      <c r="A1491">
        <v>1490</v>
      </c>
      <c r="B1491">
        <v>26</v>
      </c>
      <c r="C1491" t="s">
        <v>54</v>
      </c>
      <c r="D1491">
        <v>5</v>
      </c>
      <c r="E1491" t="s">
        <v>532</v>
      </c>
      <c r="F1491" t="s">
        <v>531</v>
      </c>
      <c r="G1491">
        <v>-25.159860999999999</v>
      </c>
      <c r="H1491">
        <v>-47.939805999999997</v>
      </c>
    </row>
    <row r="1492" spans="1:8" hidden="1">
      <c r="A1492">
        <v>1491</v>
      </c>
      <c r="B1492">
        <v>27</v>
      </c>
      <c r="C1492" t="s">
        <v>24</v>
      </c>
      <c r="D1492">
        <v>6</v>
      </c>
      <c r="E1492" t="s">
        <v>532</v>
      </c>
      <c r="F1492" t="s">
        <v>531</v>
      </c>
      <c r="G1492">
        <v>-25.159056</v>
      </c>
      <c r="H1492">
        <v>-47.939582999999999</v>
      </c>
    </row>
    <row r="1493" spans="1:8" hidden="1">
      <c r="A1493">
        <v>1492</v>
      </c>
      <c r="B1493">
        <v>28</v>
      </c>
      <c r="C1493" t="s">
        <v>54</v>
      </c>
      <c r="D1493">
        <v>30</v>
      </c>
      <c r="E1493" t="s">
        <v>532</v>
      </c>
      <c r="F1493" t="s">
        <v>531</v>
      </c>
      <c r="G1493">
        <v>-25.158778000000002</v>
      </c>
      <c r="H1493">
        <v>-47.939943999999997</v>
      </c>
    </row>
    <row r="1494" spans="1:8" hidden="1">
      <c r="A1494">
        <v>1493</v>
      </c>
      <c r="B1494">
        <v>29</v>
      </c>
      <c r="C1494" t="s">
        <v>54</v>
      </c>
      <c r="D1494">
        <v>12</v>
      </c>
      <c r="E1494" t="s">
        <v>532</v>
      </c>
      <c r="F1494" t="s">
        <v>531</v>
      </c>
      <c r="G1494">
        <v>-25.158861000000002</v>
      </c>
      <c r="H1494">
        <v>-47.939943999999997</v>
      </c>
    </row>
    <row r="1495" spans="1:8" hidden="1">
      <c r="A1495">
        <v>1494</v>
      </c>
      <c r="B1495">
        <v>30</v>
      </c>
      <c r="C1495" t="s">
        <v>54</v>
      </c>
      <c r="D1495">
        <v>10</v>
      </c>
      <c r="E1495" t="s">
        <v>532</v>
      </c>
      <c r="F1495" t="s">
        <v>531</v>
      </c>
      <c r="G1495">
        <v>-25.15775</v>
      </c>
      <c r="H1495">
        <v>-47.940556000000001</v>
      </c>
    </row>
    <row r="1496" spans="1:8" hidden="1">
      <c r="A1496">
        <v>1495</v>
      </c>
      <c r="B1496">
        <v>31</v>
      </c>
      <c r="C1496" t="s">
        <v>78</v>
      </c>
      <c r="D1496">
        <v>1</v>
      </c>
      <c r="E1496" t="s">
        <v>532</v>
      </c>
      <c r="F1496" t="s">
        <v>531</v>
      </c>
      <c r="G1496">
        <v>-25.156333</v>
      </c>
      <c r="H1496">
        <v>-47.941721999999999</v>
      </c>
    </row>
    <row r="1497" spans="1:8" hidden="1">
      <c r="A1497">
        <v>1496</v>
      </c>
      <c r="B1497">
        <v>32</v>
      </c>
      <c r="C1497" t="s">
        <v>28</v>
      </c>
      <c r="D1497">
        <v>40</v>
      </c>
      <c r="E1497" t="s">
        <v>532</v>
      </c>
      <c r="F1497" t="s">
        <v>531</v>
      </c>
      <c r="G1497">
        <v>-25.155667000000001</v>
      </c>
      <c r="H1497">
        <v>-47.945028000000001</v>
      </c>
    </row>
    <row r="1498" spans="1:8" hidden="1">
      <c r="A1498">
        <v>1497</v>
      </c>
      <c r="B1498">
        <v>33</v>
      </c>
      <c r="C1498" t="s">
        <v>54</v>
      </c>
      <c r="D1498">
        <v>8</v>
      </c>
      <c r="E1498" t="s">
        <v>532</v>
      </c>
      <c r="F1498" t="s">
        <v>531</v>
      </c>
      <c r="G1498">
        <v>-25.153972</v>
      </c>
      <c r="H1498">
        <v>-47.948528000000003</v>
      </c>
    </row>
    <row r="1499" spans="1:8" hidden="1">
      <c r="A1499">
        <v>1498</v>
      </c>
      <c r="B1499">
        <v>34</v>
      </c>
      <c r="C1499" t="s">
        <v>28</v>
      </c>
      <c r="D1499">
        <v>25</v>
      </c>
      <c r="E1499" t="s">
        <v>532</v>
      </c>
      <c r="F1499" t="s">
        <v>531</v>
      </c>
      <c r="G1499">
        <v>-25.153972</v>
      </c>
      <c r="H1499">
        <v>-47.948611</v>
      </c>
    </row>
    <row r="1500" spans="1:8" hidden="1">
      <c r="A1500">
        <v>1499</v>
      </c>
      <c r="B1500">
        <v>35</v>
      </c>
      <c r="C1500" t="s">
        <v>68</v>
      </c>
      <c r="D1500">
        <v>1</v>
      </c>
      <c r="E1500" t="s">
        <v>532</v>
      </c>
      <c r="F1500" t="s">
        <v>531</v>
      </c>
      <c r="G1500">
        <v>-25.201833000000001</v>
      </c>
      <c r="H1500">
        <v>-47.978110999999998</v>
      </c>
    </row>
    <row r="1501" spans="1:8" hidden="1">
      <c r="A1501">
        <v>1500</v>
      </c>
      <c r="B1501">
        <v>36</v>
      </c>
      <c r="C1501" t="s">
        <v>34</v>
      </c>
      <c r="D1501">
        <v>4</v>
      </c>
      <c r="E1501" t="s">
        <v>532</v>
      </c>
      <c r="F1501" t="s">
        <v>531</v>
      </c>
      <c r="G1501">
        <v>-25.201889000000001</v>
      </c>
      <c r="H1501">
        <v>-47.976861</v>
      </c>
    </row>
    <row r="1502" spans="1:8" hidden="1">
      <c r="A1502">
        <v>1501</v>
      </c>
      <c r="B1502">
        <v>37</v>
      </c>
      <c r="C1502" t="s">
        <v>28</v>
      </c>
      <c r="D1502">
        <v>19</v>
      </c>
      <c r="E1502" t="s">
        <v>532</v>
      </c>
      <c r="F1502" t="s">
        <v>531</v>
      </c>
      <c r="G1502">
        <v>-25.200972</v>
      </c>
      <c r="H1502">
        <v>-47.974722</v>
      </c>
    </row>
    <row r="1503" spans="1:8" hidden="1">
      <c r="A1503">
        <v>1502</v>
      </c>
      <c r="B1503">
        <v>38</v>
      </c>
      <c r="C1503" t="s">
        <v>34</v>
      </c>
      <c r="D1503">
        <v>1.2</v>
      </c>
      <c r="E1503" t="s">
        <v>532</v>
      </c>
      <c r="F1503" t="s">
        <v>531</v>
      </c>
      <c r="G1503">
        <v>-25.200917</v>
      </c>
      <c r="H1503">
        <v>-47.974639000000003</v>
      </c>
    </row>
    <row r="1504" spans="1:8" hidden="1">
      <c r="A1504">
        <v>1503</v>
      </c>
      <c r="B1504">
        <v>39</v>
      </c>
      <c r="C1504" t="s">
        <v>28</v>
      </c>
      <c r="D1504">
        <v>15</v>
      </c>
      <c r="E1504" t="s">
        <v>532</v>
      </c>
      <c r="F1504" t="s">
        <v>531</v>
      </c>
      <c r="G1504">
        <v>-25.200832999999999</v>
      </c>
      <c r="H1504">
        <v>-47.974583000000003</v>
      </c>
    </row>
    <row r="1505" spans="1:8" hidden="1">
      <c r="A1505">
        <v>1504</v>
      </c>
      <c r="B1505">
        <v>40</v>
      </c>
      <c r="C1505" t="s">
        <v>36</v>
      </c>
      <c r="D1505">
        <v>4</v>
      </c>
      <c r="E1505" t="s">
        <v>532</v>
      </c>
      <c r="F1505" t="s">
        <v>531</v>
      </c>
      <c r="G1505">
        <v>-25.200806</v>
      </c>
      <c r="H1505">
        <v>-47.974527999999999</v>
      </c>
    </row>
    <row r="1506" spans="1:8" hidden="1">
      <c r="A1506">
        <v>1505</v>
      </c>
      <c r="B1506">
        <v>41</v>
      </c>
      <c r="C1506" t="s">
        <v>66</v>
      </c>
      <c r="D1506">
        <v>1</v>
      </c>
      <c r="E1506" t="s">
        <v>532</v>
      </c>
      <c r="F1506" t="s">
        <v>531</v>
      </c>
      <c r="G1506" s="97" t="s">
        <v>861</v>
      </c>
      <c r="H1506" s="97" t="s">
        <v>862</v>
      </c>
    </row>
    <row r="1507" spans="1:8" hidden="1">
      <c r="A1507">
        <v>1506</v>
      </c>
      <c r="B1507">
        <v>42</v>
      </c>
      <c r="C1507" t="s">
        <v>54</v>
      </c>
      <c r="D1507">
        <v>10</v>
      </c>
      <c r="E1507" t="s">
        <v>532</v>
      </c>
      <c r="F1507" t="s">
        <v>531</v>
      </c>
      <c r="G1507">
        <v>-25.200082999999999</v>
      </c>
      <c r="H1507">
        <v>-47.973972000000003</v>
      </c>
    </row>
    <row r="1508" spans="1:8" hidden="1">
      <c r="A1508">
        <v>1507</v>
      </c>
      <c r="B1508">
        <v>43</v>
      </c>
      <c r="C1508" t="s">
        <v>52</v>
      </c>
      <c r="D1508">
        <v>16</v>
      </c>
      <c r="E1508" t="s">
        <v>532</v>
      </c>
      <c r="F1508" t="s">
        <v>531</v>
      </c>
      <c r="G1508">
        <v>-25.199417</v>
      </c>
      <c r="H1508">
        <v>-47.973139000000003</v>
      </c>
    </row>
    <row r="1509" spans="1:8" hidden="1">
      <c r="A1509">
        <v>1508</v>
      </c>
      <c r="B1509">
        <v>44</v>
      </c>
      <c r="C1509" t="s">
        <v>66</v>
      </c>
      <c r="D1509">
        <v>1</v>
      </c>
      <c r="E1509" t="s">
        <v>532</v>
      </c>
      <c r="F1509" t="s">
        <v>531</v>
      </c>
      <c r="G1509">
        <v>-25.198889000000001</v>
      </c>
      <c r="H1509">
        <v>-47.972861000000002</v>
      </c>
    </row>
    <row r="1510" spans="1:8" hidden="1">
      <c r="A1510">
        <v>1509</v>
      </c>
      <c r="B1510">
        <v>1</v>
      </c>
      <c r="C1510" t="s">
        <v>80</v>
      </c>
      <c r="D1510">
        <v>1</v>
      </c>
      <c r="E1510" t="s">
        <v>535</v>
      </c>
      <c r="F1510" t="s">
        <v>536</v>
      </c>
      <c r="G1510">
        <v>-23.756930560000001</v>
      </c>
      <c r="H1510">
        <v>-46.509875000000001</v>
      </c>
    </row>
    <row r="1511" spans="1:8" hidden="1">
      <c r="A1511">
        <v>1510</v>
      </c>
      <c r="B1511">
        <v>2</v>
      </c>
      <c r="C1511" t="s">
        <v>70</v>
      </c>
      <c r="D1511">
        <v>1</v>
      </c>
      <c r="E1511" t="s">
        <v>535</v>
      </c>
      <c r="F1511" t="s">
        <v>536</v>
      </c>
      <c r="G1511">
        <v>-23.757177779999999</v>
      </c>
      <c r="H1511">
        <v>-46.509725000000003</v>
      </c>
    </row>
    <row r="1512" spans="1:8" hidden="1">
      <c r="A1512">
        <v>1511</v>
      </c>
      <c r="B1512">
        <v>3</v>
      </c>
      <c r="C1512" t="s">
        <v>20</v>
      </c>
      <c r="D1512">
        <v>2</v>
      </c>
      <c r="E1512" t="s">
        <v>535</v>
      </c>
      <c r="F1512" t="s">
        <v>536</v>
      </c>
      <c r="G1512">
        <v>-23.76020278</v>
      </c>
      <c r="H1512">
        <v>-46.51232778</v>
      </c>
    </row>
    <row r="1513" spans="1:8" hidden="1">
      <c r="A1513">
        <v>1512</v>
      </c>
      <c r="B1513">
        <v>4</v>
      </c>
      <c r="C1513" t="s">
        <v>66</v>
      </c>
      <c r="D1513">
        <v>1</v>
      </c>
      <c r="E1513" t="s">
        <v>535</v>
      </c>
      <c r="F1513" t="s">
        <v>536</v>
      </c>
      <c r="G1513">
        <v>-23.76020278</v>
      </c>
      <c r="H1513">
        <v>-46.51232778</v>
      </c>
    </row>
    <row r="1514" spans="1:8" hidden="1">
      <c r="A1514">
        <v>1513</v>
      </c>
      <c r="B1514">
        <v>5</v>
      </c>
      <c r="C1514" t="s">
        <v>44</v>
      </c>
      <c r="D1514">
        <v>40</v>
      </c>
      <c r="E1514" t="s">
        <v>535</v>
      </c>
      <c r="F1514" t="s">
        <v>536</v>
      </c>
      <c r="G1514">
        <v>-23.76020278</v>
      </c>
      <c r="H1514">
        <v>-46.51232778</v>
      </c>
    </row>
    <row r="1515" spans="1:8" hidden="1">
      <c r="A1515">
        <v>1514</v>
      </c>
      <c r="B1515">
        <v>6</v>
      </c>
      <c r="C1515" t="s">
        <v>50</v>
      </c>
      <c r="D1515">
        <v>6</v>
      </c>
      <c r="E1515" t="s">
        <v>535</v>
      </c>
      <c r="F1515" t="s">
        <v>536</v>
      </c>
      <c r="G1515">
        <v>-23.76020278</v>
      </c>
      <c r="H1515">
        <v>-46.51232778</v>
      </c>
    </row>
    <row r="1516" spans="1:8" hidden="1">
      <c r="A1516">
        <v>1515</v>
      </c>
      <c r="B1516">
        <v>7</v>
      </c>
      <c r="C1516" t="s">
        <v>80</v>
      </c>
      <c r="D1516">
        <v>1</v>
      </c>
      <c r="E1516" t="s">
        <v>535</v>
      </c>
      <c r="F1516" t="s">
        <v>536</v>
      </c>
      <c r="G1516">
        <v>-23.76020278</v>
      </c>
      <c r="H1516">
        <v>-46.51232778</v>
      </c>
    </row>
    <row r="1517" spans="1:8" hidden="1">
      <c r="A1517">
        <v>1516</v>
      </c>
      <c r="B1517">
        <v>8</v>
      </c>
      <c r="C1517" t="s">
        <v>24</v>
      </c>
      <c r="D1517">
        <v>32</v>
      </c>
      <c r="E1517" t="s">
        <v>535</v>
      </c>
      <c r="F1517" t="s">
        <v>536</v>
      </c>
      <c r="G1517">
        <v>-23.757658330000002</v>
      </c>
      <c r="H1517">
        <v>-46.513380560000002</v>
      </c>
    </row>
    <row r="1518" spans="1:8" hidden="1">
      <c r="A1518">
        <v>1517</v>
      </c>
      <c r="B1518">
        <v>9</v>
      </c>
      <c r="C1518" t="s">
        <v>80</v>
      </c>
      <c r="D1518">
        <v>1</v>
      </c>
      <c r="E1518" t="s">
        <v>535</v>
      </c>
      <c r="F1518" t="s">
        <v>536</v>
      </c>
      <c r="G1518">
        <v>-23.758658329999999</v>
      </c>
      <c r="H1518">
        <v>-46.515280560000001</v>
      </c>
    </row>
    <row r="1519" spans="1:8" hidden="1">
      <c r="A1519">
        <v>1518</v>
      </c>
      <c r="B1519">
        <v>10</v>
      </c>
      <c r="C1519" t="s">
        <v>40</v>
      </c>
      <c r="D1519">
        <v>10</v>
      </c>
      <c r="E1519" t="s">
        <v>535</v>
      </c>
      <c r="F1519" t="s">
        <v>536</v>
      </c>
      <c r="G1519">
        <v>-23.760124999999999</v>
      </c>
      <c r="H1519">
        <v>-46.516255559999998</v>
      </c>
    </row>
    <row r="1520" spans="1:8" hidden="1">
      <c r="A1520">
        <v>1519</v>
      </c>
      <c r="B1520">
        <v>11</v>
      </c>
      <c r="C1520" t="s">
        <v>26</v>
      </c>
      <c r="D1520">
        <v>12</v>
      </c>
      <c r="E1520" t="s">
        <v>535</v>
      </c>
      <c r="F1520" t="s">
        <v>536</v>
      </c>
      <c r="G1520">
        <v>-23.760188889999998</v>
      </c>
      <c r="H1520">
        <v>-46.516430560000003</v>
      </c>
    </row>
    <row r="1521" spans="1:8" hidden="1">
      <c r="A1521">
        <v>1520</v>
      </c>
      <c r="B1521">
        <v>12</v>
      </c>
      <c r="C1521" t="s">
        <v>28</v>
      </c>
      <c r="D1521">
        <v>8</v>
      </c>
      <c r="E1521" t="s">
        <v>535</v>
      </c>
      <c r="F1521" t="s">
        <v>536</v>
      </c>
      <c r="G1521">
        <v>-23.760188889999998</v>
      </c>
      <c r="H1521">
        <v>-46.516430560000003</v>
      </c>
    </row>
    <row r="1522" spans="1:8" hidden="1">
      <c r="A1522">
        <v>1521</v>
      </c>
      <c r="B1522">
        <v>13</v>
      </c>
      <c r="C1522" t="s">
        <v>80</v>
      </c>
      <c r="D1522">
        <v>1</v>
      </c>
      <c r="E1522" t="s">
        <v>535</v>
      </c>
      <c r="F1522" t="s">
        <v>536</v>
      </c>
      <c r="G1522">
        <v>-23.758319440000001</v>
      </c>
      <c r="H1522">
        <v>-46.517544440000002</v>
      </c>
    </row>
    <row r="1523" spans="1:8" hidden="1">
      <c r="A1523">
        <v>1522</v>
      </c>
      <c r="B1523">
        <v>14</v>
      </c>
      <c r="C1523" t="s">
        <v>12</v>
      </c>
      <c r="D1523">
        <v>80</v>
      </c>
      <c r="E1523" t="s">
        <v>535</v>
      </c>
      <c r="F1523" t="s">
        <v>536</v>
      </c>
      <c r="G1523">
        <v>-23.758391670000002</v>
      </c>
      <c r="H1523">
        <v>-46.520666669999997</v>
      </c>
    </row>
    <row r="1524" spans="1:8" hidden="1">
      <c r="A1524">
        <v>1523</v>
      </c>
      <c r="B1524">
        <v>15</v>
      </c>
      <c r="C1524" t="s">
        <v>22</v>
      </c>
      <c r="D1524">
        <v>2</v>
      </c>
      <c r="E1524" t="s">
        <v>535</v>
      </c>
      <c r="F1524" t="s">
        <v>536</v>
      </c>
      <c r="G1524">
        <v>-23.758616669999999</v>
      </c>
      <c r="H1524">
        <v>-46.520705560000003</v>
      </c>
    </row>
    <row r="1525" spans="1:8" hidden="1">
      <c r="A1525">
        <v>1524</v>
      </c>
      <c r="B1525">
        <v>16</v>
      </c>
      <c r="C1525" t="s">
        <v>36</v>
      </c>
      <c r="D1525">
        <v>2</v>
      </c>
      <c r="E1525" t="s">
        <v>535</v>
      </c>
      <c r="F1525" t="s">
        <v>536</v>
      </c>
      <c r="G1525">
        <v>-23.758616669999999</v>
      </c>
      <c r="H1525">
        <v>-46.520705560000003</v>
      </c>
    </row>
    <row r="1526" spans="1:8" hidden="1">
      <c r="A1526">
        <v>1525</v>
      </c>
      <c r="B1526">
        <v>17</v>
      </c>
      <c r="C1526" t="s">
        <v>44</v>
      </c>
      <c r="D1526">
        <v>40</v>
      </c>
      <c r="E1526" t="s">
        <v>535</v>
      </c>
      <c r="F1526" t="s">
        <v>536</v>
      </c>
      <c r="G1526">
        <v>-23.758616669999999</v>
      </c>
      <c r="H1526">
        <v>-46.520705560000003</v>
      </c>
    </row>
    <row r="1527" spans="1:8" hidden="1">
      <c r="A1527">
        <v>1526</v>
      </c>
      <c r="B1527">
        <v>18</v>
      </c>
      <c r="C1527" t="s">
        <v>22</v>
      </c>
      <c r="D1527">
        <v>2</v>
      </c>
      <c r="E1527" t="s">
        <v>535</v>
      </c>
      <c r="F1527" t="s">
        <v>536</v>
      </c>
      <c r="G1527">
        <v>-23.758616669999999</v>
      </c>
      <c r="H1527">
        <v>-46.520705560000003</v>
      </c>
    </row>
    <row r="1528" spans="1:8" hidden="1">
      <c r="A1528">
        <v>1527</v>
      </c>
      <c r="B1528">
        <v>19</v>
      </c>
      <c r="C1528" t="s">
        <v>36</v>
      </c>
      <c r="D1528">
        <v>2</v>
      </c>
      <c r="E1528" t="s">
        <v>535</v>
      </c>
      <c r="F1528" t="s">
        <v>536</v>
      </c>
      <c r="G1528">
        <v>-23.758616669999999</v>
      </c>
      <c r="H1528">
        <v>-46.520705560000003</v>
      </c>
    </row>
    <row r="1529" spans="1:8" hidden="1">
      <c r="A1529">
        <v>1528</v>
      </c>
      <c r="B1529">
        <v>20</v>
      </c>
      <c r="C1529" t="s">
        <v>28</v>
      </c>
      <c r="D1529">
        <v>6</v>
      </c>
      <c r="E1529" t="s">
        <v>535</v>
      </c>
      <c r="F1529" t="s">
        <v>536</v>
      </c>
      <c r="G1529">
        <v>-23.758616669999999</v>
      </c>
      <c r="H1529">
        <v>-46.520705560000003</v>
      </c>
    </row>
    <row r="1530" spans="1:8" hidden="1">
      <c r="A1530">
        <v>1529</v>
      </c>
      <c r="B1530">
        <v>21</v>
      </c>
      <c r="C1530" t="s">
        <v>66</v>
      </c>
      <c r="D1530">
        <v>1</v>
      </c>
      <c r="E1530" t="s">
        <v>535</v>
      </c>
      <c r="F1530" t="s">
        <v>536</v>
      </c>
      <c r="G1530">
        <v>-23.75791667</v>
      </c>
      <c r="H1530">
        <v>-46.520763889999998</v>
      </c>
    </row>
    <row r="1531" spans="1:8" hidden="1">
      <c r="A1531">
        <v>1530</v>
      </c>
      <c r="B1531">
        <v>22</v>
      </c>
      <c r="C1531" t="s">
        <v>80</v>
      </c>
      <c r="D1531">
        <v>1</v>
      </c>
      <c r="E1531" t="s">
        <v>535</v>
      </c>
      <c r="F1531" t="s">
        <v>536</v>
      </c>
      <c r="G1531">
        <v>-23.759058329999998</v>
      </c>
      <c r="H1531">
        <v>-46.5212</v>
      </c>
    </row>
    <row r="1532" spans="1:8" hidden="1">
      <c r="A1532">
        <v>1531</v>
      </c>
      <c r="B1532">
        <v>23</v>
      </c>
      <c r="C1532" t="s">
        <v>26</v>
      </c>
      <c r="D1532">
        <v>10</v>
      </c>
      <c r="E1532" t="s">
        <v>535</v>
      </c>
      <c r="F1532" t="s">
        <v>536</v>
      </c>
      <c r="G1532">
        <v>-23.760747219999999</v>
      </c>
      <c r="H1532">
        <v>-46.521900000000002</v>
      </c>
    </row>
    <row r="1533" spans="1:8" hidden="1">
      <c r="A1533">
        <v>1532</v>
      </c>
      <c r="B1533">
        <v>24</v>
      </c>
      <c r="C1533" t="s">
        <v>80</v>
      </c>
      <c r="D1533">
        <v>1</v>
      </c>
      <c r="E1533" t="s">
        <v>535</v>
      </c>
      <c r="F1533" t="s">
        <v>536</v>
      </c>
      <c r="G1533">
        <v>-23.761219440000001</v>
      </c>
      <c r="H1533">
        <v>-46.522694440000002</v>
      </c>
    </row>
    <row r="1534" spans="1:8" hidden="1">
      <c r="A1534">
        <v>1533</v>
      </c>
      <c r="B1534">
        <v>25</v>
      </c>
      <c r="C1534" t="s">
        <v>26</v>
      </c>
      <c r="D1534">
        <v>6</v>
      </c>
      <c r="E1534" t="s">
        <v>535</v>
      </c>
      <c r="F1534" t="s">
        <v>536</v>
      </c>
      <c r="G1534">
        <v>-23.760833330000001</v>
      </c>
      <c r="H1534">
        <v>-46.523022220000001</v>
      </c>
    </row>
    <row r="1535" spans="1:8" hidden="1">
      <c r="A1535">
        <v>1534</v>
      </c>
      <c r="B1535">
        <v>26</v>
      </c>
      <c r="C1535" t="s">
        <v>26</v>
      </c>
      <c r="D1535">
        <v>12</v>
      </c>
      <c r="E1535" t="s">
        <v>535</v>
      </c>
      <c r="F1535" t="s">
        <v>536</v>
      </c>
      <c r="G1535">
        <v>-23.76030278</v>
      </c>
      <c r="H1535">
        <v>-46.524219440000003</v>
      </c>
    </row>
    <row r="1536" spans="1:8" hidden="1">
      <c r="A1536">
        <v>1535</v>
      </c>
      <c r="B1536">
        <v>27</v>
      </c>
      <c r="C1536" t="s">
        <v>28</v>
      </c>
      <c r="D1536">
        <v>8</v>
      </c>
      <c r="E1536" t="s">
        <v>535</v>
      </c>
      <c r="F1536" t="s">
        <v>536</v>
      </c>
      <c r="G1536">
        <v>-23.76030278</v>
      </c>
      <c r="H1536">
        <v>-46.524219440000003</v>
      </c>
    </row>
    <row r="1537" spans="1:8" hidden="1">
      <c r="A1537">
        <v>1536</v>
      </c>
      <c r="B1537">
        <v>28</v>
      </c>
      <c r="C1537" t="s">
        <v>70</v>
      </c>
      <c r="D1537">
        <v>1</v>
      </c>
      <c r="E1537" t="s">
        <v>535</v>
      </c>
      <c r="F1537" t="s">
        <v>536</v>
      </c>
      <c r="G1537">
        <v>-23.75803333</v>
      </c>
      <c r="H1537">
        <v>-46.524911109999998</v>
      </c>
    </row>
    <row r="1538" spans="1:8" hidden="1">
      <c r="A1538">
        <v>1537</v>
      </c>
      <c r="B1538">
        <v>29</v>
      </c>
      <c r="C1538" t="s">
        <v>80</v>
      </c>
      <c r="D1538">
        <v>1</v>
      </c>
      <c r="E1538" t="s">
        <v>535</v>
      </c>
      <c r="F1538" t="s">
        <v>536</v>
      </c>
      <c r="G1538">
        <v>-23.757841670000001</v>
      </c>
      <c r="H1538">
        <v>-46.525147220000001</v>
      </c>
    </row>
    <row r="1539" spans="1:8">
      <c r="A1539">
        <v>1538</v>
      </c>
      <c r="B1539">
        <v>1</v>
      </c>
      <c r="C1539" t="s">
        <v>78</v>
      </c>
      <c r="D1539">
        <v>1</v>
      </c>
      <c r="E1539" t="s">
        <v>537</v>
      </c>
      <c r="F1539" t="s">
        <v>538</v>
      </c>
      <c r="G1539">
        <v>-23.462499699999999</v>
      </c>
      <c r="H1539">
        <v>-46.758343089999997</v>
      </c>
    </row>
    <row r="1540" spans="1:8">
      <c r="A1540">
        <v>1539</v>
      </c>
      <c r="B1540">
        <v>2</v>
      </c>
      <c r="C1540" t="s">
        <v>62</v>
      </c>
      <c r="D1540">
        <v>30</v>
      </c>
      <c r="E1540" t="s">
        <v>537</v>
      </c>
      <c r="F1540" t="s">
        <v>538</v>
      </c>
      <c r="G1540">
        <v>-23.4624998</v>
      </c>
      <c r="H1540">
        <v>-46.758343070000002</v>
      </c>
    </row>
    <row r="1541" spans="1:8">
      <c r="A1541">
        <v>1540</v>
      </c>
      <c r="B1541">
        <v>3</v>
      </c>
      <c r="C1541" t="s">
        <v>78</v>
      </c>
      <c r="D1541">
        <v>1</v>
      </c>
      <c r="E1541" t="s">
        <v>537</v>
      </c>
      <c r="F1541" t="s">
        <v>538</v>
      </c>
      <c r="G1541">
        <v>-23.462780330000001</v>
      </c>
      <c r="H1541">
        <v>-46.758362529999999</v>
      </c>
    </row>
    <row r="1542" spans="1:8">
      <c r="A1542">
        <v>1541</v>
      </c>
      <c r="B1542">
        <v>4</v>
      </c>
      <c r="C1542" t="s">
        <v>62</v>
      </c>
      <c r="D1542">
        <v>10</v>
      </c>
      <c r="E1542" t="s">
        <v>537</v>
      </c>
      <c r="F1542" t="s">
        <v>538</v>
      </c>
      <c r="G1542">
        <v>-23.462780349999999</v>
      </c>
      <c r="H1542">
        <v>-46.758362519999999</v>
      </c>
    </row>
    <row r="1543" spans="1:8">
      <c r="A1543">
        <v>1542</v>
      </c>
      <c r="B1543">
        <v>5</v>
      </c>
      <c r="C1543" t="s">
        <v>78</v>
      </c>
      <c r="D1543">
        <v>1</v>
      </c>
      <c r="E1543" t="s">
        <v>537</v>
      </c>
      <c r="F1543" t="s">
        <v>538</v>
      </c>
      <c r="G1543">
        <v>-23.46321369</v>
      </c>
      <c r="H1543">
        <v>-46.758943080000002</v>
      </c>
    </row>
    <row r="1544" spans="1:8">
      <c r="A1544">
        <v>1543</v>
      </c>
      <c r="B1544">
        <v>6</v>
      </c>
      <c r="C1544" t="s">
        <v>78</v>
      </c>
      <c r="D1544">
        <v>1</v>
      </c>
      <c r="E1544" t="s">
        <v>537</v>
      </c>
      <c r="F1544" t="s">
        <v>538</v>
      </c>
      <c r="G1544">
        <v>-23.46323035</v>
      </c>
      <c r="H1544">
        <v>-46.758987529999999</v>
      </c>
    </row>
    <row r="1545" spans="1:8">
      <c r="A1545">
        <v>1544</v>
      </c>
      <c r="B1545">
        <v>7</v>
      </c>
      <c r="C1545" t="s">
        <v>26</v>
      </c>
      <c r="D1545">
        <v>17</v>
      </c>
      <c r="E1545" t="s">
        <v>537</v>
      </c>
      <c r="F1545" t="s">
        <v>538</v>
      </c>
      <c r="G1545">
        <v>-23.463263690000002</v>
      </c>
      <c r="H1545">
        <v>-46.759023640000002</v>
      </c>
    </row>
    <row r="1546" spans="1:8">
      <c r="A1546">
        <v>1545</v>
      </c>
      <c r="B1546">
        <v>8</v>
      </c>
      <c r="C1546" t="s">
        <v>36</v>
      </c>
      <c r="D1546">
        <v>6</v>
      </c>
      <c r="E1546" t="s">
        <v>537</v>
      </c>
      <c r="F1546" t="s">
        <v>538</v>
      </c>
      <c r="G1546">
        <v>-23.463274800000001</v>
      </c>
      <c r="H1546">
        <v>-46.759048640000003</v>
      </c>
    </row>
    <row r="1547" spans="1:8">
      <c r="A1547">
        <v>1546</v>
      </c>
      <c r="B1547">
        <v>9</v>
      </c>
      <c r="C1547" t="s">
        <v>78</v>
      </c>
      <c r="D1547">
        <v>1</v>
      </c>
      <c r="E1547" t="s">
        <v>537</v>
      </c>
      <c r="F1547" t="s">
        <v>538</v>
      </c>
      <c r="G1547">
        <v>-23.463499779999999</v>
      </c>
      <c r="H1547">
        <v>-46.760390340000001</v>
      </c>
    </row>
    <row r="1548" spans="1:8">
      <c r="A1548">
        <v>1547</v>
      </c>
      <c r="B1548">
        <v>10</v>
      </c>
      <c r="C1548" t="s">
        <v>36</v>
      </c>
      <c r="D1548">
        <v>3</v>
      </c>
      <c r="E1548" t="s">
        <v>537</v>
      </c>
      <c r="F1548" t="s">
        <v>538</v>
      </c>
      <c r="G1548">
        <v>-23.46349979</v>
      </c>
      <c r="H1548">
        <v>-46.760390319999999</v>
      </c>
    </row>
    <row r="1549" spans="1:8">
      <c r="A1549">
        <v>1548</v>
      </c>
      <c r="B1549">
        <v>11</v>
      </c>
      <c r="C1549" t="s">
        <v>62</v>
      </c>
      <c r="D1549">
        <v>32</v>
      </c>
      <c r="E1549" t="s">
        <v>537</v>
      </c>
      <c r="F1549" t="s">
        <v>538</v>
      </c>
      <c r="G1549">
        <v>-23.46339146</v>
      </c>
      <c r="H1549">
        <v>-46.759481979999997</v>
      </c>
    </row>
    <row r="1550" spans="1:8">
      <c r="A1550">
        <v>1549</v>
      </c>
      <c r="B1550">
        <v>12</v>
      </c>
      <c r="C1550" t="s">
        <v>62</v>
      </c>
      <c r="D1550">
        <v>15</v>
      </c>
      <c r="E1550" t="s">
        <v>537</v>
      </c>
      <c r="F1550" t="s">
        <v>538</v>
      </c>
      <c r="G1550">
        <v>-23.463502569999999</v>
      </c>
      <c r="H1550">
        <v>-46.759690310000003</v>
      </c>
    </row>
    <row r="1551" spans="1:8">
      <c r="A1551">
        <v>1550</v>
      </c>
      <c r="B1551">
        <v>13</v>
      </c>
      <c r="C1551" t="s">
        <v>78</v>
      </c>
      <c r="D1551">
        <v>1</v>
      </c>
      <c r="E1551" t="s">
        <v>537</v>
      </c>
      <c r="F1551" t="s">
        <v>538</v>
      </c>
      <c r="G1551">
        <v>-23.46358592</v>
      </c>
      <c r="H1551">
        <v>-46.760156969999997</v>
      </c>
    </row>
    <row r="1552" spans="1:8">
      <c r="A1552">
        <v>1551</v>
      </c>
      <c r="B1552">
        <v>14</v>
      </c>
      <c r="C1552" t="s">
        <v>62</v>
      </c>
      <c r="D1552">
        <v>22</v>
      </c>
      <c r="E1552" t="s">
        <v>537</v>
      </c>
      <c r="F1552" t="s">
        <v>538</v>
      </c>
      <c r="G1552">
        <v>-23.463585909999999</v>
      </c>
      <c r="H1552">
        <v>-46.760156979999998</v>
      </c>
    </row>
    <row r="1553" spans="1:8">
      <c r="A1553">
        <v>1552</v>
      </c>
      <c r="B1553">
        <v>15</v>
      </c>
      <c r="C1553" t="s">
        <v>62</v>
      </c>
      <c r="D1553">
        <v>4</v>
      </c>
      <c r="E1553" t="s">
        <v>537</v>
      </c>
      <c r="F1553" t="s">
        <v>538</v>
      </c>
      <c r="G1553">
        <v>-23.463397019999999</v>
      </c>
      <c r="H1553">
        <v>-46.760609760000001</v>
      </c>
    </row>
    <row r="1554" spans="1:8">
      <c r="A1554">
        <v>1553</v>
      </c>
      <c r="B1554">
        <v>16</v>
      </c>
      <c r="C1554" t="s">
        <v>78</v>
      </c>
      <c r="D1554">
        <v>1</v>
      </c>
      <c r="E1554" t="s">
        <v>537</v>
      </c>
      <c r="F1554" t="s">
        <v>538</v>
      </c>
      <c r="G1554">
        <v>-23.46341645</v>
      </c>
      <c r="H1554">
        <v>-46.760666520000001</v>
      </c>
    </row>
    <row r="1555" spans="1:8">
      <c r="A1555">
        <v>1554</v>
      </c>
      <c r="B1555">
        <v>17</v>
      </c>
      <c r="C1555" t="s">
        <v>44</v>
      </c>
      <c r="D1555">
        <v>40</v>
      </c>
      <c r="E1555" t="s">
        <v>537</v>
      </c>
      <c r="F1555" t="s">
        <v>538</v>
      </c>
      <c r="G1555">
        <v>-23.463416460000001</v>
      </c>
      <c r="H1555">
        <v>-46.760666530000002</v>
      </c>
    </row>
    <row r="1556" spans="1:8">
      <c r="A1556">
        <v>1555</v>
      </c>
      <c r="B1556">
        <v>18</v>
      </c>
      <c r="C1556" t="s">
        <v>36</v>
      </c>
      <c r="D1556">
        <v>3</v>
      </c>
      <c r="E1556" t="s">
        <v>537</v>
      </c>
      <c r="F1556" t="s">
        <v>538</v>
      </c>
      <c r="G1556">
        <v>-23.46342757</v>
      </c>
      <c r="H1556">
        <v>-46.760593100000001</v>
      </c>
    </row>
    <row r="1557" spans="1:8">
      <c r="A1557">
        <v>1556</v>
      </c>
      <c r="B1557">
        <v>19</v>
      </c>
      <c r="C1557" t="s">
        <v>78</v>
      </c>
      <c r="D1557">
        <v>1</v>
      </c>
      <c r="E1557" t="s">
        <v>537</v>
      </c>
      <c r="F1557" t="s">
        <v>538</v>
      </c>
      <c r="G1557">
        <v>-23.463374779999999</v>
      </c>
      <c r="H1557">
        <v>-46.760756979999996</v>
      </c>
    </row>
    <row r="1558" spans="1:8">
      <c r="A1558">
        <v>1557</v>
      </c>
      <c r="B1558">
        <v>20</v>
      </c>
      <c r="C1558" t="s">
        <v>36</v>
      </c>
      <c r="D1558">
        <v>8</v>
      </c>
      <c r="E1558" t="s">
        <v>537</v>
      </c>
      <c r="F1558" t="s">
        <v>538</v>
      </c>
      <c r="G1558">
        <v>-23.46337479</v>
      </c>
      <c r="H1558">
        <v>-46.760756989999997</v>
      </c>
    </row>
    <row r="1559" spans="1:8">
      <c r="A1559">
        <v>1558</v>
      </c>
      <c r="B1559">
        <v>21</v>
      </c>
      <c r="C1559" t="s">
        <v>78</v>
      </c>
      <c r="D1559">
        <v>1</v>
      </c>
      <c r="E1559" t="s">
        <v>537</v>
      </c>
      <c r="F1559" t="s">
        <v>538</v>
      </c>
      <c r="G1559">
        <v>-23.463422019999999</v>
      </c>
      <c r="H1559">
        <v>-46.76070421</v>
      </c>
    </row>
    <row r="1560" spans="1:8">
      <c r="A1560">
        <v>1559</v>
      </c>
      <c r="B1560">
        <v>1</v>
      </c>
      <c r="C1560" t="s">
        <v>52</v>
      </c>
      <c r="D1560">
        <v>16</v>
      </c>
      <c r="E1560" t="s">
        <v>539</v>
      </c>
      <c r="F1560" t="s">
        <v>538</v>
      </c>
      <c r="G1560">
        <v>-23.454991400000001</v>
      </c>
      <c r="H1560">
        <v>-46.767051449999997</v>
      </c>
    </row>
    <row r="1561" spans="1:8">
      <c r="A1561">
        <v>1560</v>
      </c>
      <c r="B1561">
        <v>2</v>
      </c>
      <c r="C1561" t="s">
        <v>20</v>
      </c>
      <c r="D1561">
        <v>25</v>
      </c>
      <c r="E1561" t="s">
        <v>539</v>
      </c>
      <c r="F1561" t="s">
        <v>538</v>
      </c>
      <c r="G1561">
        <v>-23.4548664</v>
      </c>
      <c r="H1561">
        <v>-46.766995899999998</v>
      </c>
    </row>
    <row r="1562" spans="1:8">
      <c r="A1562">
        <v>1561</v>
      </c>
      <c r="B1562">
        <v>3</v>
      </c>
      <c r="C1562" t="s">
        <v>36</v>
      </c>
      <c r="D1562">
        <v>8</v>
      </c>
      <c r="E1562" t="s">
        <v>539</v>
      </c>
      <c r="F1562" t="s">
        <v>538</v>
      </c>
      <c r="G1562">
        <v>-23.454563619999998</v>
      </c>
      <c r="H1562">
        <v>-46.76701534</v>
      </c>
    </row>
    <row r="1563" spans="1:8">
      <c r="A1563">
        <v>1562</v>
      </c>
      <c r="B1563">
        <v>4</v>
      </c>
      <c r="C1563" t="s">
        <v>20</v>
      </c>
      <c r="D1563">
        <v>15</v>
      </c>
      <c r="E1563" t="s">
        <v>539</v>
      </c>
      <c r="F1563" t="s">
        <v>538</v>
      </c>
      <c r="G1563">
        <v>-23.45418862</v>
      </c>
      <c r="H1563">
        <v>-46.766962560000003</v>
      </c>
    </row>
    <row r="1564" spans="1:8">
      <c r="A1564">
        <v>1563</v>
      </c>
      <c r="B1564">
        <v>5</v>
      </c>
      <c r="C1564" t="s">
        <v>26</v>
      </c>
      <c r="D1564">
        <v>35</v>
      </c>
      <c r="E1564" t="s">
        <v>539</v>
      </c>
      <c r="F1564" t="s">
        <v>538</v>
      </c>
      <c r="G1564">
        <v>-23.454046959999999</v>
      </c>
      <c r="H1564">
        <v>-46.766943120000001</v>
      </c>
    </row>
    <row r="1565" spans="1:8">
      <c r="A1565">
        <v>1564</v>
      </c>
      <c r="B1565">
        <v>6</v>
      </c>
      <c r="C1565" t="s">
        <v>18</v>
      </c>
      <c r="D1565">
        <v>5</v>
      </c>
      <c r="E1565" t="s">
        <v>539</v>
      </c>
      <c r="F1565" t="s">
        <v>538</v>
      </c>
      <c r="G1565">
        <v>-23.453908070000001</v>
      </c>
      <c r="H1565">
        <v>-46.766932009999998</v>
      </c>
    </row>
    <row r="1566" spans="1:8">
      <c r="A1566">
        <v>1565</v>
      </c>
      <c r="B1566">
        <v>7</v>
      </c>
      <c r="C1566" t="s">
        <v>14</v>
      </c>
      <c r="D1566">
        <v>10</v>
      </c>
      <c r="E1566" t="s">
        <v>539</v>
      </c>
      <c r="F1566" t="s">
        <v>538</v>
      </c>
      <c r="G1566">
        <v>-23.453908070000001</v>
      </c>
      <c r="H1566">
        <v>-46.766932009999998</v>
      </c>
    </row>
    <row r="1567" spans="1:8">
      <c r="A1567">
        <v>1566</v>
      </c>
      <c r="B1567">
        <v>8</v>
      </c>
      <c r="C1567" t="s">
        <v>18</v>
      </c>
      <c r="D1567">
        <v>5</v>
      </c>
      <c r="E1567" t="s">
        <v>539</v>
      </c>
      <c r="F1567" t="s">
        <v>538</v>
      </c>
      <c r="G1567">
        <v>-23.453908070000001</v>
      </c>
      <c r="H1567">
        <v>-46.766932019999999</v>
      </c>
    </row>
    <row r="1568" spans="1:8">
      <c r="A1568">
        <v>1567</v>
      </c>
      <c r="B1568">
        <v>9</v>
      </c>
      <c r="C1568" t="s">
        <v>14</v>
      </c>
      <c r="D1568">
        <v>9</v>
      </c>
      <c r="E1568" t="s">
        <v>539</v>
      </c>
      <c r="F1568" t="s">
        <v>538</v>
      </c>
      <c r="G1568">
        <v>-23.453908070000001</v>
      </c>
      <c r="H1568">
        <v>-46.766932019999999</v>
      </c>
    </row>
    <row r="1569" spans="1:8">
      <c r="A1569">
        <v>1568</v>
      </c>
      <c r="B1569">
        <v>10</v>
      </c>
      <c r="C1569" t="s">
        <v>18</v>
      </c>
      <c r="D1569">
        <v>5</v>
      </c>
      <c r="E1569" t="s">
        <v>539</v>
      </c>
      <c r="F1569" t="s">
        <v>538</v>
      </c>
      <c r="G1569">
        <v>-23.453952510000001</v>
      </c>
      <c r="H1569">
        <v>-46.766932009999998</v>
      </c>
    </row>
    <row r="1570" spans="1:8">
      <c r="A1570">
        <v>1569</v>
      </c>
      <c r="B1570">
        <v>11</v>
      </c>
      <c r="C1570" t="s">
        <v>14</v>
      </c>
      <c r="D1570">
        <v>10</v>
      </c>
      <c r="E1570" t="s">
        <v>539</v>
      </c>
      <c r="F1570" t="s">
        <v>538</v>
      </c>
      <c r="G1570">
        <v>-23.453952510000001</v>
      </c>
      <c r="H1570">
        <v>-46.766932009999998</v>
      </c>
    </row>
    <row r="1571" spans="1:8">
      <c r="A1571">
        <v>1570</v>
      </c>
      <c r="B1571">
        <v>12</v>
      </c>
      <c r="C1571" t="s">
        <v>14</v>
      </c>
      <c r="D1571">
        <v>35</v>
      </c>
      <c r="E1571" t="s">
        <v>539</v>
      </c>
      <c r="F1571" t="s">
        <v>538</v>
      </c>
      <c r="G1571">
        <v>-23.453908070000001</v>
      </c>
      <c r="H1571">
        <v>-46.766932009999998</v>
      </c>
    </row>
    <row r="1572" spans="1:8">
      <c r="A1572">
        <v>1571</v>
      </c>
      <c r="B1572">
        <v>13</v>
      </c>
      <c r="C1572" t="s">
        <v>18</v>
      </c>
      <c r="D1572">
        <v>5</v>
      </c>
      <c r="E1572" t="s">
        <v>539</v>
      </c>
      <c r="F1572" t="s">
        <v>538</v>
      </c>
      <c r="G1572">
        <v>-23.453816400000001</v>
      </c>
      <c r="H1572">
        <v>-46.766923669999997</v>
      </c>
    </row>
    <row r="1573" spans="1:8">
      <c r="A1573">
        <v>1572</v>
      </c>
      <c r="B1573">
        <v>14</v>
      </c>
      <c r="C1573" t="s">
        <v>14</v>
      </c>
      <c r="D1573">
        <v>7</v>
      </c>
      <c r="E1573" t="s">
        <v>539</v>
      </c>
      <c r="F1573" t="s">
        <v>538</v>
      </c>
      <c r="G1573">
        <v>-23.453816400000001</v>
      </c>
      <c r="H1573">
        <v>-46.766923669999997</v>
      </c>
    </row>
    <row r="1574" spans="1:8">
      <c r="A1574">
        <v>1573</v>
      </c>
      <c r="B1574">
        <v>15</v>
      </c>
      <c r="C1574" t="s">
        <v>20</v>
      </c>
      <c r="D1574">
        <v>80</v>
      </c>
      <c r="E1574" t="s">
        <v>539</v>
      </c>
      <c r="F1574" t="s">
        <v>538</v>
      </c>
      <c r="G1574">
        <v>-23.453624730000001</v>
      </c>
      <c r="H1574">
        <v>-46.766907000000003</v>
      </c>
    </row>
    <row r="1575" spans="1:8">
      <c r="A1575">
        <v>1574</v>
      </c>
      <c r="B1575">
        <v>16</v>
      </c>
      <c r="C1575" t="s">
        <v>36</v>
      </c>
      <c r="D1575">
        <v>10</v>
      </c>
      <c r="E1575" t="s">
        <v>539</v>
      </c>
      <c r="F1575" t="s">
        <v>538</v>
      </c>
      <c r="G1575">
        <v>-23.453577509999999</v>
      </c>
      <c r="H1575">
        <v>-46.766882000000003</v>
      </c>
    </row>
    <row r="1576" spans="1:8">
      <c r="A1576">
        <v>1575</v>
      </c>
      <c r="B1576">
        <v>17</v>
      </c>
      <c r="C1576" t="s">
        <v>26</v>
      </c>
      <c r="D1576">
        <v>35</v>
      </c>
      <c r="E1576" t="s">
        <v>539</v>
      </c>
      <c r="F1576" t="s">
        <v>538</v>
      </c>
      <c r="G1576">
        <v>-23.453069169999999</v>
      </c>
      <c r="H1576">
        <v>-46.766820889999998</v>
      </c>
    </row>
    <row r="1577" spans="1:8">
      <c r="A1577">
        <v>1576</v>
      </c>
      <c r="B1577">
        <v>18</v>
      </c>
      <c r="C1577" t="s">
        <v>18</v>
      </c>
      <c r="D1577">
        <v>4</v>
      </c>
      <c r="E1577" t="s">
        <v>539</v>
      </c>
      <c r="F1577" t="s">
        <v>538</v>
      </c>
      <c r="G1577">
        <v>-23.45286917</v>
      </c>
      <c r="H1577">
        <v>-46.766695890000001</v>
      </c>
    </row>
    <row r="1578" spans="1:8">
      <c r="A1578">
        <v>1577</v>
      </c>
      <c r="B1578">
        <v>19</v>
      </c>
      <c r="C1578" t="s">
        <v>24</v>
      </c>
      <c r="D1578">
        <v>20</v>
      </c>
      <c r="E1578" t="s">
        <v>539</v>
      </c>
      <c r="F1578" t="s">
        <v>538</v>
      </c>
      <c r="G1578">
        <v>-23.452316400000001</v>
      </c>
      <c r="H1578">
        <v>-46.764662540000003</v>
      </c>
    </row>
    <row r="1579" spans="1:8">
      <c r="A1579">
        <v>1578</v>
      </c>
      <c r="B1579">
        <v>20</v>
      </c>
      <c r="C1579" t="s">
        <v>50</v>
      </c>
      <c r="D1579">
        <v>10</v>
      </c>
      <c r="E1579" t="s">
        <v>539</v>
      </c>
      <c r="F1579" t="s">
        <v>538</v>
      </c>
      <c r="G1579">
        <v>-23.455274760000002</v>
      </c>
      <c r="H1579">
        <v>-46.760904179999997</v>
      </c>
    </row>
    <row r="1580" spans="1:8">
      <c r="A1580">
        <v>1579</v>
      </c>
      <c r="B1580">
        <v>21</v>
      </c>
      <c r="C1580" t="s">
        <v>50</v>
      </c>
      <c r="D1580">
        <v>10</v>
      </c>
      <c r="E1580" t="s">
        <v>539</v>
      </c>
      <c r="F1580" t="s">
        <v>538</v>
      </c>
      <c r="G1580">
        <v>-23.455430310000001</v>
      </c>
      <c r="H1580">
        <v>-46.760204180000002</v>
      </c>
    </row>
    <row r="1581" spans="1:8">
      <c r="A1581">
        <v>1580</v>
      </c>
      <c r="B1581">
        <v>22</v>
      </c>
      <c r="C1581" t="s">
        <v>26</v>
      </c>
      <c r="D1581">
        <v>12</v>
      </c>
      <c r="E1581" t="s">
        <v>539</v>
      </c>
      <c r="F1581" t="s">
        <v>538</v>
      </c>
      <c r="G1581">
        <v>-23.455416419999999</v>
      </c>
      <c r="H1581">
        <v>-46.759318059999998</v>
      </c>
    </row>
    <row r="1582" spans="1:8">
      <c r="A1582">
        <v>1581</v>
      </c>
      <c r="B1582">
        <v>23</v>
      </c>
      <c r="C1582" t="s">
        <v>50</v>
      </c>
      <c r="D1582">
        <v>10</v>
      </c>
      <c r="E1582" t="s">
        <v>539</v>
      </c>
      <c r="F1582" t="s">
        <v>538</v>
      </c>
      <c r="G1582">
        <v>-23.456164309999998</v>
      </c>
      <c r="H1582">
        <v>-46.759629169999997</v>
      </c>
    </row>
    <row r="1583" spans="1:8">
      <c r="A1583">
        <v>1582</v>
      </c>
      <c r="B1583">
        <v>1</v>
      </c>
      <c r="C1583" t="s">
        <v>78</v>
      </c>
      <c r="D1583">
        <v>1</v>
      </c>
      <c r="E1583" t="s">
        <v>540</v>
      </c>
      <c r="F1583" t="s">
        <v>538</v>
      </c>
      <c r="G1583">
        <v>-23.460719229999999</v>
      </c>
      <c r="H1583">
        <v>-46.758143070000003</v>
      </c>
    </row>
    <row r="1584" spans="1:8">
      <c r="A1584">
        <v>1583</v>
      </c>
      <c r="B1584">
        <v>2</v>
      </c>
      <c r="C1584" t="s">
        <v>50</v>
      </c>
      <c r="D1584">
        <v>10</v>
      </c>
      <c r="E1584" t="s">
        <v>540</v>
      </c>
      <c r="F1584" t="s">
        <v>538</v>
      </c>
      <c r="G1584">
        <v>-23.46022756</v>
      </c>
      <c r="H1584">
        <v>-46.758151400000003</v>
      </c>
    </row>
    <row r="1585" spans="1:8">
      <c r="A1585">
        <v>1584</v>
      </c>
      <c r="B1585">
        <v>3</v>
      </c>
      <c r="C1585" t="s">
        <v>78</v>
      </c>
      <c r="D1585">
        <v>1</v>
      </c>
      <c r="E1585" t="s">
        <v>540</v>
      </c>
      <c r="F1585" t="s">
        <v>538</v>
      </c>
      <c r="G1585">
        <v>-23.46017479</v>
      </c>
      <c r="H1585">
        <v>-46.758151400000003</v>
      </c>
    </row>
    <row r="1586" spans="1:8">
      <c r="A1586">
        <v>1585</v>
      </c>
      <c r="B1586">
        <v>4</v>
      </c>
      <c r="C1586" t="s">
        <v>78</v>
      </c>
      <c r="D1586">
        <v>1</v>
      </c>
      <c r="E1586" t="s">
        <v>540</v>
      </c>
      <c r="F1586" t="s">
        <v>538</v>
      </c>
      <c r="G1586">
        <v>-23.45996367</v>
      </c>
      <c r="H1586">
        <v>-46.758270840000002</v>
      </c>
    </row>
    <row r="1587" spans="1:8">
      <c r="A1587">
        <v>1586</v>
      </c>
      <c r="B1587">
        <v>5</v>
      </c>
      <c r="C1587" t="s">
        <v>78</v>
      </c>
      <c r="D1587">
        <v>1</v>
      </c>
      <c r="E1587" t="s">
        <v>540</v>
      </c>
      <c r="F1587" t="s">
        <v>538</v>
      </c>
      <c r="G1587">
        <v>-23.459410890000001</v>
      </c>
      <c r="H1587">
        <v>-46.758623620000002</v>
      </c>
    </row>
    <row r="1588" spans="1:8">
      <c r="A1588">
        <v>1587</v>
      </c>
      <c r="B1588">
        <v>6</v>
      </c>
      <c r="C1588" t="s">
        <v>36</v>
      </c>
      <c r="D1588">
        <v>14</v>
      </c>
      <c r="E1588" t="s">
        <v>540</v>
      </c>
      <c r="F1588" t="s">
        <v>538</v>
      </c>
      <c r="G1588">
        <v>-23.45874422</v>
      </c>
      <c r="H1588">
        <v>-46.759254179999999</v>
      </c>
    </row>
    <row r="1589" spans="1:8">
      <c r="A1589">
        <v>1588</v>
      </c>
      <c r="B1589">
        <v>7</v>
      </c>
      <c r="C1589" t="s">
        <v>78</v>
      </c>
      <c r="D1589">
        <v>1</v>
      </c>
      <c r="E1589" t="s">
        <v>540</v>
      </c>
      <c r="F1589" t="s">
        <v>538</v>
      </c>
      <c r="G1589">
        <v>-23.459160870000002</v>
      </c>
      <c r="H1589">
        <v>-46.758870809999998</v>
      </c>
    </row>
    <row r="1590" spans="1:8">
      <c r="A1590">
        <v>1589</v>
      </c>
      <c r="B1590">
        <v>8</v>
      </c>
      <c r="C1590" t="s">
        <v>78</v>
      </c>
      <c r="D1590">
        <v>1</v>
      </c>
      <c r="E1590" t="s">
        <v>540</v>
      </c>
      <c r="F1590" t="s">
        <v>538</v>
      </c>
      <c r="G1590">
        <v>-23.459160879999999</v>
      </c>
      <c r="H1590">
        <v>-46.758870829999999</v>
      </c>
    </row>
    <row r="1591" spans="1:8">
      <c r="A1591">
        <v>1590</v>
      </c>
      <c r="B1591">
        <v>9</v>
      </c>
      <c r="C1591" t="s">
        <v>36</v>
      </c>
      <c r="D1591">
        <v>35</v>
      </c>
      <c r="E1591" t="s">
        <v>540</v>
      </c>
      <c r="F1591" t="s">
        <v>538</v>
      </c>
      <c r="G1591">
        <v>-23.45916089</v>
      </c>
      <c r="H1591">
        <v>-46.75887084</v>
      </c>
    </row>
    <row r="1592" spans="1:8">
      <c r="A1592">
        <v>1591</v>
      </c>
      <c r="B1592">
        <v>10</v>
      </c>
      <c r="C1592" t="s">
        <v>78</v>
      </c>
      <c r="D1592">
        <v>1</v>
      </c>
      <c r="E1592" t="s">
        <v>540</v>
      </c>
      <c r="F1592" t="s">
        <v>538</v>
      </c>
      <c r="G1592">
        <v>-23.458760890000001</v>
      </c>
      <c r="H1592">
        <v>-46.759054169999999</v>
      </c>
    </row>
    <row r="1593" spans="1:8">
      <c r="A1593">
        <v>1592</v>
      </c>
      <c r="B1593">
        <v>11</v>
      </c>
      <c r="C1593" t="s">
        <v>26</v>
      </c>
      <c r="D1593">
        <v>10</v>
      </c>
      <c r="E1593" t="s">
        <v>540</v>
      </c>
      <c r="F1593" t="s">
        <v>538</v>
      </c>
      <c r="G1593">
        <v>-23.458760890000001</v>
      </c>
      <c r="H1593">
        <v>-46.75905418</v>
      </c>
    </row>
    <row r="1594" spans="1:8">
      <c r="A1594">
        <v>1593</v>
      </c>
      <c r="B1594">
        <v>12</v>
      </c>
      <c r="C1594" t="s">
        <v>78</v>
      </c>
      <c r="D1594">
        <v>1</v>
      </c>
      <c r="E1594" t="s">
        <v>540</v>
      </c>
      <c r="F1594" t="s">
        <v>538</v>
      </c>
      <c r="G1594">
        <v>-23.458691429999998</v>
      </c>
      <c r="H1594">
        <v>-46.759068059999997</v>
      </c>
    </row>
    <row r="1595" spans="1:8">
      <c r="A1595">
        <v>1594</v>
      </c>
      <c r="B1595">
        <v>13</v>
      </c>
      <c r="C1595" t="s">
        <v>36</v>
      </c>
      <c r="D1595">
        <v>150</v>
      </c>
      <c r="E1595" t="s">
        <v>540</v>
      </c>
      <c r="F1595" t="s">
        <v>538</v>
      </c>
      <c r="G1595">
        <v>-23.458691439999999</v>
      </c>
      <c r="H1595">
        <v>-46.759068069999998</v>
      </c>
    </row>
    <row r="1596" spans="1:8">
      <c r="A1596">
        <v>1595</v>
      </c>
      <c r="B1596">
        <v>14</v>
      </c>
      <c r="C1596" t="s">
        <v>78</v>
      </c>
      <c r="D1596">
        <v>1</v>
      </c>
      <c r="E1596" t="s">
        <v>540</v>
      </c>
      <c r="F1596" t="s">
        <v>538</v>
      </c>
      <c r="G1596">
        <v>-23.457071979999998</v>
      </c>
      <c r="H1596">
        <v>-46.760112499999998</v>
      </c>
    </row>
    <row r="1597" spans="1:8">
      <c r="A1597">
        <v>1596</v>
      </c>
      <c r="B1597">
        <v>15</v>
      </c>
      <c r="C1597" t="s">
        <v>52</v>
      </c>
      <c r="D1597">
        <v>16</v>
      </c>
      <c r="E1597" t="s">
        <v>540</v>
      </c>
      <c r="F1597" t="s">
        <v>538</v>
      </c>
      <c r="G1597">
        <v>-23.457071989999999</v>
      </c>
      <c r="H1597">
        <v>-46.760112509999999</v>
      </c>
    </row>
    <row r="1598" spans="1:8">
      <c r="A1598">
        <v>1597</v>
      </c>
      <c r="B1598">
        <v>16</v>
      </c>
      <c r="C1598" t="s">
        <v>78</v>
      </c>
      <c r="D1598">
        <v>1</v>
      </c>
      <c r="E1598" t="s">
        <v>540</v>
      </c>
      <c r="F1598" t="s">
        <v>538</v>
      </c>
      <c r="G1598">
        <v>-23.457127530000001</v>
      </c>
      <c r="H1598">
        <v>-46.760065279999999</v>
      </c>
    </row>
    <row r="1599" spans="1:8">
      <c r="A1599">
        <v>1598</v>
      </c>
      <c r="B1599">
        <v>17</v>
      </c>
      <c r="C1599" t="s">
        <v>78</v>
      </c>
      <c r="D1599">
        <v>1</v>
      </c>
      <c r="E1599" t="s">
        <v>540</v>
      </c>
      <c r="F1599" t="s">
        <v>538</v>
      </c>
      <c r="G1599">
        <v>-23.457127400000001</v>
      </c>
      <c r="H1599">
        <v>-46.76006529</v>
      </c>
    </row>
    <row r="1600" spans="1:8">
      <c r="A1600">
        <v>1599</v>
      </c>
      <c r="B1600">
        <v>18</v>
      </c>
      <c r="C1600" t="s">
        <v>36</v>
      </c>
      <c r="D1600">
        <v>69</v>
      </c>
      <c r="E1600" t="s">
        <v>540</v>
      </c>
      <c r="F1600" t="s">
        <v>538</v>
      </c>
      <c r="G1600">
        <v>-23.457127549999999</v>
      </c>
      <c r="H1600">
        <v>-46.760065300000001</v>
      </c>
    </row>
    <row r="1601" spans="1:8">
      <c r="A1601">
        <v>1600</v>
      </c>
      <c r="B1601">
        <v>19</v>
      </c>
      <c r="C1601" t="s">
        <v>78</v>
      </c>
      <c r="D1601">
        <v>1</v>
      </c>
      <c r="E1601" t="s">
        <v>540</v>
      </c>
      <c r="F1601" t="s">
        <v>538</v>
      </c>
      <c r="G1601">
        <v>-23.457471980000001</v>
      </c>
      <c r="H1601">
        <v>-46.759679169999998</v>
      </c>
    </row>
    <row r="1602" spans="1:8">
      <c r="A1602">
        <v>1601</v>
      </c>
      <c r="B1602">
        <v>20</v>
      </c>
      <c r="C1602" t="s">
        <v>80</v>
      </c>
      <c r="D1602">
        <v>1</v>
      </c>
      <c r="E1602" t="s">
        <v>540</v>
      </c>
      <c r="F1602" t="s">
        <v>538</v>
      </c>
      <c r="G1602">
        <v>-23.457471989999998</v>
      </c>
      <c r="H1602">
        <v>-46.759679179999999</v>
      </c>
    </row>
    <row r="1603" spans="1:8" hidden="1">
      <c r="A1603">
        <v>1602</v>
      </c>
      <c r="B1603">
        <v>1</v>
      </c>
      <c r="C1603" t="s">
        <v>52</v>
      </c>
      <c r="D1603">
        <v>16</v>
      </c>
      <c r="E1603" t="s">
        <v>541</v>
      </c>
      <c r="F1603" t="s">
        <v>542</v>
      </c>
      <c r="G1603">
        <v>-23.338059000000001</v>
      </c>
      <c r="H1603">
        <v>-46.694794000000002</v>
      </c>
    </row>
    <row r="1604" spans="1:8" hidden="1">
      <c r="A1604">
        <v>1603</v>
      </c>
      <c r="B1604">
        <v>2</v>
      </c>
      <c r="C1604" t="s">
        <v>44</v>
      </c>
      <c r="D1604">
        <v>40</v>
      </c>
      <c r="E1604" t="s">
        <v>541</v>
      </c>
      <c r="F1604" t="s">
        <v>542</v>
      </c>
      <c r="G1604">
        <v>-23.348036</v>
      </c>
      <c r="H1604">
        <v>-46.705281999999997</v>
      </c>
    </row>
    <row r="1605" spans="1:8" hidden="1">
      <c r="A1605">
        <v>1604</v>
      </c>
      <c r="B1605">
        <v>3</v>
      </c>
      <c r="C1605" t="s">
        <v>20</v>
      </c>
      <c r="D1605">
        <v>5</v>
      </c>
      <c r="E1605" t="s">
        <v>541</v>
      </c>
      <c r="F1605" t="s">
        <v>542</v>
      </c>
      <c r="G1605">
        <v>-23.346926</v>
      </c>
      <c r="H1605">
        <v>-46.710681999999998</v>
      </c>
    </row>
    <row r="1606" spans="1:8" hidden="1">
      <c r="A1606">
        <v>1605</v>
      </c>
      <c r="B1606">
        <v>4</v>
      </c>
      <c r="C1606" t="s">
        <v>36</v>
      </c>
      <c r="D1606">
        <v>10</v>
      </c>
      <c r="E1606" t="s">
        <v>541</v>
      </c>
      <c r="F1606" t="s">
        <v>542</v>
      </c>
      <c r="G1606">
        <v>-23.346997999999999</v>
      </c>
      <c r="H1606">
        <v>-46.710712000000001</v>
      </c>
    </row>
    <row r="1607" spans="1:8" hidden="1">
      <c r="A1607">
        <v>1606</v>
      </c>
      <c r="B1607">
        <v>5</v>
      </c>
      <c r="C1607" t="s">
        <v>44</v>
      </c>
      <c r="D1607">
        <v>40</v>
      </c>
      <c r="E1607" t="s">
        <v>541</v>
      </c>
      <c r="F1607" t="s">
        <v>542</v>
      </c>
      <c r="G1607">
        <v>-23.347024000000001</v>
      </c>
      <c r="H1607">
        <v>-46.700752000000001</v>
      </c>
    </row>
    <row r="1608" spans="1:8" hidden="1">
      <c r="A1608">
        <v>1607</v>
      </c>
      <c r="B1608">
        <v>6</v>
      </c>
      <c r="C1608" t="s">
        <v>26</v>
      </c>
      <c r="D1608">
        <v>10</v>
      </c>
      <c r="E1608" t="s">
        <v>541</v>
      </c>
      <c r="F1608" t="s">
        <v>542</v>
      </c>
      <c r="G1608">
        <v>-23.360181999999998</v>
      </c>
      <c r="H1608">
        <v>-46.707689000000002</v>
      </c>
    </row>
    <row r="1609" spans="1:8" hidden="1">
      <c r="A1609">
        <v>1608</v>
      </c>
      <c r="B1609">
        <v>7</v>
      </c>
      <c r="C1609" t="s">
        <v>44</v>
      </c>
      <c r="D1609">
        <v>40</v>
      </c>
      <c r="E1609" t="s">
        <v>541</v>
      </c>
      <c r="F1609" t="s">
        <v>542</v>
      </c>
      <c r="G1609">
        <v>-23.359038999999999</v>
      </c>
      <c r="H1609">
        <v>-46.699539999999999</v>
      </c>
    </row>
    <row r="1610" spans="1:8" hidden="1">
      <c r="A1610">
        <v>1609</v>
      </c>
      <c r="B1610">
        <v>8</v>
      </c>
      <c r="C1610" t="s">
        <v>44</v>
      </c>
      <c r="D1610">
        <v>40</v>
      </c>
      <c r="E1610" t="s">
        <v>541</v>
      </c>
      <c r="F1610" t="s">
        <v>542</v>
      </c>
      <c r="G1610">
        <v>-23.349810999999999</v>
      </c>
      <c r="H1610">
        <v>-46.701965999999999</v>
      </c>
    </row>
    <row r="1611" spans="1:8" hidden="1">
      <c r="A1611">
        <v>1610</v>
      </c>
      <c r="B1611">
        <v>9</v>
      </c>
      <c r="C1611" t="s">
        <v>44</v>
      </c>
      <c r="D1611">
        <v>40</v>
      </c>
      <c r="E1611" t="s">
        <v>541</v>
      </c>
      <c r="F1611" t="s">
        <v>542</v>
      </c>
      <c r="G1611">
        <v>-23.338882999999999</v>
      </c>
      <c r="H1611">
        <v>-46.700408000000003</v>
      </c>
    </row>
    <row r="1612" spans="1:8" hidden="1">
      <c r="A1612">
        <v>1611</v>
      </c>
      <c r="B1612">
        <v>10</v>
      </c>
      <c r="C1612" t="s">
        <v>70</v>
      </c>
      <c r="D1612">
        <v>1</v>
      </c>
      <c r="E1612" t="s">
        <v>541</v>
      </c>
      <c r="F1612" t="s">
        <v>542</v>
      </c>
      <c r="G1612">
        <v>-23.338918</v>
      </c>
      <c r="H1612">
        <v>-46.700487000000003</v>
      </c>
    </row>
    <row r="1613" spans="1:8" hidden="1">
      <c r="A1613">
        <v>1612</v>
      </c>
      <c r="B1613">
        <v>11</v>
      </c>
      <c r="C1613" t="s">
        <v>44</v>
      </c>
      <c r="D1613">
        <v>100</v>
      </c>
      <c r="E1613" t="s">
        <v>541</v>
      </c>
      <c r="F1613" t="s">
        <v>542</v>
      </c>
      <c r="G1613">
        <v>-23.339684999999999</v>
      </c>
      <c r="H1613">
        <v>-46.721268000000002</v>
      </c>
    </row>
    <row r="1614" spans="1:8" hidden="1">
      <c r="A1614">
        <v>1613</v>
      </c>
      <c r="B1614">
        <v>12</v>
      </c>
      <c r="C1614" t="s">
        <v>70</v>
      </c>
      <c r="D1614">
        <v>1</v>
      </c>
      <c r="E1614" t="s">
        <v>541</v>
      </c>
      <c r="F1614" t="s">
        <v>542</v>
      </c>
      <c r="G1614">
        <v>-23.339086000000002</v>
      </c>
      <c r="H1614">
        <v>-46.723148000000002</v>
      </c>
    </row>
    <row r="1615" spans="1:8" hidden="1">
      <c r="A1615">
        <v>1614</v>
      </c>
      <c r="B1615">
        <v>1</v>
      </c>
      <c r="C1615" t="s">
        <v>44</v>
      </c>
      <c r="D1615">
        <v>100</v>
      </c>
      <c r="E1615" t="s">
        <v>543</v>
      </c>
      <c r="F1615" t="s">
        <v>544</v>
      </c>
      <c r="G1615">
        <v>-23.401532700000001</v>
      </c>
      <c r="H1615">
        <v>-46.532399060000003</v>
      </c>
    </row>
    <row r="1616" spans="1:8" hidden="1">
      <c r="A1616">
        <v>1615</v>
      </c>
      <c r="B1616">
        <v>2</v>
      </c>
      <c r="C1616" t="s">
        <v>14</v>
      </c>
      <c r="D1616">
        <v>1600</v>
      </c>
      <c r="E1616" t="s">
        <v>543</v>
      </c>
      <c r="F1616" t="s">
        <v>544</v>
      </c>
      <c r="G1616">
        <v>-23.40096891</v>
      </c>
      <c r="H1616">
        <v>-46.533022510000002</v>
      </c>
    </row>
    <row r="1617" spans="1:8" hidden="1">
      <c r="A1617">
        <v>1616</v>
      </c>
      <c r="B1617">
        <v>3</v>
      </c>
      <c r="C1617" t="s">
        <v>52</v>
      </c>
      <c r="D1617">
        <v>49</v>
      </c>
      <c r="E1617" t="s">
        <v>543</v>
      </c>
      <c r="F1617" t="s">
        <v>544</v>
      </c>
      <c r="G1617">
        <v>-23.39802942</v>
      </c>
      <c r="H1617">
        <v>-46.53093629</v>
      </c>
    </row>
    <row r="1618" spans="1:8" hidden="1">
      <c r="A1618">
        <v>1617</v>
      </c>
      <c r="B1618">
        <v>4</v>
      </c>
      <c r="C1618" t="s">
        <v>50</v>
      </c>
      <c r="D1618">
        <v>84</v>
      </c>
      <c r="E1618" t="s">
        <v>543</v>
      </c>
      <c r="F1618" t="s">
        <v>544</v>
      </c>
      <c r="G1618">
        <v>-23.396457250000001</v>
      </c>
      <c r="H1618">
        <v>-46.532958100000002</v>
      </c>
    </row>
    <row r="1619" spans="1:8" hidden="1">
      <c r="A1619">
        <v>1618</v>
      </c>
      <c r="B1619">
        <v>5</v>
      </c>
      <c r="C1619" t="s">
        <v>44</v>
      </c>
      <c r="D1619">
        <v>100</v>
      </c>
      <c r="E1619" t="s">
        <v>543</v>
      </c>
      <c r="F1619" t="s">
        <v>544</v>
      </c>
      <c r="G1619">
        <v>-23.396364479999999</v>
      </c>
      <c r="H1619">
        <v>-46.53327393</v>
      </c>
    </row>
    <row r="1620" spans="1:8" hidden="1">
      <c r="A1620">
        <v>1619</v>
      </c>
      <c r="B1620">
        <v>6</v>
      </c>
      <c r="C1620" t="s">
        <v>44</v>
      </c>
      <c r="D1620">
        <v>66</v>
      </c>
      <c r="E1620" t="s">
        <v>543</v>
      </c>
      <c r="F1620" t="s">
        <v>544</v>
      </c>
      <c r="G1620">
        <v>-23.39644444</v>
      </c>
      <c r="H1620">
        <v>-46.533046759999998</v>
      </c>
    </row>
    <row r="1621" spans="1:8" hidden="1">
      <c r="A1621">
        <v>1620</v>
      </c>
      <c r="B1621">
        <v>7</v>
      </c>
      <c r="C1621" t="s">
        <v>52</v>
      </c>
      <c r="D1621">
        <v>15</v>
      </c>
      <c r="E1621" t="s">
        <v>543</v>
      </c>
      <c r="F1621" t="s">
        <v>544</v>
      </c>
      <c r="G1621">
        <v>-23.39627651</v>
      </c>
      <c r="H1621">
        <v>-46.532973730000002</v>
      </c>
    </row>
    <row r="1622" spans="1:8" hidden="1">
      <c r="A1622">
        <v>1621</v>
      </c>
      <c r="B1622">
        <v>8</v>
      </c>
      <c r="C1622" t="s">
        <v>56</v>
      </c>
      <c r="D1622">
        <v>10</v>
      </c>
      <c r="E1622" t="s">
        <v>543</v>
      </c>
      <c r="F1622" t="s">
        <v>544</v>
      </c>
      <c r="G1622">
        <v>-23.396277779999998</v>
      </c>
      <c r="H1622">
        <v>-46.532947219999997</v>
      </c>
    </row>
    <row r="1623" spans="1:8" hidden="1">
      <c r="A1623">
        <v>1622</v>
      </c>
      <c r="B1623">
        <v>9</v>
      </c>
      <c r="C1623" t="s">
        <v>22</v>
      </c>
      <c r="D1623">
        <v>14</v>
      </c>
      <c r="E1623" t="s">
        <v>543</v>
      </c>
      <c r="F1623" t="s">
        <v>544</v>
      </c>
      <c r="G1623">
        <v>-23.396277779999998</v>
      </c>
      <c r="H1623">
        <v>-46.532947229999998</v>
      </c>
    </row>
    <row r="1624" spans="1:8" hidden="1">
      <c r="A1624">
        <v>1623</v>
      </c>
      <c r="B1624">
        <v>10</v>
      </c>
      <c r="C1624" t="s">
        <v>18</v>
      </c>
      <c r="D1624">
        <v>230</v>
      </c>
      <c r="E1624" t="s">
        <v>543</v>
      </c>
      <c r="F1624" t="s">
        <v>544</v>
      </c>
      <c r="G1624">
        <v>-23.396159690000001</v>
      </c>
      <c r="H1624">
        <v>-46.53304661</v>
      </c>
    </row>
    <row r="1625" spans="1:8" hidden="1">
      <c r="A1625">
        <v>1624</v>
      </c>
      <c r="B1625">
        <v>11</v>
      </c>
      <c r="C1625" t="s">
        <v>20</v>
      </c>
      <c r="D1625">
        <v>230</v>
      </c>
      <c r="E1625" t="s">
        <v>543</v>
      </c>
      <c r="F1625" t="s">
        <v>544</v>
      </c>
      <c r="G1625">
        <v>-23.396158329999999</v>
      </c>
      <c r="H1625">
        <v>-46.53304722</v>
      </c>
    </row>
    <row r="1626" spans="1:8" hidden="1">
      <c r="A1626">
        <v>1625</v>
      </c>
      <c r="B1626">
        <v>12</v>
      </c>
      <c r="C1626" t="s">
        <v>36</v>
      </c>
      <c r="D1626">
        <v>230</v>
      </c>
      <c r="E1626" t="s">
        <v>543</v>
      </c>
      <c r="F1626" t="s">
        <v>544</v>
      </c>
      <c r="G1626">
        <v>-23.396158329999999</v>
      </c>
      <c r="H1626">
        <v>-46.53304722</v>
      </c>
    </row>
    <row r="1627" spans="1:8" hidden="1">
      <c r="A1627">
        <v>1626</v>
      </c>
      <c r="B1627">
        <v>13</v>
      </c>
      <c r="C1627" t="s">
        <v>68</v>
      </c>
      <c r="D1627">
        <v>1</v>
      </c>
      <c r="E1627" t="s">
        <v>543</v>
      </c>
      <c r="F1627" t="s">
        <v>544</v>
      </c>
      <c r="G1627">
        <v>-23.396158329999999</v>
      </c>
      <c r="H1627">
        <v>-46.53304722</v>
      </c>
    </row>
    <row r="1628" spans="1:8" hidden="1">
      <c r="A1628">
        <v>1627</v>
      </c>
      <c r="B1628">
        <v>14</v>
      </c>
      <c r="C1628" t="s">
        <v>76</v>
      </c>
      <c r="D1628">
        <v>1</v>
      </c>
      <c r="E1628" t="s">
        <v>543</v>
      </c>
      <c r="F1628" t="s">
        <v>544</v>
      </c>
      <c r="G1628">
        <v>-23.396158329999999</v>
      </c>
      <c r="H1628">
        <v>-46.53304722</v>
      </c>
    </row>
    <row r="1629" spans="1:8" hidden="1">
      <c r="A1629">
        <v>1628</v>
      </c>
      <c r="B1629">
        <v>15</v>
      </c>
      <c r="C1629" t="s">
        <v>18</v>
      </c>
      <c r="D1629">
        <v>112</v>
      </c>
      <c r="E1629" t="s">
        <v>543</v>
      </c>
      <c r="F1629" t="s">
        <v>544</v>
      </c>
      <c r="G1629">
        <v>-23.394136110000002</v>
      </c>
      <c r="H1629">
        <v>-46.532680560000003</v>
      </c>
    </row>
    <row r="1630" spans="1:8" hidden="1">
      <c r="A1630">
        <v>1629</v>
      </c>
      <c r="B1630">
        <v>16</v>
      </c>
      <c r="C1630" t="s">
        <v>20</v>
      </c>
      <c r="D1630">
        <v>112</v>
      </c>
      <c r="E1630" t="s">
        <v>543</v>
      </c>
      <c r="F1630" t="s">
        <v>544</v>
      </c>
      <c r="G1630">
        <v>-23.394136110000002</v>
      </c>
      <c r="H1630">
        <v>-46.532680560000003</v>
      </c>
    </row>
    <row r="1631" spans="1:8" hidden="1">
      <c r="A1631">
        <v>1630</v>
      </c>
      <c r="B1631">
        <v>17</v>
      </c>
      <c r="C1631" t="s">
        <v>30</v>
      </c>
      <c r="D1631">
        <v>6</v>
      </c>
      <c r="E1631" t="s">
        <v>543</v>
      </c>
      <c r="F1631" t="s">
        <v>544</v>
      </c>
      <c r="G1631">
        <v>-23.3932</v>
      </c>
      <c r="H1631">
        <v>-46.532538889999998</v>
      </c>
    </row>
    <row r="1632" spans="1:8" hidden="1">
      <c r="A1632">
        <v>1631</v>
      </c>
      <c r="B1632">
        <v>18</v>
      </c>
      <c r="C1632" t="s">
        <v>18</v>
      </c>
      <c r="D1632">
        <v>6</v>
      </c>
      <c r="E1632" t="s">
        <v>543</v>
      </c>
      <c r="F1632" t="s">
        <v>544</v>
      </c>
      <c r="G1632">
        <v>-23.3932</v>
      </c>
      <c r="H1632">
        <v>-46.532538889999998</v>
      </c>
    </row>
    <row r="1633" spans="1:8" hidden="1">
      <c r="A1633">
        <v>1632</v>
      </c>
      <c r="B1633">
        <v>19</v>
      </c>
      <c r="C1633" t="s">
        <v>18</v>
      </c>
      <c r="D1633">
        <v>105</v>
      </c>
      <c r="E1633" t="s">
        <v>543</v>
      </c>
      <c r="F1633" t="s">
        <v>544</v>
      </c>
      <c r="G1633">
        <v>-23.392127779999999</v>
      </c>
      <c r="H1633">
        <v>-46.532258329999998</v>
      </c>
    </row>
    <row r="1634" spans="1:8" hidden="1">
      <c r="A1634">
        <v>1633</v>
      </c>
      <c r="B1634">
        <v>20</v>
      </c>
      <c r="C1634" t="s">
        <v>36</v>
      </c>
      <c r="D1634">
        <v>105</v>
      </c>
      <c r="E1634" t="s">
        <v>543</v>
      </c>
      <c r="F1634" t="s">
        <v>544</v>
      </c>
      <c r="G1634">
        <v>-23.392127779999999</v>
      </c>
      <c r="H1634">
        <v>-46.532258329999998</v>
      </c>
    </row>
    <row r="1635" spans="1:8" hidden="1">
      <c r="A1635">
        <v>1634</v>
      </c>
      <c r="B1635">
        <v>21</v>
      </c>
      <c r="C1635" t="s">
        <v>18</v>
      </c>
      <c r="D1635">
        <v>94</v>
      </c>
      <c r="E1635" t="s">
        <v>543</v>
      </c>
      <c r="F1635" t="s">
        <v>544</v>
      </c>
      <c r="G1635">
        <v>-23.390988889999999</v>
      </c>
      <c r="H1635">
        <v>-46.532147219999999</v>
      </c>
    </row>
    <row r="1636" spans="1:8" hidden="1">
      <c r="A1636">
        <v>1635</v>
      </c>
      <c r="B1636">
        <v>22</v>
      </c>
      <c r="C1636" t="s">
        <v>36</v>
      </c>
      <c r="D1636">
        <v>94</v>
      </c>
      <c r="E1636" t="s">
        <v>543</v>
      </c>
      <c r="F1636" t="s">
        <v>544</v>
      </c>
      <c r="G1636">
        <v>-23.390988889999999</v>
      </c>
      <c r="H1636">
        <v>-46.532147219999999</v>
      </c>
    </row>
    <row r="1637" spans="1:8" hidden="1">
      <c r="A1637">
        <v>1636</v>
      </c>
      <c r="B1637">
        <v>23</v>
      </c>
      <c r="C1637" t="s">
        <v>30</v>
      </c>
      <c r="D1637">
        <v>7</v>
      </c>
      <c r="E1637" t="s">
        <v>543</v>
      </c>
      <c r="F1637" t="s">
        <v>544</v>
      </c>
      <c r="G1637">
        <v>-23.390177779999998</v>
      </c>
      <c r="H1637">
        <v>-46.532213890000001</v>
      </c>
    </row>
    <row r="1638" spans="1:8" hidden="1">
      <c r="A1638">
        <v>1637</v>
      </c>
      <c r="B1638">
        <v>24</v>
      </c>
      <c r="C1638" t="s">
        <v>36</v>
      </c>
      <c r="D1638">
        <v>30</v>
      </c>
      <c r="E1638" t="s">
        <v>543</v>
      </c>
      <c r="F1638" t="s">
        <v>544</v>
      </c>
      <c r="G1638">
        <v>-23.389975</v>
      </c>
      <c r="H1638">
        <v>-46.532236109999999</v>
      </c>
    </row>
    <row r="1639" spans="1:8" hidden="1">
      <c r="A1639">
        <v>1638</v>
      </c>
      <c r="B1639">
        <v>25</v>
      </c>
      <c r="C1639" t="s">
        <v>18</v>
      </c>
      <c r="D1639">
        <v>30</v>
      </c>
      <c r="E1639" t="s">
        <v>543</v>
      </c>
      <c r="F1639" t="s">
        <v>544</v>
      </c>
      <c r="G1639">
        <v>-23.389975</v>
      </c>
      <c r="H1639">
        <v>-46.532236109999999</v>
      </c>
    </row>
    <row r="1640" spans="1:8" hidden="1">
      <c r="A1640">
        <v>1639</v>
      </c>
      <c r="B1640">
        <v>26</v>
      </c>
      <c r="C1640" t="s">
        <v>68</v>
      </c>
      <c r="D1640">
        <v>1</v>
      </c>
      <c r="E1640" t="s">
        <v>543</v>
      </c>
      <c r="F1640" t="s">
        <v>544</v>
      </c>
      <c r="G1640">
        <v>-23.389975</v>
      </c>
      <c r="H1640">
        <v>-46.532236109999999</v>
      </c>
    </row>
    <row r="1641" spans="1:8" hidden="1">
      <c r="A1641">
        <v>1640</v>
      </c>
      <c r="B1641">
        <v>27</v>
      </c>
      <c r="C1641" t="s">
        <v>18</v>
      </c>
      <c r="D1641">
        <v>15</v>
      </c>
      <c r="E1641" t="s">
        <v>543</v>
      </c>
      <c r="F1641" t="s">
        <v>544</v>
      </c>
      <c r="G1641">
        <v>-23.389772220000001</v>
      </c>
      <c r="H1641">
        <v>-46.532136110000003</v>
      </c>
    </row>
    <row r="1642" spans="1:8" hidden="1">
      <c r="A1642">
        <v>1641</v>
      </c>
      <c r="B1642">
        <v>28</v>
      </c>
      <c r="C1642" t="s">
        <v>20</v>
      </c>
      <c r="D1642">
        <v>15</v>
      </c>
      <c r="E1642" t="s">
        <v>543</v>
      </c>
      <c r="F1642" t="s">
        <v>544</v>
      </c>
      <c r="G1642">
        <v>-23.389772220000001</v>
      </c>
      <c r="H1642">
        <v>-46.532136110000003</v>
      </c>
    </row>
    <row r="1643" spans="1:8" hidden="1">
      <c r="A1643">
        <v>1642</v>
      </c>
      <c r="B1643">
        <v>29</v>
      </c>
      <c r="C1643" t="s">
        <v>36</v>
      </c>
      <c r="D1643">
        <v>15</v>
      </c>
      <c r="E1643" t="s">
        <v>543</v>
      </c>
      <c r="F1643" t="s">
        <v>544</v>
      </c>
      <c r="G1643">
        <v>-23.389772220000001</v>
      </c>
      <c r="H1643">
        <v>-46.532136110000003</v>
      </c>
    </row>
    <row r="1644" spans="1:8" hidden="1">
      <c r="A1644">
        <v>1643</v>
      </c>
      <c r="B1644">
        <v>30</v>
      </c>
      <c r="C1644" t="s">
        <v>18</v>
      </c>
      <c r="D1644">
        <v>140</v>
      </c>
      <c r="E1644" t="s">
        <v>543</v>
      </c>
      <c r="F1644" t="s">
        <v>544</v>
      </c>
      <c r="G1644">
        <v>-23.389369439999999</v>
      </c>
      <c r="H1644">
        <v>-46.531880559999998</v>
      </c>
    </row>
    <row r="1645" spans="1:8" hidden="1">
      <c r="A1645">
        <v>1644</v>
      </c>
      <c r="B1645">
        <v>31</v>
      </c>
      <c r="C1645" t="s">
        <v>20</v>
      </c>
      <c r="D1645">
        <v>140</v>
      </c>
      <c r="E1645" t="s">
        <v>543</v>
      </c>
      <c r="F1645" t="s">
        <v>544</v>
      </c>
      <c r="G1645">
        <v>-23.389369439999999</v>
      </c>
      <c r="H1645">
        <v>-46.531880559999998</v>
      </c>
    </row>
    <row r="1646" spans="1:8" hidden="1">
      <c r="A1646">
        <v>1645</v>
      </c>
      <c r="B1646">
        <v>32</v>
      </c>
      <c r="C1646" t="s">
        <v>18</v>
      </c>
      <c r="D1646">
        <v>25</v>
      </c>
      <c r="E1646" t="s">
        <v>543</v>
      </c>
      <c r="F1646" t="s">
        <v>544</v>
      </c>
      <c r="G1646">
        <v>-23.387491669999999</v>
      </c>
      <c r="H1646">
        <v>-46.531638890000004</v>
      </c>
    </row>
    <row r="1647" spans="1:8" hidden="1">
      <c r="A1647">
        <v>1646</v>
      </c>
      <c r="B1647">
        <v>33</v>
      </c>
      <c r="C1647" t="s">
        <v>36</v>
      </c>
      <c r="D1647">
        <v>25</v>
      </c>
      <c r="E1647" t="s">
        <v>543</v>
      </c>
      <c r="F1647" t="s">
        <v>544</v>
      </c>
      <c r="G1647">
        <v>-23.387491669999999</v>
      </c>
      <c r="H1647">
        <v>-46.531638890000004</v>
      </c>
    </row>
    <row r="1648" spans="1:8" hidden="1">
      <c r="A1648">
        <v>1647</v>
      </c>
      <c r="B1648">
        <v>34</v>
      </c>
      <c r="C1648" t="s">
        <v>20</v>
      </c>
      <c r="D1648">
        <v>16</v>
      </c>
      <c r="E1648" t="s">
        <v>543</v>
      </c>
      <c r="F1648" t="s">
        <v>544</v>
      </c>
      <c r="G1648">
        <v>-23.386427780000002</v>
      </c>
      <c r="H1648">
        <v>-46.53105</v>
      </c>
    </row>
    <row r="1649" spans="1:8" hidden="1">
      <c r="A1649">
        <v>1648</v>
      </c>
      <c r="B1649">
        <v>35</v>
      </c>
      <c r="C1649" t="s">
        <v>18</v>
      </c>
      <c r="D1649">
        <v>16</v>
      </c>
      <c r="E1649" t="s">
        <v>543</v>
      </c>
      <c r="F1649" t="s">
        <v>544</v>
      </c>
      <c r="G1649">
        <v>-23.386427780000002</v>
      </c>
      <c r="H1649">
        <v>-46.53105</v>
      </c>
    </row>
    <row r="1650" spans="1:8" hidden="1">
      <c r="A1650">
        <v>1649</v>
      </c>
      <c r="B1650">
        <v>36</v>
      </c>
      <c r="C1650" t="s">
        <v>30</v>
      </c>
      <c r="D1650">
        <v>6</v>
      </c>
      <c r="E1650" t="s">
        <v>543</v>
      </c>
      <c r="F1650" t="s">
        <v>544</v>
      </c>
      <c r="G1650">
        <v>-23.38580833</v>
      </c>
      <c r="H1650">
        <v>-46.530747220000002</v>
      </c>
    </row>
    <row r="1651" spans="1:8" hidden="1">
      <c r="A1651">
        <v>1650</v>
      </c>
      <c r="B1651">
        <v>37</v>
      </c>
      <c r="C1651" t="s">
        <v>44</v>
      </c>
      <c r="D1651">
        <v>40</v>
      </c>
      <c r="E1651" t="s">
        <v>543</v>
      </c>
      <c r="F1651" t="s">
        <v>544</v>
      </c>
      <c r="G1651">
        <v>-23.385469440000001</v>
      </c>
      <c r="H1651">
        <v>-46.530702779999999</v>
      </c>
    </row>
    <row r="1652" spans="1:8" hidden="1">
      <c r="A1652">
        <v>1651</v>
      </c>
      <c r="B1652">
        <v>38</v>
      </c>
      <c r="C1652" t="s">
        <v>30</v>
      </c>
      <c r="D1652">
        <v>7</v>
      </c>
      <c r="E1652" t="s">
        <v>543</v>
      </c>
      <c r="F1652" t="s">
        <v>544</v>
      </c>
      <c r="G1652">
        <v>-23.385427780000001</v>
      </c>
      <c r="H1652">
        <v>-46.530711109999999</v>
      </c>
    </row>
    <row r="1653" spans="1:8" hidden="1">
      <c r="A1653">
        <v>1652</v>
      </c>
      <c r="B1653">
        <v>39</v>
      </c>
      <c r="C1653" t="s">
        <v>54</v>
      </c>
      <c r="D1653">
        <v>16</v>
      </c>
      <c r="E1653" t="s">
        <v>543</v>
      </c>
      <c r="F1653" t="s">
        <v>544</v>
      </c>
      <c r="G1653">
        <v>-23.3853726</v>
      </c>
      <c r="H1653">
        <v>-46.530640099999999</v>
      </c>
    </row>
    <row r="1654" spans="1:8" hidden="1">
      <c r="A1654">
        <v>1653</v>
      </c>
      <c r="B1654">
        <v>40</v>
      </c>
      <c r="C1654" t="s">
        <v>30</v>
      </c>
      <c r="D1654">
        <v>10</v>
      </c>
      <c r="E1654" t="s">
        <v>543</v>
      </c>
      <c r="F1654" t="s">
        <v>544</v>
      </c>
      <c r="G1654">
        <v>-23.385825000000001</v>
      </c>
      <c r="H1654">
        <v>-46.529580559999999</v>
      </c>
    </row>
    <row r="1655" spans="1:8" hidden="1">
      <c r="A1655">
        <v>1654</v>
      </c>
      <c r="B1655">
        <v>41</v>
      </c>
      <c r="C1655" t="s">
        <v>18</v>
      </c>
      <c r="D1655">
        <v>10</v>
      </c>
      <c r="E1655" t="s">
        <v>543</v>
      </c>
      <c r="F1655" t="s">
        <v>544</v>
      </c>
      <c r="G1655">
        <v>-23.38582778</v>
      </c>
      <c r="H1655">
        <v>-46.529477780000001</v>
      </c>
    </row>
    <row r="1656" spans="1:8" hidden="1">
      <c r="A1656">
        <v>1655</v>
      </c>
      <c r="B1656">
        <v>42</v>
      </c>
      <c r="C1656" t="s">
        <v>20</v>
      </c>
      <c r="D1656">
        <v>135</v>
      </c>
      <c r="E1656" t="s">
        <v>543</v>
      </c>
      <c r="F1656" t="s">
        <v>544</v>
      </c>
      <c r="G1656">
        <v>-23.385415299999998</v>
      </c>
      <c r="H1656">
        <v>-46.529337900000002</v>
      </c>
    </row>
    <row r="1657" spans="1:8" hidden="1">
      <c r="A1657">
        <v>1656</v>
      </c>
      <c r="B1657">
        <v>43</v>
      </c>
      <c r="C1657" t="s">
        <v>28</v>
      </c>
      <c r="D1657">
        <v>135</v>
      </c>
      <c r="E1657" t="s">
        <v>543</v>
      </c>
      <c r="F1657" t="s">
        <v>544</v>
      </c>
      <c r="G1657">
        <v>-23.385416670000001</v>
      </c>
      <c r="H1657">
        <v>-46.529338889999998</v>
      </c>
    </row>
    <row r="1658" spans="1:8" hidden="1">
      <c r="A1658">
        <v>1657</v>
      </c>
      <c r="B1658">
        <v>44</v>
      </c>
      <c r="C1658" t="s">
        <v>18</v>
      </c>
      <c r="D1658">
        <v>3</v>
      </c>
      <c r="E1658" t="s">
        <v>543</v>
      </c>
      <c r="F1658" t="s">
        <v>544</v>
      </c>
      <c r="G1658">
        <v>-23.385416670000001</v>
      </c>
      <c r="H1658">
        <v>-46.529338889999998</v>
      </c>
    </row>
    <row r="1659" spans="1:8" hidden="1">
      <c r="A1659">
        <v>1658</v>
      </c>
      <c r="B1659">
        <v>45</v>
      </c>
      <c r="C1659" t="s">
        <v>18</v>
      </c>
      <c r="D1659">
        <v>90</v>
      </c>
      <c r="E1659" t="s">
        <v>543</v>
      </c>
      <c r="F1659" t="s">
        <v>544</v>
      </c>
      <c r="G1659">
        <v>-23.384619440000002</v>
      </c>
      <c r="H1659">
        <v>-46.528750000000002</v>
      </c>
    </row>
    <row r="1660" spans="1:8" hidden="1">
      <c r="A1660">
        <v>1659</v>
      </c>
      <c r="B1660">
        <v>46</v>
      </c>
      <c r="C1660" t="s">
        <v>20</v>
      </c>
      <c r="D1660">
        <v>90</v>
      </c>
      <c r="E1660" t="s">
        <v>543</v>
      </c>
      <c r="F1660" t="s">
        <v>544</v>
      </c>
      <c r="G1660">
        <v>-23.384619440000002</v>
      </c>
      <c r="H1660">
        <v>-46.528750000000002</v>
      </c>
    </row>
    <row r="1661" spans="1:8" hidden="1">
      <c r="A1661">
        <v>1660</v>
      </c>
      <c r="B1661">
        <v>47</v>
      </c>
      <c r="C1661" t="s">
        <v>36</v>
      </c>
      <c r="D1661">
        <v>90</v>
      </c>
      <c r="E1661" t="s">
        <v>543</v>
      </c>
      <c r="F1661" t="s">
        <v>544</v>
      </c>
      <c r="G1661">
        <v>-23.384619440000002</v>
      </c>
      <c r="H1661">
        <v>-46.528750000000002</v>
      </c>
    </row>
    <row r="1662" spans="1:8" hidden="1">
      <c r="A1662">
        <v>1661</v>
      </c>
      <c r="B1662">
        <v>48</v>
      </c>
      <c r="C1662" t="s">
        <v>30</v>
      </c>
      <c r="D1662">
        <v>6</v>
      </c>
      <c r="E1662" t="s">
        <v>543</v>
      </c>
      <c r="F1662" t="s">
        <v>544</v>
      </c>
      <c r="G1662">
        <v>-23.384247219999999</v>
      </c>
      <c r="H1662">
        <v>-46.527700000000003</v>
      </c>
    </row>
    <row r="1663" spans="1:8" hidden="1">
      <c r="A1663">
        <v>1662</v>
      </c>
      <c r="B1663">
        <v>49</v>
      </c>
      <c r="C1663" t="s">
        <v>18</v>
      </c>
      <c r="D1663">
        <v>110</v>
      </c>
      <c r="E1663" t="s">
        <v>543</v>
      </c>
      <c r="F1663" t="s">
        <v>544</v>
      </c>
      <c r="G1663">
        <v>-23.38399167</v>
      </c>
      <c r="H1663">
        <v>-46.527425000000001</v>
      </c>
    </row>
    <row r="1664" spans="1:8" hidden="1">
      <c r="A1664">
        <v>1663</v>
      </c>
      <c r="B1664">
        <v>50</v>
      </c>
      <c r="C1664" t="s">
        <v>36</v>
      </c>
      <c r="D1664">
        <v>110</v>
      </c>
      <c r="E1664" t="s">
        <v>543</v>
      </c>
      <c r="F1664" t="s">
        <v>544</v>
      </c>
      <c r="G1664">
        <v>-23.38399167</v>
      </c>
      <c r="H1664">
        <v>-46.527425000000001</v>
      </c>
    </row>
    <row r="1665" spans="1:8" hidden="1">
      <c r="A1665">
        <v>1664</v>
      </c>
      <c r="B1665">
        <v>51</v>
      </c>
      <c r="C1665" t="s">
        <v>54</v>
      </c>
      <c r="D1665">
        <v>8</v>
      </c>
      <c r="E1665" t="s">
        <v>543</v>
      </c>
      <c r="F1665" t="s">
        <v>544</v>
      </c>
      <c r="G1665">
        <v>-23.383338890000001</v>
      </c>
      <c r="H1665">
        <v>-46.526924999999999</v>
      </c>
    </row>
    <row r="1666" spans="1:8" hidden="1">
      <c r="A1666">
        <v>1665</v>
      </c>
      <c r="B1666">
        <v>52</v>
      </c>
      <c r="C1666" t="s">
        <v>30</v>
      </c>
      <c r="D1666">
        <v>6</v>
      </c>
      <c r="E1666" t="s">
        <v>543</v>
      </c>
      <c r="F1666" t="s">
        <v>544</v>
      </c>
      <c r="G1666">
        <v>-23.383299999999998</v>
      </c>
      <c r="H1666">
        <v>-46.526699999999998</v>
      </c>
    </row>
    <row r="1667" spans="1:8" hidden="1">
      <c r="A1667">
        <v>1666</v>
      </c>
      <c r="B1667">
        <v>53</v>
      </c>
      <c r="C1667" t="s">
        <v>36</v>
      </c>
      <c r="D1667">
        <v>6</v>
      </c>
      <c r="E1667" t="s">
        <v>543</v>
      </c>
      <c r="F1667" t="s">
        <v>544</v>
      </c>
      <c r="G1667">
        <v>-23.383299999999998</v>
      </c>
      <c r="H1667">
        <v>-46.526699999999998</v>
      </c>
    </row>
    <row r="1668" spans="1:8" hidden="1">
      <c r="A1668">
        <v>1667</v>
      </c>
      <c r="B1668">
        <v>54</v>
      </c>
      <c r="C1668" t="s">
        <v>20</v>
      </c>
      <c r="D1668">
        <v>28</v>
      </c>
      <c r="E1668" t="s">
        <v>543</v>
      </c>
      <c r="F1668" t="s">
        <v>544</v>
      </c>
      <c r="G1668">
        <v>-23.383299999999998</v>
      </c>
      <c r="H1668">
        <v>-46.526699999999998</v>
      </c>
    </row>
    <row r="1669" spans="1:8" hidden="1">
      <c r="A1669">
        <v>1668</v>
      </c>
      <c r="B1669">
        <v>55</v>
      </c>
      <c r="C1669" t="s">
        <v>18</v>
      </c>
      <c r="D1669">
        <v>28</v>
      </c>
      <c r="E1669" t="s">
        <v>543</v>
      </c>
      <c r="F1669" t="s">
        <v>544</v>
      </c>
      <c r="G1669">
        <v>-23.383175000000001</v>
      </c>
      <c r="H1669">
        <v>-46.526511110000001</v>
      </c>
    </row>
    <row r="1670" spans="1:8" hidden="1">
      <c r="A1670">
        <v>1669</v>
      </c>
      <c r="B1670">
        <v>56</v>
      </c>
      <c r="C1670" t="s">
        <v>18</v>
      </c>
      <c r="D1670">
        <v>33</v>
      </c>
      <c r="E1670" t="s">
        <v>543</v>
      </c>
      <c r="F1670" t="s">
        <v>544</v>
      </c>
      <c r="G1670">
        <v>-23.382613889999998</v>
      </c>
      <c r="H1670">
        <v>-46.525280559999999</v>
      </c>
    </row>
    <row r="1671" spans="1:8" hidden="1">
      <c r="A1671">
        <v>1670</v>
      </c>
      <c r="B1671">
        <v>57</v>
      </c>
      <c r="C1671" t="s">
        <v>78</v>
      </c>
      <c r="D1671">
        <v>1</v>
      </c>
      <c r="E1671" t="s">
        <v>543</v>
      </c>
      <c r="F1671" t="s">
        <v>544</v>
      </c>
      <c r="G1671">
        <v>-23.38194167</v>
      </c>
      <c r="H1671">
        <v>-46.525072219999998</v>
      </c>
    </row>
    <row r="1672" spans="1:8" hidden="1">
      <c r="A1672">
        <v>1671</v>
      </c>
      <c r="B1672">
        <v>58</v>
      </c>
      <c r="C1672" t="s">
        <v>66</v>
      </c>
      <c r="D1672">
        <v>1</v>
      </c>
      <c r="E1672" t="s">
        <v>543</v>
      </c>
      <c r="F1672" t="s">
        <v>544</v>
      </c>
      <c r="G1672">
        <v>-23.381402779999998</v>
      </c>
      <c r="H1672">
        <v>-46.525191669999998</v>
      </c>
    </row>
    <row r="1673" spans="1:8" hidden="1">
      <c r="A1673">
        <v>1672</v>
      </c>
      <c r="B1673">
        <v>59</v>
      </c>
      <c r="C1673" t="s">
        <v>20</v>
      </c>
      <c r="D1673">
        <v>3</v>
      </c>
      <c r="E1673" t="s">
        <v>543</v>
      </c>
      <c r="F1673" t="s">
        <v>544</v>
      </c>
      <c r="G1673">
        <v>-23.381069440000001</v>
      </c>
      <c r="H1673">
        <v>-46.525052780000003</v>
      </c>
    </row>
    <row r="1674" spans="1:8" hidden="1">
      <c r="A1674">
        <v>1673</v>
      </c>
      <c r="B1674">
        <v>60</v>
      </c>
      <c r="C1674" t="s">
        <v>36</v>
      </c>
      <c r="D1674">
        <v>106</v>
      </c>
      <c r="E1674" t="s">
        <v>543</v>
      </c>
      <c r="F1674" t="s">
        <v>544</v>
      </c>
      <c r="G1674">
        <v>-23.381069440000001</v>
      </c>
      <c r="H1674">
        <v>-46.525052780000003</v>
      </c>
    </row>
    <row r="1675" spans="1:8" hidden="1">
      <c r="A1675">
        <v>1674</v>
      </c>
      <c r="B1675">
        <v>61</v>
      </c>
      <c r="C1675" t="s">
        <v>18</v>
      </c>
      <c r="D1675">
        <v>3</v>
      </c>
      <c r="E1675" t="s">
        <v>543</v>
      </c>
      <c r="F1675" t="s">
        <v>544</v>
      </c>
      <c r="G1675">
        <v>-23.381069440000001</v>
      </c>
      <c r="H1675">
        <v>-46.525052780000003</v>
      </c>
    </row>
    <row r="1676" spans="1:8" hidden="1">
      <c r="A1676">
        <v>1675</v>
      </c>
      <c r="B1676">
        <v>62</v>
      </c>
      <c r="C1676" t="s">
        <v>52</v>
      </c>
      <c r="D1676">
        <v>18</v>
      </c>
      <c r="E1676" t="s">
        <v>543</v>
      </c>
      <c r="F1676" t="s">
        <v>544</v>
      </c>
      <c r="G1676">
        <v>-23.38053889</v>
      </c>
      <c r="H1676">
        <v>-46.524713759999997</v>
      </c>
    </row>
    <row r="1677" spans="1:8" hidden="1">
      <c r="A1677">
        <v>1676</v>
      </c>
      <c r="B1677">
        <v>63</v>
      </c>
      <c r="C1677" t="s">
        <v>44</v>
      </c>
      <c r="D1677">
        <v>40</v>
      </c>
      <c r="E1677" t="s">
        <v>543</v>
      </c>
      <c r="F1677" t="s">
        <v>544</v>
      </c>
      <c r="G1677">
        <v>-23.38051111</v>
      </c>
      <c r="H1677">
        <v>-46.524688920000003</v>
      </c>
    </row>
    <row r="1678" spans="1:8" hidden="1">
      <c r="A1678">
        <v>1677</v>
      </c>
      <c r="B1678">
        <v>1</v>
      </c>
      <c r="C1678" t="s">
        <v>14</v>
      </c>
      <c r="D1678">
        <v>50</v>
      </c>
      <c r="E1678" t="s">
        <v>546</v>
      </c>
      <c r="F1678" t="s">
        <v>547</v>
      </c>
      <c r="G1678">
        <v>-22.51914</v>
      </c>
      <c r="H1678">
        <v>-52.31729</v>
      </c>
    </row>
    <row r="1679" spans="1:8" hidden="1">
      <c r="A1679">
        <v>1678</v>
      </c>
      <c r="B1679">
        <v>2</v>
      </c>
      <c r="C1679" t="s">
        <v>76</v>
      </c>
      <c r="D1679">
        <v>1</v>
      </c>
      <c r="E1679" t="s">
        <v>546</v>
      </c>
      <c r="F1679" t="s">
        <v>547</v>
      </c>
      <c r="G1679">
        <v>-22.519680000000001</v>
      </c>
      <c r="H1679">
        <v>-52.317219999999999</v>
      </c>
    </row>
    <row r="1680" spans="1:8" hidden="1">
      <c r="A1680">
        <v>1679</v>
      </c>
      <c r="B1680">
        <v>3</v>
      </c>
      <c r="C1680" t="s">
        <v>66</v>
      </c>
      <c r="D1680">
        <v>1</v>
      </c>
      <c r="E1680" t="s">
        <v>546</v>
      </c>
      <c r="F1680" t="s">
        <v>547</v>
      </c>
      <c r="G1680">
        <v>-22.519469999999998</v>
      </c>
      <c r="H1680">
        <v>-52.317920000000001</v>
      </c>
    </row>
    <row r="1681" spans="1:8" hidden="1">
      <c r="A1681">
        <v>1680</v>
      </c>
      <c r="B1681">
        <v>4</v>
      </c>
      <c r="C1681" t="s">
        <v>44</v>
      </c>
      <c r="D1681">
        <v>40</v>
      </c>
      <c r="E1681" t="s">
        <v>546</v>
      </c>
      <c r="F1681" t="s">
        <v>547</v>
      </c>
      <c r="G1681">
        <v>-22.517160000000001</v>
      </c>
      <c r="H1681">
        <v>-52.316209999999998</v>
      </c>
    </row>
    <row r="1682" spans="1:8" hidden="1">
      <c r="A1682">
        <v>1681</v>
      </c>
      <c r="B1682">
        <v>5</v>
      </c>
      <c r="C1682" t="s">
        <v>64</v>
      </c>
      <c r="D1682">
        <v>1</v>
      </c>
      <c r="E1682" t="s">
        <v>546</v>
      </c>
      <c r="F1682" t="s">
        <v>547</v>
      </c>
      <c r="G1682">
        <v>-22.51192</v>
      </c>
      <c r="H1682" t="s">
        <v>548</v>
      </c>
    </row>
    <row r="1683" spans="1:8" hidden="1">
      <c r="A1683">
        <v>1682</v>
      </c>
      <c r="B1683">
        <v>6</v>
      </c>
      <c r="C1683" t="s">
        <v>66</v>
      </c>
      <c r="D1683">
        <v>1</v>
      </c>
      <c r="E1683" t="s">
        <v>546</v>
      </c>
      <c r="F1683" t="s">
        <v>547</v>
      </c>
      <c r="G1683">
        <v>-22.519659999999998</v>
      </c>
      <c r="H1683">
        <v>-52.3172</v>
      </c>
    </row>
    <row r="1684" spans="1:8" hidden="1">
      <c r="A1684">
        <v>1683</v>
      </c>
      <c r="B1684">
        <v>7</v>
      </c>
      <c r="C1684" t="s">
        <v>66</v>
      </c>
      <c r="D1684">
        <v>1</v>
      </c>
      <c r="E1684" t="s">
        <v>546</v>
      </c>
      <c r="F1684" t="s">
        <v>547</v>
      </c>
      <c r="G1684">
        <v>-22.519670000000001</v>
      </c>
      <c r="H1684">
        <v>-52.317202000000002</v>
      </c>
    </row>
    <row r="1685" spans="1:8" hidden="1">
      <c r="A1685">
        <v>1684</v>
      </c>
      <c r="B1685">
        <v>8</v>
      </c>
      <c r="C1685" t="s">
        <v>66</v>
      </c>
      <c r="D1685">
        <v>1</v>
      </c>
      <c r="E1685" t="s">
        <v>546</v>
      </c>
      <c r="F1685" t="s">
        <v>547</v>
      </c>
      <c r="G1685">
        <v>-22.519680000000001</v>
      </c>
      <c r="H1685">
        <v>-52.317202999999999</v>
      </c>
    </row>
    <row r="1686" spans="1:8" hidden="1">
      <c r="A1686">
        <v>1685</v>
      </c>
      <c r="B1686">
        <v>9</v>
      </c>
      <c r="C1686" t="s">
        <v>66</v>
      </c>
      <c r="D1686">
        <v>1</v>
      </c>
      <c r="E1686" t="s">
        <v>546</v>
      </c>
      <c r="F1686" t="s">
        <v>547</v>
      </c>
      <c r="G1686">
        <v>-22.519690000000001</v>
      </c>
      <c r="H1686">
        <v>-52.317203999999997</v>
      </c>
    </row>
    <row r="1687" spans="1:8" hidden="1">
      <c r="A1687">
        <v>1686</v>
      </c>
      <c r="B1687">
        <v>10</v>
      </c>
      <c r="C1687" t="s">
        <v>66</v>
      </c>
      <c r="D1687">
        <v>1</v>
      </c>
      <c r="E1687" t="s">
        <v>546</v>
      </c>
      <c r="F1687" t="s">
        <v>547</v>
      </c>
      <c r="G1687">
        <v>-22.5197</v>
      </c>
      <c r="H1687">
        <v>-52.317205000000001</v>
      </c>
    </row>
    <row r="1688" spans="1:8" hidden="1">
      <c r="A1688">
        <v>1687</v>
      </c>
      <c r="B1688">
        <v>11</v>
      </c>
      <c r="C1688" t="s">
        <v>36</v>
      </c>
      <c r="D1688">
        <v>50</v>
      </c>
      <c r="E1688" t="s">
        <v>546</v>
      </c>
      <c r="F1688" t="s">
        <v>547</v>
      </c>
      <c r="G1688">
        <v>-22.5182</v>
      </c>
      <c r="H1688">
        <v>-52.316989999999997</v>
      </c>
    </row>
    <row r="1689" spans="1:8" hidden="1">
      <c r="A1689">
        <v>1688</v>
      </c>
      <c r="B1689">
        <v>12</v>
      </c>
      <c r="C1689" t="s">
        <v>78</v>
      </c>
      <c r="D1689">
        <v>1</v>
      </c>
      <c r="E1689" t="s">
        <v>546</v>
      </c>
      <c r="F1689" t="s">
        <v>547</v>
      </c>
      <c r="G1689">
        <v>-22.51896</v>
      </c>
      <c r="H1689">
        <v>-52.317259999999997</v>
      </c>
    </row>
    <row r="1690" spans="1:8" hidden="1">
      <c r="A1690">
        <v>1689</v>
      </c>
      <c r="B1690">
        <v>13</v>
      </c>
      <c r="C1690" t="s">
        <v>78</v>
      </c>
      <c r="D1690">
        <v>1</v>
      </c>
      <c r="E1690" t="s">
        <v>546</v>
      </c>
      <c r="F1690" t="s">
        <v>547</v>
      </c>
      <c r="G1690">
        <v>-22.518789999999999</v>
      </c>
      <c r="H1690">
        <v>-52.317369999999997</v>
      </c>
    </row>
    <row r="1691" spans="1:8" hidden="1">
      <c r="A1691">
        <v>1690</v>
      </c>
      <c r="B1691">
        <v>14</v>
      </c>
      <c r="C1691" t="s">
        <v>14</v>
      </c>
      <c r="D1691">
        <v>50</v>
      </c>
      <c r="E1691" t="s">
        <v>546</v>
      </c>
      <c r="F1691" t="s">
        <v>547</v>
      </c>
      <c r="G1691">
        <v>-22.518599999999999</v>
      </c>
      <c r="H1691">
        <v>-52.317410000000002</v>
      </c>
    </row>
    <row r="1692" spans="1:8" hidden="1">
      <c r="A1692">
        <v>1691</v>
      </c>
      <c r="B1692">
        <v>15</v>
      </c>
      <c r="C1692" t="s">
        <v>78</v>
      </c>
      <c r="D1692">
        <v>1</v>
      </c>
      <c r="E1692" t="s">
        <v>546</v>
      </c>
      <c r="F1692" t="s">
        <v>547</v>
      </c>
      <c r="G1692">
        <v>-22.518070000000002</v>
      </c>
      <c r="H1692">
        <v>-52.316459999999999</v>
      </c>
    </row>
    <row r="1693" spans="1:8" hidden="1">
      <c r="A1693">
        <v>1692</v>
      </c>
      <c r="B1693">
        <v>16</v>
      </c>
      <c r="C1693" t="s">
        <v>14</v>
      </c>
      <c r="D1693">
        <v>50</v>
      </c>
      <c r="E1693" t="s">
        <v>546</v>
      </c>
      <c r="F1693" t="s">
        <v>547</v>
      </c>
      <c r="G1693">
        <v>-22.517880000000002</v>
      </c>
      <c r="H1693">
        <v>-52.316450000000003</v>
      </c>
    </row>
    <row r="1694" spans="1:8" hidden="1">
      <c r="A1694">
        <v>1693</v>
      </c>
      <c r="B1694">
        <v>17</v>
      </c>
      <c r="C1694" t="s">
        <v>14</v>
      </c>
      <c r="D1694">
        <v>50</v>
      </c>
      <c r="E1694" t="s">
        <v>546</v>
      </c>
      <c r="F1694" t="s">
        <v>547</v>
      </c>
      <c r="G1694">
        <v>-22.517669999999999</v>
      </c>
      <c r="H1694">
        <v>-52.31626</v>
      </c>
    </row>
    <row r="1695" spans="1:8" hidden="1">
      <c r="A1695">
        <v>1694</v>
      </c>
      <c r="B1695">
        <v>18</v>
      </c>
      <c r="C1695" t="s">
        <v>78</v>
      </c>
      <c r="D1695">
        <v>1</v>
      </c>
      <c r="E1695" t="s">
        <v>546</v>
      </c>
      <c r="F1695" t="s">
        <v>547</v>
      </c>
      <c r="G1695">
        <v>-22.517499999999998</v>
      </c>
      <c r="H1695">
        <v>-52.316040000000001</v>
      </c>
    </row>
    <row r="1696" spans="1:8" hidden="1">
      <c r="A1696">
        <v>1695</v>
      </c>
      <c r="B1696">
        <v>19</v>
      </c>
      <c r="C1696" t="s">
        <v>78</v>
      </c>
      <c r="D1696">
        <v>1</v>
      </c>
      <c r="E1696" t="s">
        <v>546</v>
      </c>
      <c r="F1696" t="s">
        <v>547</v>
      </c>
      <c r="G1696">
        <v>-22.51681</v>
      </c>
      <c r="H1696">
        <v>-52.316650000000003</v>
      </c>
    </row>
    <row r="1697" spans="1:8" hidden="1">
      <c r="A1697">
        <v>1696</v>
      </c>
      <c r="B1697">
        <v>20</v>
      </c>
      <c r="C1697" t="s">
        <v>78</v>
      </c>
      <c r="D1697">
        <v>1</v>
      </c>
      <c r="E1697" t="s">
        <v>546</v>
      </c>
      <c r="F1697" t="s">
        <v>547</v>
      </c>
      <c r="G1697">
        <v>-22.51643</v>
      </c>
      <c r="H1697">
        <v>-52.31682</v>
      </c>
    </row>
    <row r="1698" spans="1:8" hidden="1">
      <c r="A1698">
        <v>1697</v>
      </c>
      <c r="B1698">
        <v>21</v>
      </c>
      <c r="C1698" t="s">
        <v>14</v>
      </c>
      <c r="D1698">
        <v>50</v>
      </c>
      <c r="E1698" t="s">
        <v>546</v>
      </c>
      <c r="F1698" t="s">
        <v>547</v>
      </c>
      <c r="G1698">
        <v>-22.51614</v>
      </c>
      <c r="H1698">
        <v>-52.317169999999997</v>
      </c>
    </row>
    <row r="1699" spans="1:8" hidden="1">
      <c r="A1699">
        <v>1698</v>
      </c>
      <c r="B1699">
        <v>22</v>
      </c>
      <c r="C1699" t="s">
        <v>78</v>
      </c>
      <c r="D1699">
        <v>1</v>
      </c>
      <c r="E1699" t="s">
        <v>546</v>
      </c>
      <c r="F1699" t="s">
        <v>547</v>
      </c>
      <c r="G1699">
        <v>-22.51576</v>
      </c>
      <c r="H1699">
        <v>-52.317219999999999</v>
      </c>
    </row>
    <row r="1700" spans="1:8" hidden="1">
      <c r="A1700">
        <v>1699</v>
      </c>
      <c r="B1700">
        <v>23</v>
      </c>
      <c r="C1700" t="s">
        <v>14</v>
      </c>
      <c r="D1700">
        <v>50</v>
      </c>
      <c r="E1700" t="s">
        <v>546</v>
      </c>
      <c r="F1700" t="s">
        <v>547</v>
      </c>
      <c r="G1700">
        <v>-22.51557</v>
      </c>
      <c r="H1700">
        <v>-52.31729</v>
      </c>
    </row>
    <row r="1701" spans="1:8" hidden="1">
      <c r="A1701">
        <v>1700</v>
      </c>
      <c r="B1701">
        <v>24</v>
      </c>
      <c r="C1701" t="s">
        <v>36</v>
      </c>
      <c r="D1701">
        <v>100</v>
      </c>
      <c r="E1701" t="s">
        <v>546</v>
      </c>
      <c r="F1701" t="s">
        <v>547</v>
      </c>
      <c r="G1701">
        <v>-22.514759999999999</v>
      </c>
      <c r="H1701">
        <v>-52.31747</v>
      </c>
    </row>
    <row r="1702" spans="1:8" hidden="1">
      <c r="A1702">
        <v>1701</v>
      </c>
      <c r="B1702">
        <v>25</v>
      </c>
      <c r="C1702" t="s">
        <v>36</v>
      </c>
      <c r="D1702">
        <v>100</v>
      </c>
      <c r="E1702" t="s">
        <v>546</v>
      </c>
      <c r="F1702" t="s">
        <v>547</v>
      </c>
      <c r="G1702">
        <v>-22.51398</v>
      </c>
      <c r="H1702">
        <v>-52.317990000000002</v>
      </c>
    </row>
    <row r="1703" spans="1:8" hidden="1">
      <c r="A1703">
        <v>1702</v>
      </c>
      <c r="B1703">
        <v>26</v>
      </c>
      <c r="C1703" t="s">
        <v>36</v>
      </c>
      <c r="D1703">
        <v>100</v>
      </c>
      <c r="E1703" t="s">
        <v>546</v>
      </c>
      <c r="F1703" t="s">
        <v>547</v>
      </c>
      <c r="G1703">
        <v>-22.513750000000002</v>
      </c>
      <c r="H1703">
        <v>-52.31767</v>
      </c>
    </row>
    <row r="1704" spans="1:8" hidden="1">
      <c r="A1704">
        <v>1703</v>
      </c>
      <c r="B1704">
        <v>27</v>
      </c>
      <c r="C1704" t="s">
        <v>54</v>
      </c>
      <c r="D1704">
        <v>10</v>
      </c>
      <c r="E1704" t="s">
        <v>546</v>
      </c>
      <c r="F1704" t="s">
        <v>547</v>
      </c>
      <c r="G1704">
        <v>-22.511880000000001</v>
      </c>
      <c r="H1704">
        <v>-52.317540000000001</v>
      </c>
    </row>
    <row r="1705" spans="1:8" hidden="1">
      <c r="A1705">
        <v>1704</v>
      </c>
      <c r="B1705">
        <v>28</v>
      </c>
      <c r="C1705" t="s">
        <v>36</v>
      </c>
      <c r="D1705">
        <v>50</v>
      </c>
      <c r="E1705" t="s">
        <v>546</v>
      </c>
      <c r="F1705" t="s">
        <v>547</v>
      </c>
      <c r="G1705">
        <v>-22.519659999999998</v>
      </c>
      <c r="H1705">
        <v>-52.317230000000002</v>
      </c>
    </row>
    <row r="1706" spans="1:8" hidden="1">
      <c r="A1706">
        <v>1705</v>
      </c>
      <c r="B1706">
        <v>1</v>
      </c>
      <c r="C1706" t="s">
        <v>66</v>
      </c>
      <c r="D1706">
        <v>1</v>
      </c>
      <c r="E1706" t="s">
        <v>549</v>
      </c>
      <c r="F1706" t="s">
        <v>547</v>
      </c>
      <c r="G1706">
        <v>-22.619040999999999</v>
      </c>
      <c r="H1706">
        <v>-52.170081000000003</v>
      </c>
    </row>
    <row r="1707" spans="1:8" hidden="1">
      <c r="A1707">
        <v>1706</v>
      </c>
      <c r="B1707">
        <v>2</v>
      </c>
      <c r="C1707" t="s">
        <v>14</v>
      </c>
      <c r="D1707">
        <v>2000</v>
      </c>
      <c r="E1707" t="s">
        <v>549</v>
      </c>
      <c r="F1707" t="s">
        <v>547</v>
      </c>
      <c r="G1707">
        <v>-22.619039999999998</v>
      </c>
      <c r="H1707">
        <v>-52.170079999999999</v>
      </c>
    </row>
    <row r="1708" spans="1:8" hidden="1">
      <c r="A1708">
        <v>1707</v>
      </c>
      <c r="B1708">
        <v>3</v>
      </c>
      <c r="C1708" t="s">
        <v>24</v>
      </c>
      <c r="D1708">
        <v>5</v>
      </c>
      <c r="E1708" t="s">
        <v>549</v>
      </c>
      <c r="F1708" t="s">
        <v>547</v>
      </c>
      <c r="G1708">
        <v>-22.61957</v>
      </c>
      <c r="H1708">
        <v>-52.163069999999998</v>
      </c>
    </row>
    <row r="1709" spans="1:8" hidden="1">
      <c r="A1709">
        <v>1708</v>
      </c>
      <c r="B1709">
        <v>4</v>
      </c>
      <c r="C1709" t="s">
        <v>24</v>
      </c>
      <c r="D1709">
        <v>5</v>
      </c>
      <c r="E1709" t="s">
        <v>549</v>
      </c>
      <c r="F1709" t="s">
        <v>547</v>
      </c>
      <c r="G1709">
        <v>-22.61852</v>
      </c>
      <c r="H1709">
        <v>-52.163649999999997</v>
      </c>
    </row>
    <row r="1710" spans="1:8" hidden="1">
      <c r="A1710">
        <v>1709</v>
      </c>
      <c r="B1710">
        <v>5</v>
      </c>
      <c r="C1710" t="s">
        <v>24</v>
      </c>
      <c r="D1710">
        <v>5</v>
      </c>
      <c r="E1710" t="s">
        <v>549</v>
      </c>
      <c r="F1710" t="s">
        <v>547</v>
      </c>
      <c r="G1710">
        <v>-22.617920000000002</v>
      </c>
      <c r="H1710">
        <v>-52.163510000000002</v>
      </c>
    </row>
    <row r="1711" spans="1:8" hidden="1">
      <c r="A1711">
        <v>1710</v>
      </c>
      <c r="B1711">
        <v>6</v>
      </c>
      <c r="C1711" t="s">
        <v>80</v>
      </c>
      <c r="D1711">
        <v>1</v>
      </c>
      <c r="E1711" t="s">
        <v>549</v>
      </c>
      <c r="F1711" t="s">
        <v>547</v>
      </c>
      <c r="G1711">
        <v>-22.61992</v>
      </c>
      <c r="H1711">
        <v>-52.167610000000003</v>
      </c>
    </row>
    <row r="1712" spans="1:8" hidden="1">
      <c r="A1712">
        <v>1711</v>
      </c>
      <c r="B1712">
        <v>7</v>
      </c>
      <c r="C1712" t="s">
        <v>66</v>
      </c>
      <c r="D1712">
        <v>1</v>
      </c>
      <c r="E1712" t="s">
        <v>549</v>
      </c>
      <c r="F1712" t="s">
        <v>547</v>
      </c>
      <c r="G1712">
        <v>-22.6206</v>
      </c>
      <c r="H1712">
        <v>-52.162959999999998</v>
      </c>
    </row>
    <row r="1713" spans="1:8" hidden="1">
      <c r="A1713">
        <v>1712</v>
      </c>
      <c r="B1713">
        <v>8</v>
      </c>
      <c r="C1713" t="s">
        <v>80</v>
      </c>
      <c r="D1713">
        <v>1</v>
      </c>
      <c r="E1713" t="s">
        <v>549</v>
      </c>
      <c r="F1713" t="s">
        <v>547</v>
      </c>
      <c r="G1713">
        <v>-22.620601000000001</v>
      </c>
      <c r="H1713">
        <v>-52.162961000000003</v>
      </c>
    </row>
    <row r="1714" spans="1:8" hidden="1">
      <c r="A1714">
        <v>1713</v>
      </c>
      <c r="B1714">
        <v>9</v>
      </c>
      <c r="C1714" t="s">
        <v>80</v>
      </c>
      <c r="D1714">
        <v>1</v>
      </c>
      <c r="E1714" t="s">
        <v>549</v>
      </c>
      <c r="F1714" t="s">
        <v>547</v>
      </c>
      <c r="G1714">
        <v>-22.617049999999999</v>
      </c>
      <c r="H1714">
        <v>-52.163710000000002</v>
      </c>
    </row>
    <row r="1715" spans="1:8" hidden="1">
      <c r="A1715">
        <v>1714</v>
      </c>
      <c r="B1715">
        <v>10</v>
      </c>
      <c r="C1715" t="s">
        <v>66</v>
      </c>
      <c r="D1715">
        <v>1</v>
      </c>
      <c r="E1715" t="s">
        <v>549</v>
      </c>
      <c r="F1715" t="s">
        <v>547</v>
      </c>
      <c r="G1715">
        <v>-22.616230000000002</v>
      </c>
      <c r="H1715">
        <v>-52.163960000000003</v>
      </c>
    </row>
    <row r="1716" spans="1:8" hidden="1">
      <c r="A1716">
        <v>1715</v>
      </c>
      <c r="B1716">
        <v>11</v>
      </c>
      <c r="C1716" t="s">
        <v>80</v>
      </c>
      <c r="D1716">
        <v>1</v>
      </c>
      <c r="E1716" t="s">
        <v>549</v>
      </c>
      <c r="F1716" t="s">
        <v>547</v>
      </c>
      <c r="G1716">
        <v>-22.616230999999999</v>
      </c>
      <c r="H1716">
        <v>-52.163963000000003</v>
      </c>
    </row>
    <row r="1717" spans="1:8" hidden="1">
      <c r="A1717">
        <v>1716</v>
      </c>
      <c r="B1717">
        <v>12</v>
      </c>
      <c r="C1717" t="s">
        <v>80</v>
      </c>
      <c r="D1717">
        <v>1</v>
      </c>
      <c r="E1717" t="s">
        <v>549</v>
      </c>
      <c r="F1717" t="s">
        <v>547</v>
      </c>
      <c r="G1717">
        <v>-22.616209999999999</v>
      </c>
      <c r="H1717">
        <v>-52.165559999999999</v>
      </c>
    </row>
    <row r="1718" spans="1:8" hidden="1">
      <c r="A1718">
        <v>1717</v>
      </c>
      <c r="B1718">
        <v>13</v>
      </c>
      <c r="C1718" t="s">
        <v>76</v>
      </c>
      <c r="D1718">
        <v>1</v>
      </c>
      <c r="E1718" t="s">
        <v>549</v>
      </c>
      <c r="F1718" t="s">
        <v>547</v>
      </c>
      <c r="G1718">
        <v>-22.619</v>
      </c>
      <c r="H1718">
        <v>-52.170101000000003</v>
      </c>
    </row>
    <row r="1719" spans="1:8" hidden="1">
      <c r="A1719">
        <v>1718</v>
      </c>
      <c r="B1719">
        <v>14</v>
      </c>
      <c r="C1719" t="s">
        <v>66</v>
      </c>
      <c r="D1719">
        <v>1</v>
      </c>
      <c r="E1719" t="s">
        <v>549</v>
      </c>
      <c r="F1719" t="s">
        <v>547</v>
      </c>
      <c r="G1719">
        <v>-22.616320000000002</v>
      </c>
      <c r="H1719">
        <v>-52.165849999999999</v>
      </c>
    </row>
    <row r="1720" spans="1:8" hidden="1">
      <c r="A1720">
        <v>1719</v>
      </c>
      <c r="B1720">
        <v>15</v>
      </c>
      <c r="C1720" t="s">
        <v>66</v>
      </c>
      <c r="D1720">
        <v>1</v>
      </c>
      <c r="E1720" t="s">
        <v>549</v>
      </c>
      <c r="F1720" t="s">
        <v>547</v>
      </c>
      <c r="G1720">
        <v>-22.622890000000002</v>
      </c>
      <c r="H1720">
        <v>-52.171460000000003</v>
      </c>
    </row>
    <row r="1721" spans="1:8" hidden="1">
      <c r="A1721">
        <v>1720</v>
      </c>
      <c r="B1721">
        <v>16</v>
      </c>
      <c r="C1721" t="s">
        <v>44</v>
      </c>
      <c r="D1721">
        <v>40</v>
      </c>
      <c r="E1721" t="s">
        <v>549</v>
      </c>
      <c r="F1721" t="s">
        <v>547</v>
      </c>
      <c r="G1721">
        <v>-22.627130000000001</v>
      </c>
      <c r="H1721">
        <v>-52.17456</v>
      </c>
    </row>
    <row r="1722" spans="1:8" hidden="1">
      <c r="A1722">
        <v>1721</v>
      </c>
      <c r="B1722">
        <v>17</v>
      </c>
      <c r="C1722" t="s">
        <v>66</v>
      </c>
      <c r="D1722">
        <v>1</v>
      </c>
      <c r="E1722" t="s">
        <v>549</v>
      </c>
      <c r="F1722" t="s">
        <v>547</v>
      </c>
      <c r="G1722">
        <v>-22.62255</v>
      </c>
      <c r="H1722">
        <v>-52.173409999999997</v>
      </c>
    </row>
    <row r="1723" spans="1:8" hidden="1">
      <c r="A1723">
        <v>1722</v>
      </c>
      <c r="B1723">
        <v>18</v>
      </c>
      <c r="C1723" t="s">
        <v>44</v>
      </c>
      <c r="D1723">
        <v>40</v>
      </c>
      <c r="E1723" t="s">
        <v>549</v>
      </c>
      <c r="F1723" t="s">
        <v>547</v>
      </c>
      <c r="G1723">
        <v>-22.622551000000001</v>
      </c>
      <c r="H1723">
        <v>-52.173411999999999</v>
      </c>
    </row>
    <row r="1724" spans="1:8" hidden="1">
      <c r="A1724">
        <v>1723</v>
      </c>
      <c r="B1724">
        <v>19</v>
      </c>
      <c r="C1724" t="s">
        <v>66</v>
      </c>
      <c r="D1724">
        <v>1</v>
      </c>
      <c r="E1724" t="s">
        <v>549</v>
      </c>
      <c r="F1724" t="s">
        <v>547</v>
      </c>
      <c r="G1724">
        <v>-22.62114</v>
      </c>
      <c r="H1724">
        <v>-52.162669999999999</v>
      </c>
    </row>
    <row r="1725" spans="1:8" hidden="1">
      <c r="A1725">
        <v>1724</v>
      </c>
      <c r="B1725">
        <v>20</v>
      </c>
      <c r="C1725" t="s">
        <v>44</v>
      </c>
      <c r="D1725">
        <v>40</v>
      </c>
      <c r="E1725" t="s">
        <v>549</v>
      </c>
      <c r="F1725" t="s">
        <v>547</v>
      </c>
      <c r="G1725">
        <v>-22.621143</v>
      </c>
      <c r="H1725">
        <v>-52.162672000000001</v>
      </c>
    </row>
    <row r="1726" spans="1:8" hidden="1">
      <c r="A1726">
        <v>1725</v>
      </c>
      <c r="B1726">
        <v>21</v>
      </c>
      <c r="C1726" t="s">
        <v>66</v>
      </c>
      <c r="D1726">
        <v>1</v>
      </c>
      <c r="E1726" t="s">
        <v>549</v>
      </c>
      <c r="F1726" t="s">
        <v>547</v>
      </c>
      <c r="G1726">
        <v>-22.619029999999999</v>
      </c>
      <c r="H1726">
        <v>-52.170070000000003</v>
      </c>
    </row>
    <row r="1727" spans="1:8" hidden="1">
      <c r="A1727">
        <v>1726</v>
      </c>
      <c r="B1727">
        <v>22</v>
      </c>
      <c r="C1727" t="s">
        <v>64</v>
      </c>
      <c r="D1727">
        <v>1</v>
      </c>
      <c r="E1727" t="s">
        <v>549</v>
      </c>
      <c r="F1727" t="s">
        <v>547</v>
      </c>
      <c r="G1727">
        <v>-22.621130000000001</v>
      </c>
      <c r="H1727">
        <v>-52.162669999999999</v>
      </c>
    </row>
    <row r="1728" spans="1:8" hidden="1">
      <c r="A1728">
        <v>1727</v>
      </c>
      <c r="B1728">
        <v>23</v>
      </c>
      <c r="C1728" t="s">
        <v>66</v>
      </c>
      <c r="D1728">
        <v>1</v>
      </c>
      <c r="E1728" t="s">
        <v>549</v>
      </c>
      <c r="F1728" t="s">
        <v>547</v>
      </c>
      <c r="G1728">
        <v>-22.62114</v>
      </c>
      <c r="H1728">
        <v>-52.162669999999999</v>
      </c>
    </row>
    <row r="1729" spans="1:8" hidden="1">
      <c r="A1729">
        <v>1728</v>
      </c>
      <c r="B1729">
        <v>24</v>
      </c>
      <c r="C1729" t="s">
        <v>52</v>
      </c>
      <c r="D1729">
        <v>32</v>
      </c>
      <c r="E1729" t="s">
        <v>549</v>
      </c>
      <c r="F1729" t="s">
        <v>547</v>
      </c>
      <c r="G1729">
        <v>-22.621141999999999</v>
      </c>
      <c r="H1729">
        <v>-52.162671000000003</v>
      </c>
    </row>
    <row r="1730" spans="1:8" hidden="1">
      <c r="A1730">
        <v>1729</v>
      </c>
      <c r="B1730">
        <v>25</v>
      </c>
      <c r="C1730" t="s">
        <v>66</v>
      </c>
      <c r="D1730">
        <v>1</v>
      </c>
      <c r="E1730" t="s">
        <v>549</v>
      </c>
      <c r="F1730" t="s">
        <v>547</v>
      </c>
      <c r="G1730">
        <v>-22.624231000000002</v>
      </c>
      <c r="H1730">
        <v>-52.170850999999999</v>
      </c>
    </row>
    <row r="1731" spans="1:8" hidden="1">
      <c r="A1731">
        <v>1730</v>
      </c>
      <c r="B1731">
        <v>26</v>
      </c>
      <c r="C1731" t="s">
        <v>76</v>
      </c>
      <c r="D1731">
        <v>1</v>
      </c>
      <c r="E1731" t="s">
        <v>549</v>
      </c>
      <c r="F1731" t="s">
        <v>547</v>
      </c>
      <c r="G1731">
        <v>-22.624230000000001</v>
      </c>
      <c r="H1731">
        <v>-52.170850000000002</v>
      </c>
    </row>
    <row r="1732" spans="1:8" hidden="1">
      <c r="A1732">
        <v>1731</v>
      </c>
      <c r="B1732">
        <v>1</v>
      </c>
      <c r="C1732" t="s">
        <v>12</v>
      </c>
      <c r="D1732">
        <v>30</v>
      </c>
      <c r="E1732" t="s">
        <v>550</v>
      </c>
      <c r="F1732" t="s">
        <v>551</v>
      </c>
      <c r="G1732">
        <v>-21.593330000000002</v>
      </c>
      <c r="H1732">
        <v>-51.771974999999998</v>
      </c>
    </row>
    <row r="1733" spans="1:8" hidden="1">
      <c r="A1733">
        <v>1732</v>
      </c>
      <c r="B1733">
        <v>2</v>
      </c>
      <c r="C1733" t="s">
        <v>76</v>
      </c>
      <c r="D1733">
        <v>1</v>
      </c>
      <c r="E1733" t="s">
        <v>550</v>
      </c>
      <c r="F1733" t="s">
        <v>551</v>
      </c>
      <c r="G1733">
        <v>-21.593397</v>
      </c>
      <c r="H1733">
        <v>-51.772001000000003</v>
      </c>
    </row>
    <row r="1734" spans="1:8" hidden="1">
      <c r="A1734">
        <v>1733</v>
      </c>
      <c r="B1734">
        <v>3</v>
      </c>
      <c r="C1734" t="s">
        <v>78</v>
      </c>
      <c r="D1734">
        <v>1</v>
      </c>
      <c r="E1734" t="s">
        <v>550</v>
      </c>
      <c r="F1734" t="s">
        <v>551</v>
      </c>
      <c r="G1734">
        <v>-21.593810000000001</v>
      </c>
      <c r="H1734">
        <v>-51.772056999999997</v>
      </c>
    </row>
    <row r="1735" spans="1:8" hidden="1">
      <c r="A1735">
        <v>1734</v>
      </c>
      <c r="B1735">
        <v>4</v>
      </c>
      <c r="C1735" t="s">
        <v>44</v>
      </c>
      <c r="D1735">
        <v>40</v>
      </c>
      <c r="E1735" t="s">
        <v>550</v>
      </c>
      <c r="F1735" t="s">
        <v>551</v>
      </c>
      <c r="G1735">
        <v>-21.593865999999998</v>
      </c>
      <c r="H1735">
        <v>-51.772064</v>
      </c>
    </row>
    <row r="1736" spans="1:8" hidden="1">
      <c r="A1736">
        <v>1735</v>
      </c>
      <c r="B1736">
        <v>5</v>
      </c>
      <c r="C1736" t="s">
        <v>68</v>
      </c>
      <c r="D1736">
        <v>1</v>
      </c>
      <c r="E1736" t="s">
        <v>550</v>
      </c>
      <c r="F1736" t="s">
        <v>551</v>
      </c>
      <c r="G1736">
        <v>-21.593865999999998</v>
      </c>
      <c r="H1736">
        <v>-51.772064</v>
      </c>
    </row>
    <row r="1737" spans="1:8" hidden="1">
      <c r="A1737">
        <v>1736</v>
      </c>
      <c r="B1737">
        <v>6</v>
      </c>
      <c r="C1737" t="s">
        <v>66</v>
      </c>
      <c r="D1737">
        <v>1</v>
      </c>
      <c r="E1737" t="s">
        <v>550</v>
      </c>
      <c r="F1737" t="s">
        <v>551</v>
      </c>
      <c r="G1737">
        <v>-21.594909000000001</v>
      </c>
      <c r="H1737">
        <v>-51.772108000000003</v>
      </c>
    </row>
    <row r="1738" spans="1:8" hidden="1">
      <c r="A1738">
        <v>1737</v>
      </c>
      <c r="B1738">
        <v>7</v>
      </c>
      <c r="C1738" t="s">
        <v>12</v>
      </c>
      <c r="D1738">
        <v>110</v>
      </c>
      <c r="E1738" t="s">
        <v>550</v>
      </c>
      <c r="F1738" t="s">
        <v>551</v>
      </c>
      <c r="G1738">
        <v>-21.594909000000001</v>
      </c>
      <c r="H1738">
        <v>-51.772108000000003</v>
      </c>
    </row>
    <row r="1739" spans="1:8" hidden="1">
      <c r="A1739">
        <v>1738</v>
      </c>
      <c r="B1739">
        <v>8</v>
      </c>
      <c r="C1739" t="s">
        <v>78</v>
      </c>
      <c r="D1739">
        <v>1</v>
      </c>
      <c r="E1739" t="s">
        <v>550</v>
      </c>
      <c r="F1739" t="s">
        <v>551</v>
      </c>
      <c r="G1739">
        <v>-21.595379999999999</v>
      </c>
      <c r="H1739">
        <v>-51.771763</v>
      </c>
    </row>
    <row r="1740" spans="1:8" hidden="1">
      <c r="A1740">
        <v>1739</v>
      </c>
      <c r="B1740">
        <v>9</v>
      </c>
      <c r="C1740" t="s">
        <v>78</v>
      </c>
      <c r="D1740">
        <v>1</v>
      </c>
      <c r="E1740" t="s">
        <v>550</v>
      </c>
      <c r="F1740" t="s">
        <v>551</v>
      </c>
      <c r="G1740">
        <v>-21.595254000000001</v>
      </c>
      <c r="H1740">
        <v>-51.771887</v>
      </c>
    </row>
    <row r="1741" spans="1:8" hidden="1">
      <c r="A1741">
        <v>1740</v>
      </c>
      <c r="B1741">
        <v>10</v>
      </c>
      <c r="C1741" t="s">
        <v>80</v>
      </c>
      <c r="D1741">
        <v>1</v>
      </c>
      <c r="E1741" t="s">
        <v>550</v>
      </c>
      <c r="F1741" t="s">
        <v>551</v>
      </c>
      <c r="G1741">
        <v>-21.595783999999998</v>
      </c>
      <c r="H1741">
        <v>-51.771557000000001</v>
      </c>
    </row>
    <row r="1742" spans="1:8" hidden="1">
      <c r="A1742">
        <v>1741</v>
      </c>
      <c r="B1742">
        <v>11</v>
      </c>
      <c r="C1742" t="s">
        <v>68</v>
      </c>
      <c r="D1742">
        <v>1</v>
      </c>
      <c r="E1742" t="s">
        <v>550</v>
      </c>
      <c r="F1742" t="s">
        <v>551</v>
      </c>
      <c r="G1742">
        <v>-21595783</v>
      </c>
      <c r="H1742">
        <v>-51.771555999999997</v>
      </c>
    </row>
    <row r="1743" spans="1:8" hidden="1">
      <c r="A1743">
        <v>1742</v>
      </c>
      <c r="B1743">
        <v>12</v>
      </c>
      <c r="C1743" t="s">
        <v>12</v>
      </c>
      <c r="D1743">
        <v>15</v>
      </c>
      <c r="E1743" t="s">
        <v>550</v>
      </c>
      <c r="F1743" t="s">
        <v>551</v>
      </c>
      <c r="G1743">
        <v>-21595784</v>
      </c>
      <c r="H1743">
        <v>-51.771557000000001</v>
      </c>
    </row>
    <row r="1744" spans="1:8" hidden="1">
      <c r="A1744">
        <v>1743</v>
      </c>
      <c r="B1744">
        <v>13</v>
      </c>
      <c r="C1744" t="s">
        <v>64</v>
      </c>
      <c r="D1744">
        <v>1</v>
      </c>
      <c r="E1744" t="s">
        <v>550</v>
      </c>
      <c r="F1744" t="s">
        <v>551</v>
      </c>
      <c r="G1744">
        <v>-21.595321999999999</v>
      </c>
      <c r="H1744">
        <v>-51.770890000000001</v>
      </c>
    </row>
    <row r="1745" spans="1:8" hidden="1">
      <c r="A1745">
        <v>1744</v>
      </c>
      <c r="B1745">
        <v>14</v>
      </c>
      <c r="C1745" t="s">
        <v>68</v>
      </c>
      <c r="D1745">
        <v>1</v>
      </c>
      <c r="E1745" t="s">
        <v>550</v>
      </c>
      <c r="F1745" t="s">
        <v>551</v>
      </c>
      <c r="G1745">
        <v>-21.595321999999999</v>
      </c>
      <c r="H1745">
        <v>-51.770890000000001</v>
      </c>
    </row>
    <row r="1746" spans="1:8" hidden="1">
      <c r="A1746">
        <v>1745</v>
      </c>
      <c r="B1746">
        <v>15</v>
      </c>
      <c r="C1746" t="s">
        <v>12</v>
      </c>
      <c r="D1746">
        <v>100</v>
      </c>
      <c r="E1746" t="s">
        <v>550</v>
      </c>
      <c r="F1746" t="s">
        <v>551</v>
      </c>
      <c r="G1746">
        <v>-21.595780000000001</v>
      </c>
      <c r="H1746">
        <v>-51.771563999999998</v>
      </c>
    </row>
    <row r="1747" spans="1:8" hidden="1">
      <c r="A1747">
        <v>1746</v>
      </c>
      <c r="B1747">
        <v>16</v>
      </c>
      <c r="C1747" t="s">
        <v>66</v>
      </c>
      <c r="D1747">
        <v>1</v>
      </c>
      <c r="E1747" t="s">
        <v>550</v>
      </c>
      <c r="F1747" t="s">
        <v>551</v>
      </c>
      <c r="G1747">
        <v>-21.595780000000001</v>
      </c>
      <c r="H1747">
        <v>-51.771563999999998</v>
      </c>
    </row>
    <row r="1748" spans="1:8" hidden="1">
      <c r="A1748">
        <v>1747</v>
      </c>
      <c r="B1748">
        <v>17</v>
      </c>
      <c r="C1748" t="s">
        <v>78</v>
      </c>
      <c r="D1748">
        <v>1</v>
      </c>
      <c r="E1748" t="s">
        <v>550</v>
      </c>
      <c r="F1748" t="s">
        <v>551</v>
      </c>
      <c r="G1748">
        <v>-21.595497999999999</v>
      </c>
      <c r="H1748">
        <v>-51.772460000000002</v>
      </c>
    </row>
    <row r="1749" spans="1:8" hidden="1">
      <c r="A1749">
        <v>1748</v>
      </c>
      <c r="B1749">
        <v>18</v>
      </c>
      <c r="C1749" t="s">
        <v>78</v>
      </c>
      <c r="D1749">
        <v>1</v>
      </c>
      <c r="E1749" t="s">
        <v>550</v>
      </c>
      <c r="F1749" t="s">
        <v>551</v>
      </c>
      <c r="G1749">
        <v>-21.595728000000001</v>
      </c>
      <c r="H1749">
        <v>-51.773234000000002</v>
      </c>
    </row>
    <row r="1750" spans="1:8" hidden="1">
      <c r="A1750">
        <v>1749</v>
      </c>
      <c r="B1750">
        <v>19</v>
      </c>
      <c r="C1750" t="s">
        <v>78</v>
      </c>
      <c r="D1750">
        <v>1</v>
      </c>
      <c r="E1750" t="s">
        <v>550</v>
      </c>
      <c r="F1750" t="s">
        <v>551</v>
      </c>
      <c r="G1750">
        <v>-21.594920999999999</v>
      </c>
      <c r="H1750">
        <v>-51.772129</v>
      </c>
    </row>
    <row r="1751" spans="1:8" hidden="1">
      <c r="A1751">
        <v>1750</v>
      </c>
      <c r="B1751">
        <v>20</v>
      </c>
      <c r="C1751" t="s">
        <v>78</v>
      </c>
      <c r="D1751">
        <v>1</v>
      </c>
      <c r="E1751" t="s">
        <v>550</v>
      </c>
      <c r="F1751" t="s">
        <v>551</v>
      </c>
      <c r="G1751">
        <v>-21.596827999999999</v>
      </c>
      <c r="H1751">
        <v>-51.774996999999999</v>
      </c>
    </row>
    <row r="1752" spans="1:8" hidden="1">
      <c r="A1752">
        <v>1751</v>
      </c>
      <c r="B1752">
        <v>21</v>
      </c>
      <c r="C1752" t="s">
        <v>18</v>
      </c>
      <c r="D1752">
        <v>8</v>
      </c>
      <c r="E1752" t="s">
        <v>550</v>
      </c>
      <c r="F1752" t="s">
        <v>551</v>
      </c>
      <c r="G1752">
        <v>-21.595721999999999</v>
      </c>
      <c r="H1752">
        <v>-51.773327999999999</v>
      </c>
    </row>
    <row r="1753" spans="1:8" hidden="1">
      <c r="A1753">
        <v>1752</v>
      </c>
      <c r="B1753">
        <v>22</v>
      </c>
      <c r="C1753" t="s">
        <v>78</v>
      </c>
      <c r="D1753">
        <v>1</v>
      </c>
      <c r="E1753" t="s">
        <v>550</v>
      </c>
      <c r="F1753" t="s">
        <v>551</v>
      </c>
      <c r="G1753">
        <v>-21.597404000000001</v>
      </c>
      <c r="H1753">
        <v>-51.775236999999997</v>
      </c>
    </row>
    <row r="1754" spans="1:8" hidden="1">
      <c r="A1754">
        <v>1753</v>
      </c>
      <c r="B1754">
        <v>23</v>
      </c>
      <c r="C1754" t="s">
        <v>18</v>
      </c>
      <c r="D1754">
        <v>8</v>
      </c>
      <c r="E1754" t="s">
        <v>550</v>
      </c>
      <c r="F1754" t="s">
        <v>551</v>
      </c>
      <c r="G1754">
        <v>-21.598355000000002</v>
      </c>
      <c r="H1754">
        <v>-51.775796999999997</v>
      </c>
    </row>
    <row r="1755" spans="1:8" hidden="1">
      <c r="A1755">
        <v>1754</v>
      </c>
      <c r="B1755">
        <v>24</v>
      </c>
      <c r="C1755" t="s">
        <v>78</v>
      </c>
      <c r="D1755">
        <v>1</v>
      </c>
      <c r="E1755" t="s">
        <v>550</v>
      </c>
      <c r="F1755" t="s">
        <v>551</v>
      </c>
      <c r="G1755">
        <v>-21.599433000000001</v>
      </c>
      <c r="H1755">
        <v>-51.776598999999997</v>
      </c>
    </row>
    <row r="1756" spans="1:8" hidden="1">
      <c r="A1756">
        <v>1755</v>
      </c>
      <c r="B1756">
        <v>25</v>
      </c>
      <c r="C1756" t="s">
        <v>78</v>
      </c>
      <c r="D1756">
        <v>1</v>
      </c>
      <c r="E1756" t="s">
        <v>550</v>
      </c>
      <c r="F1756" t="s">
        <v>551</v>
      </c>
      <c r="G1756">
        <v>-21.599599000000001</v>
      </c>
      <c r="H1756">
        <v>-51.777196000000004</v>
      </c>
    </row>
    <row r="1757" spans="1:8" hidden="1">
      <c r="A1757">
        <v>1756</v>
      </c>
      <c r="B1757">
        <v>26</v>
      </c>
      <c r="C1757" t="s">
        <v>78</v>
      </c>
      <c r="D1757">
        <v>1</v>
      </c>
      <c r="E1757" t="s">
        <v>550</v>
      </c>
      <c r="F1757" t="s">
        <v>551</v>
      </c>
      <c r="G1757">
        <v>-21.599443999999998</v>
      </c>
      <c r="H1757">
        <v>-51.776713999999998</v>
      </c>
    </row>
    <row r="1758" spans="1:8" hidden="1">
      <c r="A1758">
        <v>1757</v>
      </c>
      <c r="B1758">
        <v>27</v>
      </c>
      <c r="C1758" t="s">
        <v>78</v>
      </c>
      <c r="D1758">
        <v>1</v>
      </c>
      <c r="E1758" t="s">
        <v>550</v>
      </c>
      <c r="F1758" t="s">
        <v>551</v>
      </c>
      <c r="G1758">
        <v>-21.600239999999999</v>
      </c>
      <c r="H1758">
        <v>-51.779060000000001</v>
      </c>
    </row>
    <row r="1759" spans="1:8" hidden="1">
      <c r="A1759">
        <v>1758</v>
      </c>
      <c r="B1759">
        <v>28</v>
      </c>
      <c r="C1759" t="s">
        <v>42</v>
      </c>
      <c r="D1759">
        <v>40</v>
      </c>
      <c r="E1759" t="s">
        <v>550</v>
      </c>
      <c r="F1759" t="s">
        <v>551</v>
      </c>
      <c r="G1759">
        <v>-21.599698</v>
      </c>
      <c r="H1759">
        <v>-51.777498999999999</v>
      </c>
    </row>
    <row r="1760" spans="1:8" hidden="1">
      <c r="A1760">
        <v>1759</v>
      </c>
      <c r="B1760">
        <v>29</v>
      </c>
      <c r="C1760" t="s">
        <v>18</v>
      </c>
      <c r="D1760">
        <v>8</v>
      </c>
      <c r="E1760" t="s">
        <v>550</v>
      </c>
      <c r="F1760" t="s">
        <v>551</v>
      </c>
      <c r="G1760">
        <v>-21.601441999999999</v>
      </c>
      <c r="H1760">
        <v>-51.779705999999997</v>
      </c>
    </row>
    <row r="1761" spans="1:8" hidden="1">
      <c r="A1761">
        <v>1760</v>
      </c>
      <c r="B1761">
        <v>30</v>
      </c>
      <c r="C1761" t="s">
        <v>68</v>
      </c>
      <c r="D1761">
        <v>1</v>
      </c>
      <c r="E1761" t="s">
        <v>550</v>
      </c>
      <c r="F1761" t="s">
        <v>551</v>
      </c>
      <c r="G1761">
        <v>-21.603179999999998</v>
      </c>
      <c r="H1761">
        <v>-51.780285999999997</v>
      </c>
    </row>
    <row r="1762" spans="1:8" hidden="1">
      <c r="A1762">
        <v>1761</v>
      </c>
      <c r="B1762">
        <v>31</v>
      </c>
      <c r="C1762" t="s">
        <v>44</v>
      </c>
      <c r="D1762">
        <v>40</v>
      </c>
      <c r="E1762" t="s">
        <v>550</v>
      </c>
      <c r="F1762" t="s">
        <v>551</v>
      </c>
      <c r="G1762">
        <v>-21.603113</v>
      </c>
      <c r="H1762">
        <v>-51.780251</v>
      </c>
    </row>
    <row r="1763" spans="1:8" hidden="1">
      <c r="A1763">
        <v>1762</v>
      </c>
      <c r="B1763">
        <v>32</v>
      </c>
      <c r="C1763" t="s">
        <v>68</v>
      </c>
      <c r="D1763">
        <v>1</v>
      </c>
      <c r="E1763" t="s">
        <v>550</v>
      </c>
      <c r="F1763" t="s">
        <v>551</v>
      </c>
      <c r="G1763">
        <v>-21.603113</v>
      </c>
      <c r="H1763">
        <v>-51.780251</v>
      </c>
    </row>
    <row r="1764" spans="1:8" hidden="1">
      <c r="A1764">
        <v>1763</v>
      </c>
      <c r="B1764">
        <v>33</v>
      </c>
      <c r="C1764" t="s">
        <v>80</v>
      </c>
      <c r="D1764">
        <v>1</v>
      </c>
      <c r="E1764" t="s">
        <v>550</v>
      </c>
      <c r="F1764" t="s">
        <v>551</v>
      </c>
      <c r="G1764">
        <v>-21.603113</v>
      </c>
      <c r="H1764">
        <v>-51.780251</v>
      </c>
    </row>
    <row r="1765" spans="1:8" hidden="1">
      <c r="A1765">
        <v>1764</v>
      </c>
      <c r="B1765">
        <v>34</v>
      </c>
      <c r="C1765" t="s">
        <v>44</v>
      </c>
      <c r="D1765">
        <v>40</v>
      </c>
      <c r="E1765" t="s">
        <v>550</v>
      </c>
      <c r="F1765" t="s">
        <v>551</v>
      </c>
      <c r="G1765">
        <v>-21.603345000000001</v>
      </c>
      <c r="H1765">
        <v>-51.779581</v>
      </c>
    </row>
    <row r="1766" spans="1:8" hidden="1">
      <c r="A1766">
        <v>1765</v>
      </c>
      <c r="B1766">
        <v>35</v>
      </c>
      <c r="C1766" t="s">
        <v>78</v>
      </c>
      <c r="D1766">
        <v>1</v>
      </c>
      <c r="E1766" t="s">
        <v>550</v>
      </c>
      <c r="F1766" t="s">
        <v>551</v>
      </c>
      <c r="G1766">
        <v>-21.603345000000001</v>
      </c>
      <c r="H1766">
        <v>-51.779581</v>
      </c>
    </row>
    <row r="1767" spans="1:8" hidden="1">
      <c r="A1767">
        <v>1766</v>
      </c>
      <c r="B1767">
        <v>36</v>
      </c>
      <c r="C1767" t="s">
        <v>12</v>
      </c>
      <c r="D1767">
        <v>70</v>
      </c>
      <c r="E1767" t="s">
        <v>550</v>
      </c>
      <c r="F1767" t="s">
        <v>551</v>
      </c>
      <c r="G1767">
        <v>-21.603342000000001</v>
      </c>
      <c r="H1767">
        <v>-51.779753999999997</v>
      </c>
    </row>
    <row r="1768" spans="1:8" hidden="1">
      <c r="A1768">
        <v>1767</v>
      </c>
      <c r="B1768">
        <v>37</v>
      </c>
      <c r="C1768" t="s">
        <v>68</v>
      </c>
      <c r="D1768">
        <v>1</v>
      </c>
      <c r="E1768" t="s">
        <v>550</v>
      </c>
      <c r="F1768" t="s">
        <v>551</v>
      </c>
      <c r="G1768">
        <v>-21.603342000000001</v>
      </c>
      <c r="H1768">
        <v>-51.779753999999997</v>
      </c>
    </row>
    <row r="1769" spans="1:8" hidden="1">
      <c r="A1769">
        <v>1768</v>
      </c>
      <c r="B1769">
        <v>38</v>
      </c>
      <c r="C1769" t="s">
        <v>68</v>
      </c>
      <c r="D1769">
        <v>1</v>
      </c>
      <c r="E1769" t="s">
        <v>550</v>
      </c>
      <c r="F1769" t="s">
        <v>551</v>
      </c>
      <c r="G1769">
        <v>-21.603342000000001</v>
      </c>
      <c r="H1769">
        <v>-51.779753999999997</v>
      </c>
    </row>
    <row r="1770" spans="1:8" hidden="1">
      <c r="A1770">
        <v>1769</v>
      </c>
      <c r="B1770">
        <v>39</v>
      </c>
      <c r="C1770" t="s">
        <v>64</v>
      </c>
      <c r="D1770">
        <v>1</v>
      </c>
      <c r="E1770" t="s">
        <v>550</v>
      </c>
      <c r="F1770" t="s">
        <v>551</v>
      </c>
      <c r="G1770">
        <v>-21.603342000000001</v>
      </c>
      <c r="H1770">
        <v>-51.779753999999997</v>
      </c>
    </row>
    <row r="1771" spans="1:8" hidden="1">
      <c r="A1771">
        <v>1770</v>
      </c>
      <c r="B1771">
        <v>1</v>
      </c>
      <c r="C1771" t="s">
        <v>12</v>
      </c>
      <c r="D1771">
        <v>170</v>
      </c>
      <c r="E1771" t="s">
        <v>552</v>
      </c>
      <c r="F1771" t="s">
        <v>553</v>
      </c>
      <c r="G1771">
        <v>-22.414159999999999</v>
      </c>
      <c r="H1771">
        <v>-47.521320000000003</v>
      </c>
    </row>
    <row r="1772" spans="1:8" hidden="1">
      <c r="A1772">
        <v>1771</v>
      </c>
      <c r="B1772">
        <v>2</v>
      </c>
      <c r="C1772" t="s">
        <v>12</v>
      </c>
      <c r="D1772">
        <v>340</v>
      </c>
      <c r="E1772" t="s">
        <v>552</v>
      </c>
      <c r="F1772" t="s">
        <v>553</v>
      </c>
      <c r="G1772">
        <v>-22.41412</v>
      </c>
      <c r="H1772">
        <v>-47.519750000000002</v>
      </c>
    </row>
    <row r="1773" spans="1:8" hidden="1">
      <c r="A1773">
        <v>1772</v>
      </c>
      <c r="B1773">
        <v>3</v>
      </c>
      <c r="C1773" t="s">
        <v>12</v>
      </c>
      <c r="D1773">
        <v>340</v>
      </c>
      <c r="E1773" t="s">
        <v>552</v>
      </c>
      <c r="F1773" t="s">
        <v>553</v>
      </c>
      <c r="G1773">
        <v>-22.41412</v>
      </c>
      <c r="H1773">
        <v>-47.518880000000003</v>
      </c>
    </row>
    <row r="1774" spans="1:8" hidden="1">
      <c r="A1774">
        <v>1773</v>
      </c>
      <c r="B1774">
        <v>4</v>
      </c>
      <c r="C1774" t="s">
        <v>12</v>
      </c>
      <c r="D1774">
        <v>340</v>
      </c>
      <c r="E1774" t="s">
        <v>552</v>
      </c>
      <c r="F1774" t="s">
        <v>553</v>
      </c>
      <c r="G1774">
        <v>-22.414149999999999</v>
      </c>
      <c r="H1774">
        <v>-47.517960000000002</v>
      </c>
    </row>
    <row r="1775" spans="1:8" hidden="1">
      <c r="A1775">
        <v>1774</v>
      </c>
      <c r="B1775">
        <v>5</v>
      </c>
      <c r="C1775" t="s">
        <v>66</v>
      </c>
      <c r="D1775">
        <v>1</v>
      </c>
      <c r="E1775" t="s">
        <v>552</v>
      </c>
      <c r="F1775" t="s">
        <v>553</v>
      </c>
      <c r="G1775">
        <v>-22.414149999999999</v>
      </c>
      <c r="H1775">
        <v>-47.517519999999998</v>
      </c>
    </row>
    <row r="1776" spans="1:8" hidden="1">
      <c r="A1776">
        <v>1775</v>
      </c>
      <c r="B1776">
        <v>6</v>
      </c>
      <c r="C1776" t="s">
        <v>66</v>
      </c>
      <c r="D1776">
        <v>1</v>
      </c>
      <c r="E1776" t="s">
        <v>552</v>
      </c>
      <c r="F1776" t="s">
        <v>553</v>
      </c>
      <c r="G1776">
        <v>-22.41413</v>
      </c>
      <c r="H1776">
        <v>-47.517380000000003</v>
      </c>
    </row>
    <row r="1777" spans="1:8" hidden="1">
      <c r="A1777">
        <v>1776</v>
      </c>
      <c r="B1777">
        <v>7</v>
      </c>
      <c r="C1777" t="s">
        <v>66</v>
      </c>
      <c r="D1777">
        <v>1</v>
      </c>
      <c r="E1777" t="s">
        <v>552</v>
      </c>
      <c r="F1777" t="s">
        <v>553</v>
      </c>
      <c r="G1777">
        <v>-22.411249999999999</v>
      </c>
      <c r="H1777">
        <v>-47.51737</v>
      </c>
    </row>
    <row r="1778" spans="1:8" hidden="1">
      <c r="A1778">
        <v>1777</v>
      </c>
      <c r="B1778">
        <v>8</v>
      </c>
      <c r="C1778" t="s">
        <v>66</v>
      </c>
      <c r="D1778">
        <v>1</v>
      </c>
      <c r="E1778" t="s">
        <v>552</v>
      </c>
      <c r="F1778" t="s">
        <v>553</v>
      </c>
      <c r="G1778">
        <v>-22.41123</v>
      </c>
      <c r="H1778">
        <v>-47.519129999999997</v>
      </c>
    </row>
    <row r="1779" spans="1:8" hidden="1">
      <c r="A1779">
        <v>1778</v>
      </c>
      <c r="B1779">
        <v>9</v>
      </c>
      <c r="C1779" t="s">
        <v>66</v>
      </c>
      <c r="D1779">
        <v>1</v>
      </c>
      <c r="E1779" t="s">
        <v>552</v>
      </c>
      <c r="F1779" t="s">
        <v>553</v>
      </c>
      <c r="G1779">
        <v>-22.41159</v>
      </c>
      <c r="H1779">
        <v>-47.519550000000002</v>
      </c>
    </row>
    <row r="1780" spans="1:8" hidden="1">
      <c r="A1780">
        <v>1779</v>
      </c>
      <c r="B1780">
        <v>10</v>
      </c>
      <c r="C1780" t="s">
        <v>66</v>
      </c>
      <c r="D1780">
        <v>1</v>
      </c>
      <c r="E1780" t="s">
        <v>552</v>
      </c>
      <c r="F1780" t="s">
        <v>553</v>
      </c>
      <c r="G1780">
        <v>-22.411580000000001</v>
      </c>
      <c r="H1780">
        <v>-47.520220000000002</v>
      </c>
    </row>
    <row r="1781" spans="1:8" hidden="1">
      <c r="A1781">
        <v>1780</v>
      </c>
      <c r="B1781">
        <v>11</v>
      </c>
      <c r="C1781" t="s">
        <v>42</v>
      </c>
      <c r="D1781">
        <v>100</v>
      </c>
      <c r="E1781" t="s">
        <v>552</v>
      </c>
      <c r="F1781" t="s">
        <v>553</v>
      </c>
      <c r="G1781">
        <v>-22.411650000000002</v>
      </c>
      <c r="H1781">
        <v>-47.520249999999997</v>
      </c>
    </row>
    <row r="1782" spans="1:8" hidden="1">
      <c r="A1782">
        <v>1781</v>
      </c>
      <c r="B1782">
        <v>12</v>
      </c>
      <c r="C1782" t="s">
        <v>44</v>
      </c>
      <c r="D1782">
        <v>84</v>
      </c>
      <c r="E1782" t="s">
        <v>552</v>
      </c>
      <c r="F1782" t="s">
        <v>553</v>
      </c>
      <c r="G1782">
        <v>-22.413910000000001</v>
      </c>
      <c r="H1782">
        <v>-47.521250000000002</v>
      </c>
    </row>
    <row r="1783" spans="1:8" hidden="1">
      <c r="A1783">
        <v>1782</v>
      </c>
      <c r="B1783">
        <v>1</v>
      </c>
      <c r="C1783" t="s">
        <v>12</v>
      </c>
      <c r="D1783">
        <v>100</v>
      </c>
      <c r="E1783" t="s">
        <v>554</v>
      </c>
      <c r="F1783" t="s">
        <v>553</v>
      </c>
      <c r="G1783">
        <v>-22.414349999999999</v>
      </c>
      <c r="H1783">
        <v>-47.521389999999997</v>
      </c>
    </row>
    <row r="1784" spans="1:8" hidden="1">
      <c r="A1784">
        <v>1783</v>
      </c>
      <c r="B1784">
        <v>2</v>
      </c>
      <c r="C1784" t="s">
        <v>66</v>
      </c>
      <c r="D1784">
        <v>1</v>
      </c>
      <c r="E1784" t="s">
        <v>554</v>
      </c>
      <c r="F1784" t="s">
        <v>553</v>
      </c>
      <c r="G1784">
        <v>-22.414239999999999</v>
      </c>
      <c r="H1784">
        <v>-47.517240000000001</v>
      </c>
    </row>
    <row r="1785" spans="1:8" hidden="1">
      <c r="A1785">
        <v>1784</v>
      </c>
      <c r="B1785">
        <v>3</v>
      </c>
      <c r="C1785" t="s">
        <v>66</v>
      </c>
      <c r="D1785">
        <v>1</v>
      </c>
      <c r="E1785" t="s">
        <v>554</v>
      </c>
      <c r="F1785" t="s">
        <v>553</v>
      </c>
      <c r="G1785">
        <v>-22.413879999999999</v>
      </c>
      <c r="H1785">
        <v>-47.513449999999999</v>
      </c>
    </row>
    <row r="1786" spans="1:8" hidden="1">
      <c r="A1786">
        <v>1785</v>
      </c>
      <c r="B1786">
        <v>4</v>
      </c>
      <c r="C1786" t="s">
        <v>66</v>
      </c>
      <c r="D1786">
        <v>1</v>
      </c>
      <c r="E1786" t="s">
        <v>554</v>
      </c>
      <c r="F1786" t="s">
        <v>553</v>
      </c>
      <c r="G1786">
        <v>-22.41356</v>
      </c>
      <c r="H1786">
        <v>-47.509360000000001</v>
      </c>
    </row>
    <row r="1787" spans="1:8" hidden="1">
      <c r="A1787">
        <v>1786</v>
      </c>
      <c r="B1787">
        <v>5</v>
      </c>
      <c r="C1787" t="s">
        <v>66</v>
      </c>
      <c r="D1787">
        <v>1</v>
      </c>
      <c r="E1787" t="s">
        <v>554</v>
      </c>
      <c r="F1787" t="s">
        <v>553</v>
      </c>
      <c r="G1787">
        <v>-22.407389999999999</v>
      </c>
      <c r="H1787">
        <v>-47.50947</v>
      </c>
    </row>
    <row r="1788" spans="1:8" hidden="1">
      <c r="A1788">
        <v>1787</v>
      </c>
      <c r="B1788">
        <v>6</v>
      </c>
      <c r="C1788" t="s">
        <v>66</v>
      </c>
      <c r="D1788">
        <v>1</v>
      </c>
      <c r="E1788" t="s">
        <v>554</v>
      </c>
      <c r="F1788" t="s">
        <v>553</v>
      </c>
      <c r="G1788">
        <v>-22.399470000000001</v>
      </c>
      <c r="H1788">
        <v>-47.511099999999999</v>
      </c>
    </row>
    <row r="1789" spans="1:8" hidden="1">
      <c r="A1789">
        <v>1788</v>
      </c>
      <c r="B1789">
        <v>7</v>
      </c>
      <c r="C1789" t="s">
        <v>12</v>
      </c>
      <c r="D1789">
        <v>270</v>
      </c>
      <c r="E1789" t="s">
        <v>554</v>
      </c>
      <c r="F1789" t="s">
        <v>553</v>
      </c>
      <c r="G1789">
        <v>-22.39828</v>
      </c>
      <c r="H1789">
        <v>-47.511450000000004</v>
      </c>
    </row>
    <row r="1790" spans="1:8" hidden="1">
      <c r="A1790">
        <v>1789</v>
      </c>
      <c r="B1790">
        <v>8</v>
      </c>
      <c r="C1790" t="s">
        <v>66</v>
      </c>
      <c r="D1790">
        <v>1</v>
      </c>
      <c r="E1790" t="s">
        <v>554</v>
      </c>
      <c r="F1790" t="s">
        <v>553</v>
      </c>
      <c r="G1790">
        <v>-22.39453</v>
      </c>
      <c r="H1790">
        <v>-47.511960000000002</v>
      </c>
    </row>
    <row r="1791" spans="1:8" hidden="1">
      <c r="A1791">
        <v>1790</v>
      </c>
      <c r="B1791">
        <v>9</v>
      </c>
      <c r="C1791" t="s">
        <v>66</v>
      </c>
      <c r="D1791">
        <v>1</v>
      </c>
      <c r="E1791" t="s">
        <v>554</v>
      </c>
      <c r="F1791" t="s">
        <v>553</v>
      </c>
      <c r="G1791">
        <v>-22.39021</v>
      </c>
      <c r="H1791">
        <v>-47.512079999999997</v>
      </c>
    </row>
    <row r="1792" spans="1:8" hidden="1">
      <c r="A1792">
        <v>1791</v>
      </c>
      <c r="B1792">
        <v>10</v>
      </c>
      <c r="C1792" t="s">
        <v>44</v>
      </c>
      <c r="D1792">
        <v>40</v>
      </c>
      <c r="E1792" t="s">
        <v>554</v>
      </c>
      <c r="F1792" t="s">
        <v>553</v>
      </c>
      <c r="G1792">
        <v>-22.390090000000001</v>
      </c>
      <c r="H1792">
        <v>-47.512680000000003</v>
      </c>
    </row>
    <row r="1793" spans="1:8" hidden="1">
      <c r="A1793">
        <v>1792</v>
      </c>
      <c r="B1793">
        <v>11</v>
      </c>
      <c r="C1793" t="s">
        <v>66</v>
      </c>
      <c r="D1793">
        <v>1</v>
      </c>
      <c r="E1793" t="s">
        <v>554</v>
      </c>
      <c r="F1793" t="s">
        <v>553</v>
      </c>
      <c r="G1793">
        <v>-22.392859999999999</v>
      </c>
      <c r="H1793">
        <v>-47.518650000000001</v>
      </c>
    </row>
    <row r="1794" spans="1:8" hidden="1">
      <c r="A1794">
        <v>1793</v>
      </c>
      <c r="B1794">
        <v>12</v>
      </c>
      <c r="C1794" t="s">
        <v>66</v>
      </c>
      <c r="D1794">
        <v>1</v>
      </c>
      <c r="E1794" t="s">
        <v>554</v>
      </c>
      <c r="F1794" t="s">
        <v>553</v>
      </c>
      <c r="G1794">
        <v>-22.39376</v>
      </c>
      <c r="H1794">
        <v>-47.520400000000002</v>
      </c>
    </row>
    <row r="1795" spans="1:8" hidden="1">
      <c r="A1795">
        <v>1794</v>
      </c>
      <c r="B1795">
        <v>13</v>
      </c>
      <c r="C1795" t="s">
        <v>66</v>
      </c>
      <c r="D1795">
        <v>1</v>
      </c>
      <c r="E1795" t="s">
        <v>554</v>
      </c>
      <c r="F1795" t="s">
        <v>553</v>
      </c>
      <c r="G1795">
        <v>-22.391749999999998</v>
      </c>
      <c r="H1795">
        <v>-47.52261</v>
      </c>
    </row>
    <row r="1796" spans="1:8" hidden="1">
      <c r="A1796">
        <v>1795</v>
      </c>
      <c r="B1796">
        <v>14</v>
      </c>
      <c r="C1796" t="s">
        <v>66</v>
      </c>
      <c r="D1796">
        <v>1</v>
      </c>
      <c r="E1796" t="s">
        <v>554</v>
      </c>
      <c r="F1796" t="s">
        <v>553</v>
      </c>
      <c r="G1796">
        <v>-22.393650000000001</v>
      </c>
      <c r="H1796">
        <v>-47.524999999999999</v>
      </c>
    </row>
    <row r="1797" spans="1:8" hidden="1">
      <c r="A1797">
        <v>1796</v>
      </c>
      <c r="B1797">
        <v>15</v>
      </c>
      <c r="C1797" t="s">
        <v>66</v>
      </c>
      <c r="D1797">
        <v>1</v>
      </c>
      <c r="E1797" t="s">
        <v>554</v>
      </c>
      <c r="F1797" t="s">
        <v>553</v>
      </c>
      <c r="G1797">
        <v>-22.396519999999999</v>
      </c>
      <c r="H1797">
        <v>-47.527500000000003</v>
      </c>
    </row>
    <row r="1798" spans="1:8" hidden="1">
      <c r="A1798">
        <v>1797</v>
      </c>
      <c r="B1798">
        <v>16</v>
      </c>
      <c r="C1798" t="s">
        <v>66</v>
      </c>
      <c r="D1798">
        <v>1</v>
      </c>
      <c r="E1798" t="s">
        <v>554</v>
      </c>
      <c r="F1798" t="s">
        <v>553</v>
      </c>
      <c r="G1798">
        <v>-22.399640000000002</v>
      </c>
      <c r="H1798">
        <v>-47.530410000000003</v>
      </c>
    </row>
    <row r="1799" spans="1:8" hidden="1">
      <c r="A1799">
        <v>1798</v>
      </c>
      <c r="B1799">
        <v>17</v>
      </c>
      <c r="C1799" t="s">
        <v>66</v>
      </c>
      <c r="D1799">
        <v>1</v>
      </c>
      <c r="E1799" t="s">
        <v>554</v>
      </c>
      <c r="F1799" t="s">
        <v>553</v>
      </c>
      <c r="G1799">
        <v>-22.40222</v>
      </c>
      <c r="H1799">
        <v>-47.530740000000002</v>
      </c>
    </row>
    <row r="1800" spans="1:8" hidden="1">
      <c r="A1800">
        <v>1799</v>
      </c>
      <c r="B1800">
        <v>18</v>
      </c>
      <c r="C1800" t="s">
        <v>66</v>
      </c>
      <c r="D1800">
        <v>1</v>
      </c>
      <c r="E1800" t="s">
        <v>554</v>
      </c>
      <c r="F1800" t="s">
        <v>553</v>
      </c>
      <c r="G1800">
        <v>-22.406849999999999</v>
      </c>
      <c r="H1800">
        <v>-47.528770000000002</v>
      </c>
    </row>
    <row r="1801" spans="1:8" hidden="1">
      <c r="A1801">
        <v>1800</v>
      </c>
      <c r="B1801">
        <v>19</v>
      </c>
      <c r="C1801" t="s">
        <v>66</v>
      </c>
      <c r="D1801">
        <v>1</v>
      </c>
      <c r="E1801" t="s">
        <v>554</v>
      </c>
      <c r="F1801" t="s">
        <v>553</v>
      </c>
      <c r="G1801">
        <v>-22.41431</v>
      </c>
      <c r="H1801">
        <v>-47.526110000000003</v>
      </c>
    </row>
  </sheetData>
  <autoFilter ref="A1:G1801" xr:uid="{00000000-0009-0000-0000-000007000000}">
    <filterColumn colId="5">
      <filters>
        <filter val="PE Jaraguá"/>
      </filters>
    </filterColumn>
    <sortState xmlns:xlrd2="http://schemas.microsoft.com/office/spreadsheetml/2017/richdata2" ref="A2:G730">
      <sortCondition ref="A1:A730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2:G49"/>
  <sheetViews>
    <sheetView topLeftCell="D1" workbookViewId="0">
      <selection activeCell="G40" sqref="G40"/>
    </sheetView>
  </sheetViews>
  <sheetFormatPr defaultRowHeight="15"/>
  <cols>
    <col min="3" max="5" width="57" customWidth="1"/>
  </cols>
  <sheetData>
    <row r="2" spans="3:5">
      <c r="C2" t="s">
        <v>863</v>
      </c>
      <c r="D2" s="4" t="s">
        <v>864</v>
      </c>
      <c r="E2" t="s">
        <v>865</v>
      </c>
    </row>
    <row r="3" spans="3:5">
      <c r="C3" t="s">
        <v>259</v>
      </c>
      <c r="D3" t="s">
        <v>866</v>
      </c>
      <c r="E3" s="39">
        <f>'Base unitária para composição'!H96</f>
        <v>41.25</v>
      </c>
    </row>
    <row r="4" spans="3:5">
      <c r="C4" t="s">
        <v>867</v>
      </c>
      <c r="D4" t="s">
        <v>868</v>
      </c>
      <c r="E4" s="183">
        <f>'Base unitária para composição'!H117</f>
        <v>6.0100000000000007</v>
      </c>
    </row>
    <row r="5" spans="3:5">
      <c r="C5" t="s">
        <v>869</v>
      </c>
      <c r="D5" t="s">
        <v>870</v>
      </c>
      <c r="E5" s="39">
        <f>'Base unitária para composição'!H113</f>
        <v>5.64</v>
      </c>
    </row>
    <row r="6" spans="3:5">
      <c r="C6" t="s">
        <v>871</v>
      </c>
    </row>
    <row r="7" spans="3:5">
      <c r="C7" t="s">
        <v>872</v>
      </c>
    </row>
    <row r="8" spans="3:5">
      <c r="C8" t="s">
        <v>873</v>
      </c>
      <c r="D8" t="s">
        <v>874</v>
      </c>
      <c r="E8" s="39">
        <f>'Base unitária para composição'!H4</f>
        <v>12.961208200000002</v>
      </c>
    </row>
    <row r="9" spans="3:5">
      <c r="C9" t="s">
        <v>875</v>
      </c>
      <c r="D9" t="s">
        <v>876</v>
      </c>
      <c r="E9" s="39">
        <f>'Base unitária para composição'!H44</f>
        <v>22.876231999999998</v>
      </c>
    </row>
    <row r="10" spans="3:5">
      <c r="C10" t="s">
        <v>877</v>
      </c>
      <c r="D10" t="s">
        <v>878</v>
      </c>
      <c r="E10" s="39">
        <f>'Base unitária para composição'!H92</f>
        <v>304.3</v>
      </c>
    </row>
    <row r="11" spans="3:5">
      <c r="C11" t="s">
        <v>879</v>
      </c>
      <c r="D11" t="s">
        <v>880</v>
      </c>
      <c r="E11" s="39">
        <f>'Base unitária para composição'!H138</f>
        <v>873.38367750000009</v>
      </c>
    </row>
    <row r="12" spans="3:5">
      <c r="C12" t="s">
        <v>881</v>
      </c>
      <c r="D12" t="s">
        <v>882</v>
      </c>
      <c r="E12" s="39">
        <f>'Base unitária para composição'!H27</f>
        <v>3.4375104000000003</v>
      </c>
    </row>
    <row r="13" spans="3:5">
      <c r="C13" t="s">
        <v>883</v>
      </c>
      <c r="D13" t="s">
        <v>884</v>
      </c>
      <c r="E13" s="39">
        <f>'Base unitária para composição'!H34</f>
        <v>17.983728000000006</v>
      </c>
    </row>
    <row r="14" spans="3:5">
      <c r="C14" t="s">
        <v>885</v>
      </c>
      <c r="D14" t="s">
        <v>886</v>
      </c>
      <c r="E14" s="39">
        <f>'Base unitária para composição'!H19</f>
        <v>83.431082000000004</v>
      </c>
    </row>
    <row r="15" spans="3:5">
      <c r="C15" t="s">
        <v>295</v>
      </c>
      <c r="D15" t="s">
        <v>295</v>
      </c>
      <c r="E15" s="39">
        <f>'Base unitária para composição'!H206</f>
        <v>1561.9595839999999</v>
      </c>
    </row>
    <row r="16" spans="3:5">
      <c r="C16" t="s">
        <v>887</v>
      </c>
      <c r="D16" t="s">
        <v>888</v>
      </c>
      <c r="E16" s="39">
        <f>'Base unitária para composição'!H88</f>
        <v>33</v>
      </c>
    </row>
    <row r="17" spans="3:5">
      <c r="C17" t="s">
        <v>103</v>
      </c>
      <c r="D17" t="s">
        <v>889</v>
      </c>
      <c r="E17" s="39">
        <f>'Base unitária para composição'!H40</f>
        <v>9.4120819999999998</v>
      </c>
    </row>
    <row r="18" spans="3:5">
      <c r="C18" t="s">
        <v>890</v>
      </c>
      <c r="D18" t="s">
        <v>891</v>
      </c>
      <c r="E18" s="39">
        <f>'Base unitária para composição'!H133</f>
        <v>16.551208200000001</v>
      </c>
    </row>
    <row r="19" spans="3:5">
      <c r="C19" t="s">
        <v>892</v>
      </c>
      <c r="D19" t="s">
        <v>893</v>
      </c>
      <c r="E19" s="39">
        <f>'Base unitária para composição'!H53</f>
        <v>15.402987599999999</v>
      </c>
    </row>
    <row r="20" spans="3:5">
      <c r="C20" t="s">
        <v>894</v>
      </c>
      <c r="D20" t="s">
        <v>895</v>
      </c>
      <c r="E20" s="39" t="e">
        <f>'Base unitária para composição'!#REF!</f>
        <v>#REF!</v>
      </c>
    </row>
    <row r="21" spans="3:5">
      <c r="C21" t="s">
        <v>119</v>
      </c>
      <c r="D21" t="s">
        <v>896</v>
      </c>
      <c r="E21" s="39">
        <f>'Base unitária para composição'!H101</f>
        <v>39.715680555555551</v>
      </c>
    </row>
    <row r="22" spans="3:5">
      <c r="C22" t="s">
        <v>109</v>
      </c>
      <c r="D22" t="s">
        <v>897</v>
      </c>
      <c r="E22" s="39">
        <f>'Base unitária para composição'!H61</f>
        <v>22.876231999999998</v>
      </c>
    </row>
    <row r="23" spans="3:5">
      <c r="C23" t="s">
        <v>898</v>
      </c>
      <c r="D23" t="s">
        <v>899</v>
      </c>
      <c r="E23" s="39" t="e">
        <f>'Base unitária para composição'!#REF!</f>
        <v>#REF!</v>
      </c>
    </row>
    <row r="24" spans="3:5">
      <c r="C24" t="s">
        <v>900</v>
      </c>
      <c r="D24" t="s">
        <v>901</v>
      </c>
      <c r="E24" s="39" t="e">
        <f>'Base unitária para composição'!#REF!</f>
        <v>#REF!</v>
      </c>
    </row>
    <row r="25" spans="3:5">
      <c r="C25" t="s">
        <v>902</v>
      </c>
    </row>
    <row r="26" spans="3:5">
      <c r="C26" t="s">
        <v>903</v>
      </c>
      <c r="D26" t="s">
        <v>904</v>
      </c>
      <c r="E26" s="39">
        <f>'Base unitária para composição'!H8</f>
        <v>9.5677082000000002</v>
      </c>
    </row>
    <row r="27" spans="3:5" ht="28.5">
      <c r="C27" s="36" t="s">
        <v>905</v>
      </c>
      <c r="D27" t="s">
        <v>906</v>
      </c>
      <c r="E27" s="183">
        <f>'Base unitária para composição'!H235</f>
        <v>260.83733760000001</v>
      </c>
    </row>
    <row r="28" spans="3:5" ht="15.75">
      <c r="C28" s="36" t="s">
        <v>907</v>
      </c>
      <c r="D28" t="s">
        <v>908</v>
      </c>
      <c r="E28" s="183">
        <f>'Base unitária para composição'!H237</f>
        <v>715.71637799999985</v>
      </c>
    </row>
    <row r="29" spans="3:5" ht="28.5">
      <c r="C29" s="36" t="s">
        <v>909</v>
      </c>
      <c r="E29" s="183">
        <f>'Base unitária para composição'!H244</f>
        <v>457.72499999999991</v>
      </c>
    </row>
    <row r="30" spans="3:5">
      <c r="C30" s="36" t="s">
        <v>910</v>
      </c>
      <c r="E30" s="183">
        <f>'Base unitária para composição'!H246</f>
        <v>1884.3145180000001</v>
      </c>
    </row>
    <row r="31" spans="3:5">
      <c r="C31" t="s">
        <v>289</v>
      </c>
      <c r="D31" t="s">
        <v>289</v>
      </c>
      <c r="E31" s="39">
        <f>'Base unitária para composição'!H191</f>
        <v>0</v>
      </c>
    </row>
    <row r="32" spans="3:5">
      <c r="C32" t="s">
        <v>911</v>
      </c>
      <c r="D32" t="s">
        <v>912</v>
      </c>
      <c r="E32" s="39">
        <f>'Base unitária para composição'!H149</f>
        <v>0</v>
      </c>
    </row>
    <row r="33" spans="7:7">
      <c r="G33" t="s">
        <v>913</v>
      </c>
    </row>
    <row r="34" spans="7:7">
      <c r="G34" t="s">
        <v>914</v>
      </c>
    </row>
    <row r="35" spans="7:7">
      <c r="G35" t="s">
        <v>915</v>
      </c>
    </row>
    <row r="36" spans="7:7">
      <c r="G36" t="s">
        <v>916</v>
      </c>
    </row>
    <row r="37" spans="7:7">
      <c r="G37" t="s">
        <v>917</v>
      </c>
    </row>
    <row r="38" spans="7:7">
      <c r="G38" t="s">
        <v>918</v>
      </c>
    </row>
    <row r="39" spans="7:7">
      <c r="G39" t="s">
        <v>919</v>
      </c>
    </row>
    <row r="40" spans="7:7">
      <c r="G40" t="s">
        <v>920</v>
      </c>
    </row>
    <row r="41" spans="7:7">
      <c r="G41" t="s">
        <v>921</v>
      </c>
    </row>
    <row r="42" spans="7:7">
      <c r="G42" t="s">
        <v>922</v>
      </c>
    </row>
    <row r="43" spans="7:7">
      <c r="G43" t="s">
        <v>923</v>
      </c>
    </row>
    <row r="44" spans="7:7">
      <c r="G44" t="s">
        <v>924</v>
      </c>
    </row>
    <row r="45" spans="7:7">
      <c r="G45" t="s">
        <v>925</v>
      </c>
    </row>
    <row r="46" spans="7:7">
      <c r="G46" t="s">
        <v>926</v>
      </c>
    </row>
    <row r="47" spans="7:7">
      <c r="G47" t="s">
        <v>927</v>
      </c>
    </row>
    <row r="48" spans="7:7">
      <c r="G48" t="s">
        <v>928</v>
      </c>
    </row>
    <row r="49" spans="7:7">
      <c r="G49" t="s">
        <v>929</v>
      </c>
    </row>
  </sheetData>
  <autoFilter ref="C2:E2" xr:uid="{00000000-0009-0000-0000-000008000000}">
    <sortState xmlns:xlrd2="http://schemas.microsoft.com/office/spreadsheetml/2017/richdata2" ref="C3:E30">
      <sortCondition ref="C2"/>
    </sortState>
  </autoFilter>
  <sortState xmlns:xlrd2="http://schemas.microsoft.com/office/spreadsheetml/2017/richdata2" ref="C2:C33">
    <sortCondition ref="C2"/>
  </sortState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N335"/>
  <sheetViews>
    <sheetView topLeftCell="U1" workbookViewId="0">
      <selection activeCell="U1" sqref="U1"/>
    </sheetView>
  </sheetViews>
  <sheetFormatPr defaultRowHeight="15"/>
  <cols>
    <col min="2" max="2" width="22.42578125" customWidth="1"/>
    <col min="3" max="3" width="7" customWidth="1"/>
    <col min="6" max="6" width="11.42578125" customWidth="1"/>
    <col min="14" max="14" width="12.28515625" customWidth="1"/>
    <col min="15" max="15" width="12.140625" customWidth="1"/>
    <col min="19" max="19" width="69.28515625" bestFit="1" customWidth="1"/>
  </cols>
  <sheetData>
    <row r="1" spans="2:21">
      <c r="B1" t="s">
        <v>930</v>
      </c>
      <c r="C1" t="s">
        <v>931</v>
      </c>
      <c r="D1" t="s">
        <v>932</v>
      </c>
      <c r="E1" t="s">
        <v>933</v>
      </c>
      <c r="F1" t="s">
        <v>934</v>
      </c>
      <c r="G1" t="s">
        <v>935</v>
      </c>
      <c r="H1" t="s">
        <v>936</v>
      </c>
      <c r="I1" t="s">
        <v>937</v>
      </c>
      <c r="J1" t="s">
        <v>938</v>
      </c>
      <c r="K1" t="s">
        <v>939</v>
      </c>
      <c r="L1" t="s">
        <v>940</v>
      </c>
      <c r="M1" t="s">
        <v>941</v>
      </c>
      <c r="N1" t="s">
        <v>942</v>
      </c>
      <c r="O1" t="s">
        <v>943</v>
      </c>
      <c r="P1" t="s">
        <v>944</v>
      </c>
      <c r="Q1" t="s">
        <v>945</v>
      </c>
      <c r="R1" t="s">
        <v>946</v>
      </c>
      <c r="S1" t="s">
        <v>947</v>
      </c>
      <c r="T1" t="s">
        <v>948</v>
      </c>
      <c r="U1" t="s">
        <v>949</v>
      </c>
    </row>
    <row r="2" spans="2:21">
      <c r="B2" t="s">
        <v>950</v>
      </c>
      <c r="C2">
        <v>185</v>
      </c>
      <c r="D2">
        <v>185</v>
      </c>
      <c r="E2">
        <v>-45.133364999999998</v>
      </c>
      <c r="F2">
        <v>-23.351362999999999</v>
      </c>
    </row>
    <row r="3" spans="2:21">
      <c r="B3" t="s">
        <v>950</v>
      </c>
      <c r="C3">
        <v>186</v>
      </c>
      <c r="D3">
        <v>186</v>
      </c>
      <c r="E3">
        <v>-45.133364999999998</v>
      </c>
      <c r="F3">
        <v>-23.351362999999999</v>
      </c>
    </row>
    <row r="4" spans="2:21">
      <c r="B4" t="s">
        <v>951</v>
      </c>
      <c r="C4">
        <v>189</v>
      </c>
      <c r="D4">
        <v>189</v>
      </c>
      <c r="E4">
        <v>-45.253768000000001</v>
      </c>
      <c r="F4">
        <v>-23.439533000000001</v>
      </c>
      <c r="G4">
        <v>284</v>
      </c>
      <c r="H4">
        <v>3</v>
      </c>
      <c r="I4" t="s">
        <v>952</v>
      </c>
      <c r="L4">
        <v>189</v>
      </c>
      <c r="M4">
        <v>62</v>
      </c>
      <c r="N4" t="s">
        <v>953</v>
      </c>
      <c r="O4" t="s">
        <v>409</v>
      </c>
      <c r="S4" t="s">
        <v>954</v>
      </c>
    </row>
    <row r="5" spans="2:21">
      <c r="B5" t="s">
        <v>955</v>
      </c>
      <c r="C5">
        <v>190</v>
      </c>
      <c r="D5">
        <v>190</v>
      </c>
      <c r="E5">
        <v>-45.244472000000002</v>
      </c>
      <c r="F5">
        <v>-23.437376</v>
      </c>
      <c r="G5">
        <v>285</v>
      </c>
      <c r="H5">
        <v>4</v>
      </c>
      <c r="I5" t="s">
        <v>956</v>
      </c>
      <c r="L5">
        <v>190</v>
      </c>
      <c r="M5">
        <v>793</v>
      </c>
      <c r="N5" t="s">
        <v>953</v>
      </c>
      <c r="O5" t="s">
        <v>409</v>
      </c>
      <c r="S5" t="s">
        <v>954</v>
      </c>
    </row>
    <row r="6" spans="2:21">
      <c r="B6" t="s">
        <v>957</v>
      </c>
      <c r="C6">
        <v>191</v>
      </c>
      <c r="D6">
        <v>191</v>
      </c>
      <c r="E6">
        <v>-45.245615999999998</v>
      </c>
      <c r="F6">
        <v>-23.436427999999999</v>
      </c>
      <c r="G6">
        <v>286</v>
      </c>
      <c r="H6">
        <v>5</v>
      </c>
      <c r="I6" t="s">
        <v>958</v>
      </c>
      <c r="L6">
        <v>411</v>
      </c>
      <c r="N6" t="s">
        <v>953</v>
      </c>
      <c r="O6" t="s">
        <v>409</v>
      </c>
      <c r="S6" t="s">
        <v>954</v>
      </c>
    </row>
    <row r="7" spans="2:21">
      <c r="B7" t="s">
        <v>959</v>
      </c>
      <c r="C7">
        <v>192</v>
      </c>
      <c r="D7">
        <v>192</v>
      </c>
      <c r="E7">
        <v>-45.241394999999997</v>
      </c>
      <c r="F7">
        <v>-23.434398999999999</v>
      </c>
      <c r="G7">
        <v>287</v>
      </c>
      <c r="H7">
        <v>6</v>
      </c>
      <c r="I7" t="s">
        <v>960</v>
      </c>
      <c r="L7">
        <v>192</v>
      </c>
      <c r="M7">
        <v>797</v>
      </c>
      <c r="N7" t="s">
        <v>953</v>
      </c>
      <c r="O7" t="s">
        <v>409</v>
      </c>
      <c r="S7" t="s">
        <v>954</v>
      </c>
    </row>
    <row r="8" spans="2:21">
      <c r="B8" t="s">
        <v>961</v>
      </c>
      <c r="C8">
        <v>193</v>
      </c>
      <c r="D8">
        <v>193</v>
      </c>
      <c r="E8">
        <v>-45.240639000000002</v>
      </c>
      <c r="F8">
        <v>-23.435072999999999</v>
      </c>
      <c r="G8">
        <v>289</v>
      </c>
      <c r="H8">
        <v>8</v>
      </c>
      <c r="I8" t="s">
        <v>962</v>
      </c>
      <c r="J8" t="s">
        <v>963</v>
      </c>
      <c r="K8">
        <v>12</v>
      </c>
      <c r="L8">
        <v>193</v>
      </c>
      <c r="M8">
        <v>683</v>
      </c>
      <c r="N8" t="s">
        <v>953</v>
      </c>
      <c r="O8" t="s">
        <v>409</v>
      </c>
      <c r="S8" t="s">
        <v>954</v>
      </c>
    </row>
    <row r="9" spans="2:21">
      <c r="B9" t="s">
        <v>964</v>
      </c>
      <c r="C9">
        <v>194</v>
      </c>
      <c r="D9">
        <v>194</v>
      </c>
      <c r="E9">
        <v>-45.240138000000002</v>
      </c>
      <c r="F9">
        <v>-23.435597999999999</v>
      </c>
    </row>
    <row r="10" spans="2:21">
      <c r="B10" t="s">
        <v>965</v>
      </c>
      <c r="C10">
        <v>195</v>
      </c>
      <c r="D10">
        <v>195</v>
      </c>
      <c r="E10">
        <v>-45.239773999999997</v>
      </c>
      <c r="F10">
        <v>-23.435939000000001</v>
      </c>
      <c r="G10">
        <v>290</v>
      </c>
      <c r="H10">
        <v>9</v>
      </c>
      <c r="I10" t="s">
        <v>966</v>
      </c>
      <c r="J10" t="s">
        <v>967</v>
      </c>
      <c r="K10">
        <v>10</v>
      </c>
      <c r="L10">
        <v>195</v>
      </c>
      <c r="M10">
        <v>1092</v>
      </c>
      <c r="N10" t="s">
        <v>953</v>
      </c>
      <c r="O10" t="s">
        <v>409</v>
      </c>
      <c r="S10" t="s">
        <v>954</v>
      </c>
    </row>
    <row r="11" spans="2:21">
      <c r="B11" t="s">
        <v>968</v>
      </c>
      <c r="C11">
        <v>196</v>
      </c>
      <c r="D11">
        <v>196</v>
      </c>
      <c r="E11">
        <v>-45.239835999999997</v>
      </c>
      <c r="F11">
        <v>-23.437231000000001</v>
      </c>
      <c r="G11">
        <v>291</v>
      </c>
      <c r="H11">
        <v>10</v>
      </c>
      <c r="I11" t="s">
        <v>969</v>
      </c>
      <c r="L11">
        <v>196</v>
      </c>
      <c r="N11" t="s">
        <v>953</v>
      </c>
      <c r="O11" t="s">
        <v>409</v>
      </c>
      <c r="S11" t="s">
        <v>954</v>
      </c>
    </row>
    <row r="12" spans="2:21">
      <c r="B12" t="s">
        <v>970</v>
      </c>
      <c r="C12" t="s">
        <v>971</v>
      </c>
      <c r="D12">
        <v>197</v>
      </c>
      <c r="E12">
        <v>-45.239671999999999</v>
      </c>
      <c r="F12">
        <v>-23.437339000000001</v>
      </c>
      <c r="G12">
        <v>292</v>
      </c>
      <c r="H12">
        <v>11</v>
      </c>
      <c r="I12" t="s">
        <v>962</v>
      </c>
      <c r="J12" t="s">
        <v>972</v>
      </c>
      <c r="K12">
        <v>14.5</v>
      </c>
      <c r="L12">
        <v>197</v>
      </c>
      <c r="N12" t="s">
        <v>953</v>
      </c>
      <c r="O12" t="s">
        <v>409</v>
      </c>
      <c r="S12" t="s">
        <v>954</v>
      </c>
    </row>
    <row r="13" spans="2:21">
      <c r="B13" t="s">
        <v>973</v>
      </c>
      <c r="C13">
        <v>198</v>
      </c>
      <c r="D13">
        <v>198</v>
      </c>
      <c r="E13">
        <v>-45.239666999999997</v>
      </c>
      <c r="F13">
        <v>-23.437356000000001</v>
      </c>
      <c r="G13">
        <v>294</v>
      </c>
      <c r="H13">
        <v>12</v>
      </c>
      <c r="I13" t="s">
        <v>974</v>
      </c>
      <c r="J13" t="s">
        <v>975</v>
      </c>
      <c r="K13">
        <v>4.5</v>
      </c>
      <c r="L13">
        <v>198</v>
      </c>
      <c r="N13" t="s">
        <v>953</v>
      </c>
      <c r="O13" t="s">
        <v>409</v>
      </c>
      <c r="S13" t="s">
        <v>954</v>
      </c>
    </row>
    <row r="14" spans="2:21">
      <c r="B14" t="s">
        <v>976</v>
      </c>
      <c r="C14" t="s">
        <v>977</v>
      </c>
      <c r="D14">
        <v>199</v>
      </c>
      <c r="E14">
        <v>-45.239649999999997</v>
      </c>
      <c r="F14">
        <v>-23.437442999999998</v>
      </c>
      <c r="G14">
        <v>295</v>
      </c>
      <c r="H14">
        <v>13</v>
      </c>
      <c r="I14" t="s">
        <v>962</v>
      </c>
      <c r="J14" t="s">
        <v>978</v>
      </c>
      <c r="K14">
        <v>13</v>
      </c>
      <c r="L14">
        <v>199</v>
      </c>
      <c r="N14" t="s">
        <v>953</v>
      </c>
      <c r="O14" t="s">
        <v>409</v>
      </c>
      <c r="S14" t="s">
        <v>954</v>
      </c>
    </row>
    <row r="15" spans="2:21">
      <c r="B15" t="s">
        <v>979</v>
      </c>
      <c r="C15" t="s">
        <v>980</v>
      </c>
      <c r="D15">
        <v>200</v>
      </c>
      <c r="E15">
        <v>-45.237927999999997</v>
      </c>
      <c r="F15">
        <v>-23.437363999999999</v>
      </c>
      <c r="G15">
        <v>296</v>
      </c>
      <c r="H15">
        <v>14</v>
      </c>
      <c r="I15" t="s">
        <v>981</v>
      </c>
      <c r="L15">
        <v>200</v>
      </c>
      <c r="N15" t="s">
        <v>953</v>
      </c>
      <c r="O15" t="s">
        <v>409</v>
      </c>
      <c r="S15" t="s">
        <v>954</v>
      </c>
    </row>
    <row r="16" spans="2:21">
      <c r="B16" t="s">
        <v>982</v>
      </c>
      <c r="C16" t="s">
        <v>983</v>
      </c>
      <c r="D16">
        <v>201</v>
      </c>
      <c r="E16">
        <v>-45.237878000000002</v>
      </c>
      <c r="F16">
        <v>-23.437365</v>
      </c>
      <c r="G16">
        <v>298</v>
      </c>
      <c r="H16">
        <v>15</v>
      </c>
      <c r="I16" t="s">
        <v>109</v>
      </c>
      <c r="J16" t="s">
        <v>984</v>
      </c>
      <c r="K16">
        <v>7.5</v>
      </c>
      <c r="L16">
        <v>201</v>
      </c>
      <c r="N16" t="s">
        <v>953</v>
      </c>
      <c r="O16" t="s">
        <v>409</v>
      </c>
      <c r="S16" t="s">
        <v>954</v>
      </c>
    </row>
    <row r="17" spans="2:19">
      <c r="B17" t="s">
        <v>985</v>
      </c>
      <c r="C17" t="s">
        <v>986</v>
      </c>
      <c r="D17">
        <v>202</v>
      </c>
      <c r="E17">
        <v>-45.237836999999999</v>
      </c>
      <c r="F17">
        <v>-23.437325000000001</v>
      </c>
      <c r="G17">
        <v>299</v>
      </c>
      <c r="H17">
        <v>16</v>
      </c>
      <c r="I17" t="s">
        <v>962</v>
      </c>
      <c r="J17" t="s">
        <v>975</v>
      </c>
      <c r="K17">
        <v>4.5</v>
      </c>
      <c r="L17">
        <v>202</v>
      </c>
      <c r="N17" t="s">
        <v>953</v>
      </c>
      <c r="O17" t="s">
        <v>409</v>
      </c>
      <c r="S17" t="s">
        <v>954</v>
      </c>
    </row>
    <row r="18" spans="2:19">
      <c r="B18" t="s">
        <v>987</v>
      </c>
      <c r="C18" t="s">
        <v>988</v>
      </c>
      <c r="D18">
        <v>203</v>
      </c>
      <c r="E18">
        <v>-45.235996</v>
      </c>
      <c r="F18">
        <v>-23.436948999999998</v>
      </c>
      <c r="G18">
        <v>301</v>
      </c>
      <c r="H18">
        <v>18</v>
      </c>
      <c r="I18" t="s">
        <v>989</v>
      </c>
      <c r="J18" t="s">
        <v>990</v>
      </c>
      <c r="K18">
        <v>5</v>
      </c>
      <c r="L18">
        <v>203</v>
      </c>
      <c r="N18" t="s">
        <v>953</v>
      </c>
      <c r="O18" t="s">
        <v>409</v>
      </c>
      <c r="S18" t="s">
        <v>954</v>
      </c>
    </row>
    <row r="19" spans="2:19">
      <c r="B19" t="s">
        <v>991</v>
      </c>
      <c r="C19" t="s">
        <v>992</v>
      </c>
      <c r="D19">
        <v>204</v>
      </c>
      <c r="E19">
        <v>-45.235816</v>
      </c>
      <c r="F19">
        <v>-23.437028000000002</v>
      </c>
      <c r="G19">
        <v>302</v>
      </c>
      <c r="H19">
        <v>19</v>
      </c>
      <c r="I19" t="s">
        <v>109</v>
      </c>
      <c r="J19" t="s">
        <v>993</v>
      </c>
      <c r="K19">
        <v>3</v>
      </c>
      <c r="L19">
        <v>204</v>
      </c>
      <c r="N19" t="s">
        <v>953</v>
      </c>
      <c r="O19" t="s">
        <v>409</v>
      </c>
      <c r="S19" t="s">
        <v>954</v>
      </c>
    </row>
    <row r="20" spans="2:19">
      <c r="B20" t="s">
        <v>994</v>
      </c>
      <c r="C20" t="s">
        <v>995</v>
      </c>
      <c r="D20">
        <v>205</v>
      </c>
      <c r="E20">
        <v>-45.233351999999996</v>
      </c>
      <c r="F20">
        <v>-23.436349</v>
      </c>
      <c r="G20">
        <v>303</v>
      </c>
      <c r="H20">
        <v>20</v>
      </c>
      <c r="I20" t="s">
        <v>962</v>
      </c>
      <c r="J20" t="s">
        <v>996</v>
      </c>
      <c r="K20">
        <v>16</v>
      </c>
      <c r="L20">
        <v>205</v>
      </c>
      <c r="N20" t="s">
        <v>953</v>
      </c>
      <c r="O20" t="s">
        <v>409</v>
      </c>
      <c r="S20" t="s">
        <v>954</v>
      </c>
    </row>
    <row r="21" spans="2:19">
      <c r="B21" t="s">
        <v>997</v>
      </c>
      <c r="C21" t="s">
        <v>998</v>
      </c>
      <c r="D21">
        <v>206</v>
      </c>
      <c r="E21">
        <v>-45.233026000000002</v>
      </c>
      <c r="F21">
        <v>-23.436748999999999</v>
      </c>
      <c r="G21">
        <v>305</v>
      </c>
      <c r="H21">
        <v>21</v>
      </c>
      <c r="I21" t="s">
        <v>999</v>
      </c>
      <c r="J21" t="s">
        <v>1000</v>
      </c>
      <c r="K21">
        <v>9</v>
      </c>
      <c r="L21">
        <v>206</v>
      </c>
      <c r="N21" t="s">
        <v>953</v>
      </c>
      <c r="O21" t="s">
        <v>409</v>
      </c>
      <c r="S21" t="s">
        <v>954</v>
      </c>
    </row>
    <row r="22" spans="2:19">
      <c r="B22" t="s">
        <v>1001</v>
      </c>
      <c r="C22" t="s">
        <v>1002</v>
      </c>
      <c r="D22">
        <v>207</v>
      </c>
      <c r="E22">
        <v>-45.232973000000001</v>
      </c>
      <c r="F22">
        <v>-23.436703999999999</v>
      </c>
      <c r="G22">
        <v>306</v>
      </c>
      <c r="H22">
        <v>22</v>
      </c>
      <c r="I22" t="s">
        <v>1003</v>
      </c>
      <c r="L22">
        <v>207</v>
      </c>
      <c r="N22" t="s">
        <v>953</v>
      </c>
      <c r="O22" t="s">
        <v>409</v>
      </c>
      <c r="S22" t="s">
        <v>954</v>
      </c>
    </row>
    <row r="23" spans="2:19">
      <c r="B23" t="s">
        <v>1004</v>
      </c>
      <c r="C23" t="s">
        <v>1005</v>
      </c>
      <c r="D23">
        <v>208</v>
      </c>
      <c r="E23">
        <v>-45.230356</v>
      </c>
      <c r="F23">
        <v>-23.435701999999999</v>
      </c>
      <c r="G23">
        <v>308</v>
      </c>
      <c r="H23">
        <v>23</v>
      </c>
      <c r="I23" t="s">
        <v>1006</v>
      </c>
      <c r="J23" t="s">
        <v>1007</v>
      </c>
      <c r="K23">
        <v>4</v>
      </c>
      <c r="L23">
        <v>208</v>
      </c>
      <c r="M23">
        <v>1095</v>
      </c>
      <c r="N23" t="s">
        <v>953</v>
      </c>
      <c r="O23" t="s">
        <v>409</v>
      </c>
      <c r="S23" t="s">
        <v>954</v>
      </c>
    </row>
    <row r="24" spans="2:19">
      <c r="B24" t="s">
        <v>1008</v>
      </c>
      <c r="C24" t="s">
        <v>1009</v>
      </c>
      <c r="D24">
        <v>209</v>
      </c>
      <c r="E24">
        <v>-45.228940000000001</v>
      </c>
      <c r="F24">
        <v>-23.434391000000002</v>
      </c>
      <c r="G24">
        <v>309</v>
      </c>
      <c r="H24">
        <v>24</v>
      </c>
      <c r="I24" t="s">
        <v>1010</v>
      </c>
      <c r="J24" t="s">
        <v>1011</v>
      </c>
      <c r="K24">
        <v>6</v>
      </c>
      <c r="L24">
        <v>209</v>
      </c>
      <c r="N24" t="s">
        <v>953</v>
      </c>
      <c r="O24" t="s">
        <v>409</v>
      </c>
      <c r="S24" t="s">
        <v>954</v>
      </c>
    </row>
    <row r="25" spans="2:19">
      <c r="B25" t="s">
        <v>1012</v>
      </c>
      <c r="C25" t="s">
        <v>1013</v>
      </c>
      <c r="D25">
        <v>210</v>
      </c>
      <c r="E25">
        <v>-45.228544999999997</v>
      </c>
      <c r="F25">
        <v>-23.434336999999999</v>
      </c>
      <c r="G25">
        <v>310</v>
      </c>
      <c r="H25">
        <v>25</v>
      </c>
      <c r="I25" t="s">
        <v>962</v>
      </c>
      <c r="J25" t="s">
        <v>1007</v>
      </c>
      <c r="K25">
        <v>4</v>
      </c>
      <c r="L25">
        <v>210</v>
      </c>
      <c r="N25" t="s">
        <v>953</v>
      </c>
      <c r="O25" t="s">
        <v>409</v>
      </c>
      <c r="S25" t="s">
        <v>954</v>
      </c>
    </row>
    <row r="26" spans="2:19">
      <c r="B26" t="s">
        <v>1014</v>
      </c>
      <c r="C26" t="s">
        <v>1015</v>
      </c>
      <c r="D26">
        <v>211</v>
      </c>
      <c r="E26">
        <v>-45.228116</v>
      </c>
      <c r="F26">
        <v>-23.4345</v>
      </c>
      <c r="G26">
        <v>311</v>
      </c>
      <c r="H26">
        <v>26</v>
      </c>
      <c r="I26" t="s">
        <v>1010</v>
      </c>
      <c r="J26" t="s">
        <v>1000</v>
      </c>
      <c r="K26">
        <v>9</v>
      </c>
      <c r="L26">
        <v>211</v>
      </c>
      <c r="N26" t="s">
        <v>953</v>
      </c>
      <c r="O26" t="s">
        <v>409</v>
      </c>
      <c r="S26" t="s">
        <v>954</v>
      </c>
    </row>
    <row r="27" spans="2:19">
      <c r="B27" t="s">
        <v>1016</v>
      </c>
      <c r="C27" t="s">
        <v>1017</v>
      </c>
      <c r="D27">
        <v>212</v>
      </c>
      <c r="E27">
        <v>-45.228059999999999</v>
      </c>
      <c r="F27">
        <v>-23.434549000000001</v>
      </c>
      <c r="G27">
        <v>314</v>
      </c>
      <c r="H27">
        <v>27</v>
      </c>
      <c r="I27" t="s">
        <v>1018</v>
      </c>
      <c r="J27" t="s">
        <v>1019</v>
      </c>
      <c r="K27">
        <v>8</v>
      </c>
      <c r="L27">
        <v>212</v>
      </c>
      <c r="N27" t="s">
        <v>953</v>
      </c>
      <c r="O27" t="s">
        <v>409</v>
      </c>
      <c r="S27" t="s">
        <v>954</v>
      </c>
    </row>
    <row r="28" spans="2:19">
      <c r="B28" t="s">
        <v>1020</v>
      </c>
      <c r="C28" t="s">
        <v>1021</v>
      </c>
      <c r="D28">
        <v>213</v>
      </c>
      <c r="E28">
        <v>-45.227384999999998</v>
      </c>
      <c r="F28">
        <v>-23.434028999999999</v>
      </c>
      <c r="G28">
        <v>316</v>
      </c>
      <c r="H28">
        <v>28</v>
      </c>
      <c r="I28" t="s">
        <v>1018</v>
      </c>
      <c r="J28" t="s">
        <v>993</v>
      </c>
      <c r="K28">
        <v>3</v>
      </c>
      <c r="L28">
        <v>213</v>
      </c>
      <c r="N28" t="s">
        <v>953</v>
      </c>
      <c r="O28" t="s">
        <v>409</v>
      </c>
      <c r="S28" t="s">
        <v>954</v>
      </c>
    </row>
    <row r="29" spans="2:19">
      <c r="B29" t="s">
        <v>1022</v>
      </c>
      <c r="C29" t="s">
        <v>1023</v>
      </c>
      <c r="D29">
        <v>214</v>
      </c>
      <c r="E29">
        <v>-45.226892999999997</v>
      </c>
      <c r="F29">
        <v>-23.434093000000001</v>
      </c>
      <c r="G29">
        <v>317</v>
      </c>
      <c r="H29">
        <v>29</v>
      </c>
      <c r="I29" t="s">
        <v>1010</v>
      </c>
      <c r="J29" t="s">
        <v>1024</v>
      </c>
      <c r="K29">
        <v>21</v>
      </c>
      <c r="L29">
        <v>214</v>
      </c>
      <c r="N29" t="s">
        <v>953</v>
      </c>
      <c r="O29" t="s">
        <v>409</v>
      </c>
      <c r="S29" t="s">
        <v>954</v>
      </c>
    </row>
    <row r="30" spans="2:19">
      <c r="B30" t="s">
        <v>1025</v>
      </c>
      <c r="C30" t="s">
        <v>1026</v>
      </c>
      <c r="D30">
        <v>215</v>
      </c>
      <c r="E30">
        <v>-45.226602</v>
      </c>
      <c r="F30">
        <v>-23.434114999999998</v>
      </c>
      <c r="G30">
        <v>318</v>
      </c>
      <c r="H30">
        <v>30</v>
      </c>
      <c r="I30" t="s">
        <v>1018</v>
      </c>
      <c r="J30" t="s">
        <v>963</v>
      </c>
      <c r="K30">
        <v>12</v>
      </c>
      <c r="L30">
        <v>215</v>
      </c>
      <c r="N30" t="s">
        <v>953</v>
      </c>
      <c r="O30" t="s">
        <v>409</v>
      </c>
      <c r="S30" t="s">
        <v>954</v>
      </c>
    </row>
    <row r="31" spans="2:19">
      <c r="B31" t="s">
        <v>1027</v>
      </c>
      <c r="C31" t="s">
        <v>1028</v>
      </c>
      <c r="D31">
        <v>216</v>
      </c>
      <c r="E31">
        <v>-45.226556000000002</v>
      </c>
      <c r="F31">
        <v>-23.434113</v>
      </c>
      <c r="G31">
        <v>319</v>
      </c>
      <c r="H31">
        <v>31</v>
      </c>
      <c r="I31" t="s">
        <v>1010</v>
      </c>
      <c r="J31" t="s">
        <v>990</v>
      </c>
      <c r="K31">
        <v>5</v>
      </c>
      <c r="L31">
        <v>216</v>
      </c>
      <c r="N31" t="s">
        <v>953</v>
      </c>
      <c r="O31" t="s">
        <v>409</v>
      </c>
      <c r="S31" t="s">
        <v>954</v>
      </c>
    </row>
    <row r="32" spans="2:19">
      <c r="B32" t="s">
        <v>1029</v>
      </c>
      <c r="C32" t="s">
        <v>1030</v>
      </c>
      <c r="D32">
        <v>217</v>
      </c>
      <c r="E32">
        <v>-45.224767999999997</v>
      </c>
      <c r="F32">
        <v>-23.434436000000002</v>
      </c>
      <c r="G32">
        <v>320</v>
      </c>
      <c r="H32">
        <v>32</v>
      </c>
      <c r="I32" t="s">
        <v>1010</v>
      </c>
      <c r="J32" t="s">
        <v>967</v>
      </c>
      <c r="K32">
        <v>10</v>
      </c>
      <c r="L32">
        <v>217</v>
      </c>
      <c r="N32" t="s">
        <v>953</v>
      </c>
      <c r="O32" t="s">
        <v>409</v>
      </c>
      <c r="S32" t="s">
        <v>954</v>
      </c>
    </row>
    <row r="33" spans="2:19">
      <c r="B33" t="s">
        <v>1031</v>
      </c>
      <c r="C33" t="s">
        <v>1032</v>
      </c>
      <c r="D33">
        <v>218</v>
      </c>
      <c r="E33">
        <v>-45.224209999999999</v>
      </c>
      <c r="F33">
        <v>-23.434362</v>
      </c>
      <c r="G33">
        <v>322</v>
      </c>
      <c r="H33">
        <v>33</v>
      </c>
      <c r="I33" t="s">
        <v>1033</v>
      </c>
      <c r="J33" t="s">
        <v>1034</v>
      </c>
      <c r="K33">
        <v>11</v>
      </c>
      <c r="L33">
        <v>218</v>
      </c>
      <c r="N33" t="s">
        <v>953</v>
      </c>
      <c r="O33" t="s">
        <v>409</v>
      </c>
      <c r="S33" t="s">
        <v>954</v>
      </c>
    </row>
    <row r="34" spans="2:19">
      <c r="B34" t="s">
        <v>1035</v>
      </c>
      <c r="C34" t="s">
        <v>1036</v>
      </c>
      <c r="D34">
        <v>219</v>
      </c>
      <c r="E34">
        <v>-45.222932</v>
      </c>
      <c r="F34">
        <v>-23.434532000000001</v>
      </c>
      <c r="G34">
        <v>323</v>
      </c>
      <c r="H34">
        <v>34</v>
      </c>
      <c r="I34" t="s">
        <v>1018</v>
      </c>
      <c r="J34" t="s">
        <v>990</v>
      </c>
      <c r="K34">
        <v>5</v>
      </c>
      <c r="L34">
        <v>219</v>
      </c>
      <c r="N34" t="s">
        <v>953</v>
      </c>
      <c r="O34" t="s">
        <v>409</v>
      </c>
      <c r="S34" t="s">
        <v>954</v>
      </c>
    </row>
    <row r="35" spans="2:19">
      <c r="B35" t="s">
        <v>1037</v>
      </c>
      <c r="C35" t="s">
        <v>1038</v>
      </c>
      <c r="D35">
        <v>220</v>
      </c>
      <c r="E35">
        <v>-45.220367000000003</v>
      </c>
      <c r="F35">
        <v>-23.43478</v>
      </c>
      <c r="G35">
        <v>325</v>
      </c>
      <c r="H35">
        <v>35</v>
      </c>
      <c r="I35" t="s">
        <v>1039</v>
      </c>
      <c r="J35" t="s">
        <v>1024</v>
      </c>
      <c r="K35">
        <v>21</v>
      </c>
      <c r="L35">
        <v>220</v>
      </c>
      <c r="N35" t="s">
        <v>953</v>
      </c>
      <c r="O35" t="s">
        <v>409</v>
      </c>
      <c r="S35" t="s">
        <v>954</v>
      </c>
    </row>
    <row r="36" spans="2:19">
      <c r="B36" t="s">
        <v>1040</v>
      </c>
      <c r="C36" t="s">
        <v>1041</v>
      </c>
      <c r="D36">
        <v>221</v>
      </c>
      <c r="E36">
        <v>-45.219676999999997</v>
      </c>
      <c r="F36">
        <v>-23.434729999999998</v>
      </c>
      <c r="G36">
        <v>327</v>
      </c>
      <c r="H36">
        <v>36</v>
      </c>
      <c r="I36" t="s">
        <v>1042</v>
      </c>
      <c r="J36" t="s">
        <v>1043</v>
      </c>
      <c r="K36">
        <v>80</v>
      </c>
      <c r="L36">
        <v>221</v>
      </c>
      <c r="N36" t="s">
        <v>953</v>
      </c>
      <c r="O36" t="s">
        <v>409</v>
      </c>
      <c r="S36" t="s">
        <v>954</v>
      </c>
    </row>
    <row r="37" spans="2:19">
      <c r="B37" t="s">
        <v>1044</v>
      </c>
      <c r="C37" t="s">
        <v>1045</v>
      </c>
      <c r="D37">
        <v>222</v>
      </c>
      <c r="E37">
        <v>-45.219411999999998</v>
      </c>
      <c r="F37">
        <v>-23.435399</v>
      </c>
      <c r="G37">
        <v>328</v>
      </c>
      <c r="H37">
        <v>37</v>
      </c>
      <c r="I37" t="s">
        <v>1010</v>
      </c>
      <c r="J37" t="s">
        <v>967</v>
      </c>
      <c r="K37">
        <v>10</v>
      </c>
      <c r="L37">
        <v>222</v>
      </c>
      <c r="N37" t="s">
        <v>953</v>
      </c>
      <c r="O37" t="s">
        <v>409</v>
      </c>
      <c r="S37" t="s">
        <v>954</v>
      </c>
    </row>
    <row r="38" spans="2:19">
      <c r="B38" t="s">
        <v>1046</v>
      </c>
      <c r="C38" t="s">
        <v>1047</v>
      </c>
      <c r="D38">
        <v>223</v>
      </c>
      <c r="E38">
        <v>-45.218927999999998</v>
      </c>
      <c r="F38">
        <v>-23.435314999999999</v>
      </c>
      <c r="G38">
        <v>329</v>
      </c>
      <c r="H38">
        <v>38</v>
      </c>
      <c r="I38" t="s">
        <v>1048</v>
      </c>
      <c r="J38" t="s">
        <v>1011</v>
      </c>
      <c r="K38">
        <v>6</v>
      </c>
      <c r="L38">
        <v>223</v>
      </c>
      <c r="M38">
        <v>624</v>
      </c>
      <c r="N38" t="s">
        <v>953</v>
      </c>
      <c r="O38" t="s">
        <v>409</v>
      </c>
      <c r="S38" t="s">
        <v>954</v>
      </c>
    </row>
    <row r="39" spans="2:19">
      <c r="B39" t="s">
        <v>1049</v>
      </c>
      <c r="C39">
        <v>224</v>
      </c>
      <c r="D39">
        <v>224</v>
      </c>
      <c r="E39">
        <v>-45.218741999999999</v>
      </c>
      <c r="F39">
        <v>-23.435084</v>
      </c>
    </row>
    <row r="40" spans="2:19">
      <c r="B40" t="s">
        <v>1050</v>
      </c>
      <c r="C40">
        <v>225</v>
      </c>
      <c r="D40">
        <v>225</v>
      </c>
      <c r="E40">
        <v>-45.217944000000003</v>
      </c>
      <c r="F40">
        <v>-23.434569</v>
      </c>
    </row>
    <row r="41" spans="2:19">
      <c r="B41" t="s">
        <v>1051</v>
      </c>
      <c r="C41">
        <v>226</v>
      </c>
      <c r="D41">
        <v>226</v>
      </c>
      <c r="E41">
        <v>-45.133307000000002</v>
      </c>
      <c r="F41">
        <v>-23.351203999999999</v>
      </c>
    </row>
    <row r="42" spans="2:19">
      <c r="B42" t="s">
        <v>1051</v>
      </c>
      <c r="C42">
        <v>227</v>
      </c>
      <c r="D42">
        <v>227</v>
      </c>
      <c r="E42">
        <v>-45.133307000000002</v>
      </c>
      <c r="F42">
        <v>-23.351203999999999</v>
      </c>
    </row>
    <row r="43" spans="2:19">
      <c r="B43" t="s">
        <v>1052</v>
      </c>
      <c r="C43">
        <v>228</v>
      </c>
      <c r="D43">
        <v>228</v>
      </c>
      <c r="E43">
        <v>-45.133130999999999</v>
      </c>
      <c r="F43">
        <v>-23.351348999999999</v>
      </c>
    </row>
    <row r="44" spans="2:19">
      <c r="B44" t="s">
        <v>1053</v>
      </c>
      <c r="C44">
        <v>230</v>
      </c>
      <c r="D44">
        <v>230</v>
      </c>
      <c r="E44">
        <v>-45.243834999999997</v>
      </c>
      <c r="F44">
        <v>-23.437754000000002</v>
      </c>
    </row>
    <row r="45" spans="2:19">
      <c r="B45" t="s">
        <v>1054</v>
      </c>
      <c r="C45" t="s">
        <v>1055</v>
      </c>
      <c r="D45">
        <v>231</v>
      </c>
      <c r="E45">
        <v>-45.218218</v>
      </c>
      <c r="F45">
        <v>-23.434642</v>
      </c>
      <c r="G45">
        <v>331</v>
      </c>
      <c r="H45">
        <v>39</v>
      </c>
      <c r="I45" t="s">
        <v>1056</v>
      </c>
      <c r="J45" t="s">
        <v>963</v>
      </c>
      <c r="K45">
        <v>12</v>
      </c>
      <c r="L45">
        <v>231</v>
      </c>
      <c r="N45" t="s">
        <v>953</v>
      </c>
      <c r="O45" t="s">
        <v>409</v>
      </c>
      <c r="S45" t="s">
        <v>954</v>
      </c>
    </row>
    <row r="46" spans="2:19">
      <c r="B46" t="s">
        <v>1057</v>
      </c>
      <c r="C46" t="s">
        <v>1058</v>
      </c>
      <c r="D46">
        <v>232</v>
      </c>
      <c r="E46">
        <v>-45.217927000000003</v>
      </c>
      <c r="F46">
        <v>-23.433675999999998</v>
      </c>
      <c r="G46">
        <v>333</v>
      </c>
      <c r="H46">
        <v>41</v>
      </c>
      <c r="I46" t="s">
        <v>1059</v>
      </c>
      <c r="L46">
        <v>232</v>
      </c>
      <c r="M46">
        <v>1097</v>
      </c>
      <c r="N46" t="s">
        <v>953</v>
      </c>
      <c r="O46" t="s">
        <v>409</v>
      </c>
      <c r="S46" t="s">
        <v>954</v>
      </c>
    </row>
    <row r="47" spans="2:19">
      <c r="B47" t="s">
        <v>1060</v>
      </c>
      <c r="C47" t="s">
        <v>1061</v>
      </c>
      <c r="D47">
        <v>233</v>
      </c>
      <c r="E47">
        <v>-45.217213000000001</v>
      </c>
      <c r="F47">
        <v>-23.432956000000001</v>
      </c>
      <c r="G47">
        <v>334</v>
      </c>
      <c r="H47">
        <v>42</v>
      </c>
      <c r="I47" t="s">
        <v>1062</v>
      </c>
      <c r="J47" t="s">
        <v>1063</v>
      </c>
      <c r="K47">
        <v>6.5</v>
      </c>
      <c r="L47">
        <v>233</v>
      </c>
      <c r="N47" t="s">
        <v>953</v>
      </c>
      <c r="O47" t="s">
        <v>409</v>
      </c>
      <c r="S47" t="s">
        <v>954</v>
      </c>
    </row>
    <row r="48" spans="2:19">
      <c r="B48" t="s">
        <v>1064</v>
      </c>
      <c r="C48" t="s">
        <v>1065</v>
      </c>
      <c r="D48">
        <v>234</v>
      </c>
      <c r="E48">
        <v>-45.2166</v>
      </c>
      <c r="F48">
        <v>-23.433510999999999</v>
      </c>
      <c r="G48">
        <v>335</v>
      </c>
      <c r="H48">
        <v>43</v>
      </c>
      <c r="I48" t="s">
        <v>1066</v>
      </c>
      <c r="J48" t="s">
        <v>1067</v>
      </c>
      <c r="K48">
        <v>14</v>
      </c>
      <c r="L48">
        <v>234</v>
      </c>
      <c r="N48" t="s">
        <v>953</v>
      </c>
      <c r="O48" t="s">
        <v>409</v>
      </c>
      <c r="S48" t="s">
        <v>954</v>
      </c>
    </row>
    <row r="49" spans="2:19">
      <c r="B49" t="s">
        <v>1068</v>
      </c>
      <c r="C49" t="s">
        <v>1069</v>
      </c>
      <c r="D49">
        <v>235</v>
      </c>
      <c r="E49">
        <v>-45.216827000000002</v>
      </c>
      <c r="F49">
        <v>-23.433664</v>
      </c>
      <c r="G49">
        <v>336</v>
      </c>
      <c r="H49">
        <v>44</v>
      </c>
      <c r="I49" t="s">
        <v>1070</v>
      </c>
      <c r="J49" t="s">
        <v>1071</v>
      </c>
      <c r="K49">
        <v>5.5</v>
      </c>
      <c r="L49">
        <v>235</v>
      </c>
      <c r="N49" t="s">
        <v>953</v>
      </c>
      <c r="O49" t="s">
        <v>409</v>
      </c>
      <c r="S49" t="s">
        <v>954</v>
      </c>
    </row>
    <row r="50" spans="2:19">
      <c r="B50" t="s">
        <v>1072</v>
      </c>
      <c r="C50" t="s">
        <v>1073</v>
      </c>
      <c r="D50">
        <v>236</v>
      </c>
      <c r="E50">
        <v>-45.216771000000001</v>
      </c>
      <c r="F50">
        <v>-23.433779999999999</v>
      </c>
      <c r="G50">
        <v>337</v>
      </c>
      <c r="H50">
        <v>45</v>
      </c>
      <c r="I50" t="s">
        <v>1070</v>
      </c>
      <c r="J50" t="s">
        <v>990</v>
      </c>
      <c r="K50">
        <v>5</v>
      </c>
      <c r="L50">
        <v>236</v>
      </c>
      <c r="N50" t="s">
        <v>953</v>
      </c>
      <c r="O50" t="s">
        <v>409</v>
      </c>
      <c r="S50" t="s">
        <v>954</v>
      </c>
    </row>
    <row r="51" spans="2:19">
      <c r="B51" t="s">
        <v>1074</v>
      </c>
      <c r="C51" t="s">
        <v>1075</v>
      </c>
      <c r="D51">
        <v>237</v>
      </c>
      <c r="E51">
        <v>-45.216287000000001</v>
      </c>
      <c r="F51">
        <v>-23.43477</v>
      </c>
      <c r="G51">
        <v>338</v>
      </c>
      <c r="H51">
        <v>46</v>
      </c>
      <c r="I51" t="s">
        <v>1076</v>
      </c>
      <c r="J51" t="s">
        <v>990</v>
      </c>
      <c r="K51">
        <v>5</v>
      </c>
      <c r="L51">
        <v>237</v>
      </c>
      <c r="N51" t="s">
        <v>953</v>
      </c>
      <c r="O51" t="s">
        <v>409</v>
      </c>
      <c r="S51" t="s">
        <v>954</v>
      </c>
    </row>
    <row r="52" spans="2:19">
      <c r="B52" t="s">
        <v>1077</v>
      </c>
      <c r="C52" t="s">
        <v>1078</v>
      </c>
      <c r="D52">
        <v>238</v>
      </c>
      <c r="E52">
        <v>-45.215698000000003</v>
      </c>
      <c r="F52">
        <v>-23.435110000000002</v>
      </c>
      <c r="G52">
        <v>339</v>
      </c>
      <c r="H52">
        <v>47</v>
      </c>
      <c r="I52" t="s">
        <v>1079</v>
      </c>
      <c r="J52" t="s">
        <v>1034</v>
      </c>
      <c r="K52">
        <v>11</v>
      </c>
      <c r="L52">
        <v>238</v>
      </c>
      <c r="N52" t="s">
        <v>953</v>
      </c>
      <c r="O52" t="s">
        <v>409</v>
      </c>
      <c r="S52" t="s">
        <v>954</v>
      </c>
    </row>
    <row r="53" spans="2:19">
      <c r="B53" t="s">
        <v>1080</v>
      </c>
      <c r="C53" t="s">
        <v>1081</v>
      </c>
      <c r="D53">
        <v>239</v>
      </c>
      <c r="E53">
        <v>-45.213678000000002</v>
      </c>
      <c r="F53">
        <v>-23.43497</v>
      </c>
      <c r="G53">
        <v>341</v>
      </c>
      <c r="H53">
        <v>48</v>
      </c>
      <c r="I53" t="s">
        <v>1006</v>
      </c>
      <c r="J53" t="s">
        <v>990</v>
      </c>
      <c r="K53">
        <v>5</v>
      </c>
      <c r="L53">
        <v>239</v>
      </c>
      <c r="N53" t="s">
        <v>953</v>
      </c>
      <c r="O53" t="s">
        <v>409</v>
      </c>
      <c r="S53" t="s">
        <v>954</v>
      </c>
    </row>
    <row r="54" spans="2:19">
      <c r="B54" t="s">
        <v>1082</v>
      </c>
      <c r="C54" t="s">
        <v>1083</v>
      </c>
      <c r="D54">
        <v>240</v>
      </c>
      <c r="E54">
        <v>-45.213296999999997</v>
      </c>
      <c r="F54">
        <v>-23.434833000000001</v>
      </c>
      <c r="G54">
        <v>343</v>
      </c>
      <c r="H54">
        <v>49</v>
      </c>
      <c r="I54" t="s">
        <v>1006</v>
      </c>
      <c r="J54" t="s">
        <v>1007</v>
      </c>
      <c r="K54">
        <v>4</v>
      </c>
      <c r="L54">
        <v>240</v>
      </c>
      <c r="N54" t="s">
        <v>953</v>
      </c>
      <c r="O54" t="s">
        <v>409</v>
      </c>
      <c r="S54" t="s">
        <v>954</v>
      </c>
    </row>
    <row r="55" spans="2:19">
      <c r="B55" t="s">
        <v>1084</v>
      </c>
      <c r="C55" t="s">
        <v>1085</v>
      </c>
      <c r="D55">
        <v>241</v>
      </c>
      <c r="E55">
        <v>-45.212820999999998</v>
      </c>
      <c r="F55">
        <v>-23.434995000000001</v>
      </c>
      <c r="G55">
        <v>344</v>
      </c>
      <c r="H55">
        <v>50</v>
      </c>
      <c r="I55" t="s">
        <v>911</v>
      </c>
      <c r="J55" t="s">
        <v>990</v>
      </c>
      <c r="K55">
        <v>5</v>
      </c>
      <c r="L55">
        <v>241</v>
      </c>
      <c r="N55" t="s">
        <v>953</v>
      </c>
      <c r="O55" t="s">
        <v>409</v>
      </c>
      <c r="S55" t="s">
        <v>954</v>
      </c>
    </row>
    <row r="56" spans="2:19">
      <c r="B56" t="s">
        <v>1086</v>
      </c>
      <c r="C56" t="s">
        <v>1087</v>
      </c>
      <c r="D56">
        <v>242</v>
      </c>
      <c r="E56">
        <v>-45.212626999999998</v>
      </c>
      <c r="F56">
        <v>-23.435032</v>
      </c>
      <c r="G56">
        <v>345</v>
      </c>
      <c r="H56">
        <v>51</v>
      </c>
      <c r="I56" t="s">
        <v>911</v>
      </c>
      <c r="J56" t="s">
        <v>1011</v>
      </c>
      <c r="K56">
        <v>6</v>
      </c>
      <c r="L56">
        <v>242</v>
      </c>
      <c r="N56" t="s">
        <v>953</v>
      </c>
      <c r="O56" t="s">
        <v>409</v>
      </c>
      <c r="S56" t="s">
        <v>954</v>
      </c>
    </row>
    <row r="57" spans="2:19">
      <c r="B57" t="s">
        <v>1088</v>
      </c>
      <c r="C57" t="s">
        <v>1089</v>
      </c>
      <c r="D57">
        <v>243</v>
      </c>
      <c r="E57">
        <v>-45.21219</v>
      </c>
      <c r="F57">
        <v>-23.434215999999999</v>
      </c>
      <c r="G57">
        <v>346</v>
      </c>
      <c r="H57">
        <v>52</v>
      </c>
      <c r="I57" t="s">
        <v>1076</v>
      </c>
      <c r="J57" t="s">
        <v>1007</v>
      </c>
      <c r="K57">
        <v>4</v>
      </c>
      <c r="L57">
        <v>243</v>
      </c>
      <c r="M57" t="s">
        <v>1090</v>
      </c>
      <c r="N57" t="s">
        <v>953</v>
      </c>
      <c r="O57" t="s">
        <v>409</v>
      </c>
      <c r="S57" t="s">
        <v>954</v>
      </c>
    </row>
    <row r="58" spans="2:19">
      <c r="B58" t="s">
        <v>1091</v>
      </c>
      <c r="C58" t="s">
        <v>1092</v>
      </c>
      <c r="D58">
        <v>244</v>
      </c>
      <c r="E58">
        <v>-45.212150000000001</v>
      </c>
      <c r="F58">
        <v>-23.434208000000002</v>
      </c>
      <c r="G58">
        <v>347</v>
      </c>
      <c r="H58">
        <v>53</v>
      </c>
      <c r="I58" t="s">
        <v>1066</v>
      </c>
      <c r="J58" t="s">
        <v>993</v>
      </c>
      <c r="K58">
        <v>3</v>
      </c>
      <c r="L58">
        <v>244</v>
      </c>
      <c r="N58" t="s">
        <v>953</v>
      </c>
      <c r="O58" t="s">
        <v>409</v>
      </c>
      <c r="S58" t="s">
        <v>954</v>
      </c>
    </row>
    <row r="59" spans="2:19">
      <c r="B59" t="s">
        <v>1093</v>
      </c>
      <c r="C59" t="s">
        <v>1094</v>
      </c>
      <c r="D59">
        <v>245</v>
      </c>
      <c r="E59">
        <v>-45.210524999999997</v>
      </c>
      <c r="F59">
        <v>-23.432856000000001</v>
      </c>
      <c r="G59">
        <v>348</v>
      </c>
      <c r="H59">
        <v>54</v>
      </c>
      <c r="I59" t="s">
        <v>1070</v>
      </c>
      <c r="J59" t="s">
        <v>990</v>
      </c>
      <c r="K59">
        <v>5</v>
      </c>
      <c r="L59">
        <v>245</v>
      </c>
      <c r="N59" t="s">
        <v>953</v>
      </c>
      <c r="O59" t="s">
        <v>409</v>
      </c>
      <c r="S59" t="s">
        <v>954</v>
      </c>
    </row>
    <row r="60" spans="2:19">
      <c r="B60" t="s">
        <v>1095</v>
      </c>
      <c r="C60" t="s">
        <v>1096</v>
      </c>
      <c r="D60">
        <v>246</v>
      </c>
      <c r="E60">
        <v>-45.210402000000002</v>
      </c>
      <c r="F60">
        <v>-23.432818999999999</v>
      </c>
      <c r="G60">
        <v>349</v>
      </c>
      <c r="H60">
        <v>55</v>
      </c>
      <c r="I60" t="s">
        <v>1070</v>
      </c>
      <c r="J60" t="s">
        <v>1007</v>
      </c>
      <c r="K60">
        <v>4</v>
      </c>
      <c r="L60">
        <v>246</v>
      </c>
      <c r="N60" t="s">
        <v>953</v>
      </c>
      <c r="O60" t="s">
        <v>409</v>
      </c>
      <c r="S60" t="s">
        <v>954</v>
      </c>
    </row>
    <row r="61" spans="2:19">
      <c r="B61" t="s">
        <v>1097</v>
      </c>
      <c r="C61" t="s">
        <v>1098</v>
      </c>
      <c r="D61">
        <v>247</v>
      </c>
      <c r="E61">
        <v>-45.210251</v>
      </c>
      <c r="F61">
        <v>-23.432786</v>
      </c>
      <c r="G61">
        <v>350</v>
      </c>
      <c r="H61">
        <v>56</v>
      </c>
      <c r="I61" t="s">
        <v>1003</v>
      </c>
      <c r="L61">
        <v>247</v>
      </c>
      <c r="N61" t="s">
        <v>953</v>
      </c>
      <c r="O61" t="s">
        <v>409</v>
      </c>
      <c r="S61" t="s">
        <v>954</v>
      </c>
    </row>
    <row r="62" spans="2:19">
      <c r="B62" t="s">
        <v>1099</v>
      </c>
      <c r="C62" t="s">
        <v>1100</v>
      </c>
      <c r="D62">
        <v>249</v>
      </c>
      <c r="E62">
        <v>-45.209347999999999</v>
      </c>
      <c r="F62">
        <v>-23.433064000000002</v>
      </c>
      <c r="G62">
        <v>351</v>
      </c>
      <c r="H62">
        <v>57</v>
      </c>
      <c r="I62" t="s">
        <v>911</v>
      </c>
      <c r="J62" t="s">
        <v>1101</v>
      </c>
      <c r="K62">
        <v>7</v>
      </c>
      <c r="L62">
        <v>249</v>
      </c>
      <c r="N62" t="s">
        <v>953</v>
      </c>
      <c r="O62" t="s">
        <v>409</v>
      </c>
      <c r="S62" t="s">
        <v>954</v>
      </c>
    </row>
    <row r="63" spans="2:19">
      <c r="B63" t="s">
        <v>1102</v>
      </c>
      <c r="C63" t="s">
        <v>1103</v>
      </c>
      <c r="D63">
        <v>250</v>
      </c>
      <c r="E63">
        <v>-45.208747000000002</v>
      </c>
      <c r="F63">
        <v>-23.434308999999999</v>
      </c>
      <c r="G63">
        <v>353</v>
      </c>
      <c r="H63">
        <v>58</v>
      </c>
      <c r="I63" t="s">
        <v>1006</v>
      </c>
      <c r="J63" t="s">
        <v>975</v>
      </c>
      <c r="K63">
        <v>4.5</v>
      </c>
      <c r="L63">
        <v>250</v>
      </c>
      <c r="N63" t="s">
        <v>953</v>
      </c>
      <c r="O63" t="s">
        <v>409</v>
      </c>
      <c r="S63" t="s">
        <v>954</v>
      </c>
    </row>
    <row r="64" spans="2:19">
      <c r="B64" t="s">
        <v>1104</v>
      </c>
      <c r="C64" t="s">
        <v>1105</v>
      </c>
      <c r="D64">
        <v>251</v>
      </c>
      <c r="E64">
        <v>-45.20776</v>
      </c>
      <c r="F64">
        <v>-23.435155000000002</v>
      </c>
      <c r="G64">
        <v>355</v>
      </c>
      <c r="H64">
        <v>59</v>
      </c>
      <c r="I64" t="s">
        <v>1066</v>
      </c>
      <c r="J64" t="s">
        <v>1034</v>
      </c>
      <c r="K64">
        <v>11</v>
      </c>
      <c r="L64">
        <v>251</v>
      </c>
      <c r="N64" t="s">
        <v>953</v>
      </c>
      <c r="O64" t="s">
        <v>409</v>
      </c>
      <c r="S64" t="s">
        <v>954</v>
      </c>
    </row>
    <row r="65" spans="2:19">
      <c r="B65" t="s">
        <v>1106</v>
      </c>
      <c r="C65" t="s">
        <v>1107</v>
      </c>
      <c r="D65">
        <v>252</v>
      </c>
      <c r="E65">
        <v>-45.207621000000003</v>
      </c>
      <c r="F65">
        <v>-23.435623</v>
      </c>
      <c r="G65">
        <v>356</v>
      </c>
      <c r="H65">
        <v>60</v>
      </c>
      <c r="I65" t="s">
        <v>1066</v>
      </c>
      <c r="J65" t="s">
        <v>978</v>
      </c>
      <c r="K65">
        <v>13</v>
      </c>
      <c r="L65">
        <v>252</v>
      </c>
      <c r="N65" t="s">
        <v>953</v>
      </c>
      <c r="O65" t="s">
        <v>409</v>
      </c>
      <c r="S65" t="s">
        <v>954</v>
      </c>
    </row>
    <row r="66" spans="2:19">
      <c r="B66" t="s">
        <v>1108</v>
      </c>
      <c r="C66" t="s">
        <v>1109</v>
      </c>
      <c r="D66">
        <v>253</v>
      </c>
      <c r="E66">
        <v>-45.206927999999998</v>
      </c>
      <c r="F66">
        <v>-23.435998999999999</v>
      </c>
      <c r="G66">
        <v>358</v>
      </c>
      <c r="H66">
        <v>62</v>
      </c>
      <c r="I66" t="s">
        <v>1059</v>
      </c>
      <c r="L66">
        <v>253</v>
      </c>
      <c r="M66">
        <v>1099</v>
      </c>
      <c r="N66" t="s">
        <v>953</v>
      </c>
      <c r="O66" t="s">
        <v>409</v>
      </c>
      <c r="S66" t="s">
        <v>954</v>
      </c>
    </row>
    <row r="67" spans="2:19">
      <c r="B67" t="s">
        <v>1110</v>
      </c>
      <c r="C67" t="s">
        <v>1111</v>
      </c>
      <c r="D67">
        <v>254</v>
      </c>
      <c r="E67">
        <v>-45.205722999999999</v>
      </c>
      <c r="F67">
        <v>-23.436245</v>
      </c>
      <c r="G67">
        <v>359</v>
      </c>
      <c r="H67">
        <v>63</v>
      </c>
      <c r="I67" t="s">
        <v>1070</v>
      </c>
      <c r="J67" t="s">
        <v>967</v>
      </c>
      <c r="K67">
        <v>10</v>
      </c>
      <c r="L67">
        <v>254</v>
      </c>
      <c r="N67" t="s">
        <v>953</v>
      </c>
      <c r="O67" t="s">
        <v>409</v>
      </c>
      <c r="S67" t="s">
        <v>954</v>
      </c>
    </row>
    <row r="68" spans="2:19">
      <c r="B68" t="s">
        <v>1112</v>
      </c>
      <c r="C68" t="s">
        <v>1113</v>
      </c>
      <c r="D68">
        <v>255</v>
      </c>
      <c r="E68">
        <v>-45.205706999999997</v>
      </c>
      <c r="F68">
        <v>-23.436606000000001</v>
      </c>
      <c r="G68">
        <v>360</v>
      </c>
      <c r="H68">
        <v>64</v>
      </c>
      <c r="I68" t="s">
        <v>1070</v>
      </c>
      <c r="J68" t="s">
        <v>1067</v>
      </c>
      <c r="K68">
        <v>14</v>
      </c>
      <c r="L68">
        <v>255</v>
      </c>
      <c r="M68">
        <v>625</v>
      </c>
      <c r="N68" t="s">
        <v>953</v>
      </c>
      <c r="O68" t="s">
        <v>409</v>
      </c>
      <c r="S68" t="s">
        <v>954</v>
      </c>
    </row>
    <row r="69" spans="2:19">
      <c r="B69" t="s">
        <v>1114</v>
      </c>
      <c r="C69">
        <v>256</v>
      </c>
      <c r="D69">
        <v>256</v>
      </c>
      <c r="E69">
        <v>-45.205727000000003</v>
      </c>
      <c r="F69">
        <v>-23.436681</v>
      </c>
      <c r="G69">
        <v>361</v>
      </c>
      <c r="H69">
        <v>65</v>
      </c>
      <c r="I69" t="s">
        <v>1070</v>
      </c>
      <c r="J69" t="s">
        <v>967</v>
      </c>
      <c r="K69">
        <v>10</v>
      </c>
      <c r="L69">
        <v>256</v>
      </c>
      <c r="N69" t="s">
        <v>953</v>
      </c>
      <c r="O69" t="s">
        <v>409</v>
      </c>
      <c r="S69" t="s">
        <v>954</v>
      </c>
    </row>
    <row r="70" spans="2:19">
      <c r="B70" t="s">
        <v>1115</v>
      </c>
      <c r="C70" t="s">
        <v>1116</v>
      </c>
      <c r="D70">
        <v>257</v>
      </c>
      <c r="E70">
        <v>-45.205666000000001</v>
      </c>
      <c r="F70">
        <v>-23.436827000000001</v>
      </c>
    </row>
    <row r="71" spans="2:19">
      <c r="B71" t="s">
        <v>1117</v>
      </c>
      <c r="C71" t="s">
        <v>1118</v>
      </c>
      <c r="D71">
        <v>258</v>
      </c>
      <c r="E71">
        <v>-45.205553000000002</v>
      </c>
      <c r="F71">
        <v>-23.436934000000001</v>
      </c>
      <c r="G71">
        <v>362</v>
      </c>
      <c r="H71">
        <v>66</v>
      </c>
      <c r="I71" t="s">
        <v>1070</v>
      </c>
      <c r="J71" t="s">
        <v>1007</v>
      </c>
      <c r="K71">
        <v>4</v>
      </c>
      <c r="L71">
        <v>258</v>
      </c>
      <c r="M71">
        <v>626</v>
      </c>
      <c r="N71" t="s">
        <v>953</v>
      </c>
      <c r="O71" t="s">
        <v>409</v>
      </c>
      <c r="S71" t="s">
        <v>954</v>
      </c>
    </row>
    <row r="72" spans="2:19">
      <c r="B72" t="s">
        <v>1119</v>
      </c>
      <c r="C72" t="s">
        <v>1120</v>
      </c>
      <c r="D72">
        <v>259</v>
      </c>
      <c r="E72">
        <v>-45.205483999999998</v>
      </c>
      <c r="F72">
        <v>-23.437093000000001</v>
      </c>
      <c r="G72">
        <v>363</v>
      </c>
      <c r="H72">
        <v>68</v>
      </c>
      <c r="I72" t="s">
        <v>1010</v>
      </c>
      <c r="J72" t="s">
        <v>1121</v>
      </c>
      <c r="K72">
        <v>19</v>
      </c>
      <c r="L72">
        <v>259</v>
      </c>
      <c r="M72" t="s">
        <v>1122</v>
      </c>
      <c r="N72" t="s">
        <v>953</v>
      </c>
      <c r="O72" t="s">
        <v>409</v>
      </c>
      <c r="S72" t="s">
        <v>954</v>
      </c>
    </row>
    <row r="73" spans="2:19">
      <c r="B73" t="s">
        <v>1123</v>
      </c>
      <c r="C73" t="s">
        <v>1124</v>
      </c>
      <c r="D73">
        <v>260</v>
      </c>
      <c r="E73">
        <v>-45.204810000000002</v>
      </c>
      <c r="F73">
        <v>-23.438054999999999</v>
      </c>
      <c r="G73">
        <v>365</v>
      </c>
      <c r="H73">
        <v>69</v>
      </c>
      <c r="I73" t="s">
        <v>1079</v>
      </c>
      <c r="J73" t="s">
        <v>1034</v>
      </c>
      <c r="K73">
        <v>11</v>
      </c>
      <c r="L73">
        <v>260</v>
      </c>
      <c r="N73" t="s">
        <v>953</v>
      </c>
      <c r="O73" t="s">
        <v>409</v>
      </c>
      <c r="S73" t="s">
        <v>954</v>
      </c>
    </row>
    <row r="74" spans="2:19">
      <c r="B74" t="s">
        <v>1125</v>
      </c>
      <c r="C74" t="s">
        <v>1126</v>
      </c>
      <c r="D74">
        <v>261</v>
      </c>
      <c r="E74">
        <v>-45.204793000000002</v>
      </c>
      <c r="F74">
        <v>-23.438189999999999</v>
      </c>
      <c r="G74">
        <v>366</v>
      </c>
      <c r="H74">
        <v>70</v>
      </c>
      <c r="I74" t="s">
        <v>1010</v>
      </c>
      <c r="J74" t="s">
        <v>1019</v>
      </c>
      <c r="K74">
        <v>8</v>
      </c>
      <c r="L74">
        <v>261</v>
      </c>
      <c r="N74" t="s">
        <v>953</v>
      </c>
      <c r="O74" t="s">
        <v>409</v>
      </c>
      <c r="S74" t="s">
        <v>954</v>
      </c>
    </row>
    <row r="75" spans="2:19">
      <c r="B75" t="s">
        <v>1127</v>
      </c>
      <c r="C75">
        <v>262</v>
      </c>
      <c r="D75">
        <v>262</v>
      </c>
      <c r="E75">
        <v>-45.204655000000002</v>
      </c>
      <c r="F75">
        <v>-23.438428999999999</v>
      </c>
      <c r="G75">
        <v>368</v>
      </c>
      <c r="H75">
        <v>71</v>
      </c>
      <c r="I75" t="s">
        <v>1128</v>
      </c>
      <c r="J75" t="s">
        <v>1121</v>
      </c>
      <c r="K75">
        <v>19</v>
      </c>
      <c r="L75">
        <v>262</v>
      </c>
      <c r="M75">
        <v>1100</v>
      </c>
      <c r="N75" t="s">
        <v>953</v>
      </c>
      <c r="O75" t="s">
        <v>409</v>
      </c>
      <c r="S75" t="s">
        <v>954</v>
      </c>
    </row>
    <row r="76" spans="2:19">
      <c r="B76" t="s">
        <v>1129</v>
      </c>
      <c r="C76" t="s">
        <v>1130</v>
      </c>
      <c r="D76">
        <v>263</v>
      </c>
      <c r="E76">
        <v>-45.204079</v>
      </c>
      <c r="F76">
        <v>-23.439437000000002</v>
      </c>
      <c r="G76">
        <v>369</v>
      </c>
      <c r="H76">
        <v>72</v>
      </c>
      <c r="I76" t="s">
        <v>1039</v>
      </c>
      <c r="J76" t="s">
        <v>967</v>
      </c>
      <c r="K76">
        <v>10</v>
      </c>
      <c r="L76">
        <v>263</v>
      </c>
      <c r="M76">
        <v>424</v>
      </c>
      <c r="N76" t="s">
        <v>953</v>
      </c>
      <c r="O76" t="s">
        <v>409</v>
      </c>
      <c r="S76" t="s">
        <v>954</v>
      </c>
    </row>
    <row r="77" spans="2:19">
      <c r="B77" t="s">
        <v>1131</v>
      </c>
      <c r="C77" t="s">
        <v>1132</v>
      </c>
      <c r="D77">
        <v>264</v>
      </c>
      <c r="E77">
        <v>-45.204259999999998</v>
      </c>
      <c r="F77">
        <v>-23.439785000000001</v>
      </c>
      <c r="G77">
        <v>370</v>
      </c>
      <c r="H77">
        <v>73</v>
      </c>
      <c r="I77" t="s">
        <v>1070</v>
      </c>
      <c r="J77" t="s">
        <v>967</v>
      </c>
      <c r="K77">
        <v>10</v>
      </c>
      <c r="L77">
        <v>264</v>
      </c>
      <c r="N77" t="s">
        <v>953</v>
      </c>
      <c r="O77" t="s">
        <v>409</v>
      </c>
      <c r="S77" t="s">
        <v>954</v>
      </c>
    </row>
    <row r="78" spans="2:19">
      <c r="B78" t="s">
        <v>1133</v>
      </c>
      <c r="C78" t="s">
        <v>1134</v>
      </c>
      <c r="D78">
        <v>265</v>
      </c>
      <c r="E78">
        <v>-45.204259</v>
      </c>
      <c r="F78">
        <v>-23.439959999999999</v>
      </c>
      <c r="G78">
        <v>373</v>
      </c>
      <c r="H78">
        <v>74</v>
      </c>
      <c r="I78" t="s">
        <v>1039</v>
      </c>
      <c r="L78">
        <v>265</v>
      </c>
      <c r="N78" t="s">
        <v>953</v>
      </c>
      <c r="O78" t="s">
        <v>409</v>
      </c>
      <c r="S78" t="s">
        <v>954</v>
      </c>
    </row>
    <row r="79" spans="2:19">
      <c r="B79" t="s">
        <v>1135</v>
      </c>
      <c r="C79" t="s">
        <v>1136</v>
      </c>
      <c r="D79">
        <v>266</v>
      </c>
      <c r="E79">
        <v>-45.20391</v>
      </c>
      <c r="F79">
        <v>-23.440193000000001</v>
      </c>
      <c r="G79">
        <v>374</v>
      </c>
      <c r="H79">
        <v>75</v>
      </c>
      <c r="I79" t="s">
        <v>911</v>
      </c>
      <c r="J79" t="s">
        <v>990</v>
      </c>
      <c r="K79">
        <v>5</v>
      </c>
      <c r="L79" t="e">
        <f ca="1">LOOKUP($F79,Apoio_Trilhas!$V$125:$V$175,Apoio_Trilhas!$O153:'Apoio_Trilhas'!$O208)</f>
        <v>#N/A</v>
      </c>
      <c r="N79" t="s">
        <v>953</v>
      </c>
      <c r="O79" t="s">
        <v>409</v>
      </c>
      <c r="S79" t="s">
        <v>954</v>
      </c>
    </row>
    <row r="80" spans="2:19">
      <c r="B80" t="s">
        <v>1137</v>
      </c>
      <c r="C80" t="s">
        <v>1138</v>
      </c>
      <c r="D80">
        <v>267</v>
      </c>
      <c r="E80">
        <v>-45.203882</v>
      </c>
      <c r="F80">
        <v>-23.440296</v>
      </c>
      <c r="G80">
        <v>376</v>
      </c>
      <c r="H80">
        <v>76</v>
      </c>
      <c r="I80" t="s">
        <v>1003</v>
      </c>
      <c r="J80" t="s">
        <v>1034</v>
      </c>
      <c r="K80">
        <v>11</v>
      </c>
      <c r="L80">
        <v>267</v>
      </c>
      <c r="M80">
        <v>1462</v>
      </c>
      <c r="N80" t="s">
        <v>953</v>
      </c>
      <c r="O80" t="s">
        <v>409</v>
      </c>
      <c r="S80" t="s">
        <v>954</v>
      </c>
    </row>
    <row r="81" spans="2:19">
      <c r="B81" t="s">
        <v>1139</v>
      </c>
      <c r="C81" t="s">
        <v>1140</v>
      </c>
      <c r="D81">
        <v>268</v>
      </c>
      <c r="E81">
        <v>-45.203727000000001</v>
      </c>
      <c r="F81">
        <v>-23.440448</v>
      </c>
      <c r="G81">
        <v>379</v>
      </c>
      <c r="H81">
        <v>77</v>
      </c>
      <c r="I81" t="s">
        <v>1070</v>
      </c>
      <c r="J81" t="s">
        <v>1007</v>
      </c>
      <c r="K81">
        <v>4</v>
      </c>
      <c r="L81">
        <v>268</v>
      </c>
      <c r="N81" t="s">
        <v>953</v>
      </c>
      <c r="O81" t="s">
        <v>409</v>
      </c>
      <c r="S81" t="s">
        <v>954</v>
      </c>
    </row>
    <row r="82" spans="2:19">
      <c r="B82" t="s">
        <v>1141</v>
      </c>
      <c r="C82" t="s">
        <v>1142</v>
      </c>
      <c r="D82">
        <v>269</v>
      </c>
      <c r="E82">
        <v>-45.203501000000003</v>
      </c>
      <c r="F82">
        <v>-23.4405</v>
      </c>
      <c r="G82">
        <v>381</v>
      </c>
      <c r="H82">
        <v>78</v>
      </c>
      <c r="I82" t="s">
        <v>1006</v>
      </c>
      <c r="J82" t="s">
        <v>1007</v>
      </c>
      <c r="K82">
        <v>4</v>
      </c>
      <c r="L82">
        <v>269</v>
      </c>
      <c r="N82" t="s">
        <v>953</v>
      </c>
      <c r="O82" t="s">
        <v>409</v>
      </c>
      <c r="S82" t="s">
        <v>954</v>
      </c>
    </row>
    <row r="83" spans="2:19">
      <c r="B83" t="s">
        <v>1143</v>
      </c>
      <c r="C83" t="s">
        <v>1144</v>
      </c>
      <c r="D83">
        <v>270</v>
      </c>
      <c r="E83">
        <v>-45.202424000000001</v>
      </c>
      <c r="F83">
        <v>-23.441064000000001</v>
      </c>
      <c r="G83">
        <v>382</v>
      </c>
      <c r="H83">
        <v>79</v>
      </c>
      <c r="I83" t="s">
        <v>1010</v>
      </c>
      <c r="J83" t="s">
        <v>1121</v>
      </c>
      <c r="K83">
        <v>19</v>
      </c>
      <c r="L83">
        <v>270</v>
      </c>
      <c r="N83" t="s">
        <v>953</v>
      </c>
      <c r="O83" t="s">
        <v>409</v>
      </c>
      <c r="S83" t="s">
        <v>954</v>
      </c>
    </row>
    <row r="84" spans="2:19">
      <c r="B84" t="s">
        <v>1145</v>
      </c>
      <c r="C84" t="s">
        <v>1146</v>
      </c>
      <c r="D84">
        <v>271</v>
      </c>
      <c r="E84">
        <v>-45.202334999999998</v>
      </c>
      <c r="F84">
        <v>-23.441257</v>
      </c>
      <c r="G84">
        <v>383</v>
      </c>
      <c r="H84">
        <v>80</v>
      </c>
      <c r="I84" t="s">
        <v>1070</v>
      </c>
      <c r="J84" t="s">
        <v>1011</v>
      </c>
      <c r="K84">
        <v>6</v>
      </c>
      <c r="L84">
        <v>271</v>
      </c>
      <c r="M84">
        <v>158</v>
      </c>
      <c r="N84" t="s">
        <v>953</v>
      </c>
      <c r="O84" t="s">
        <v>409</v>
      </c>
      <c r="S84" t="s">
        <v>954</v>
      </c>
    </row>
    <row r="85" spans="2:19">
      <c r="B85" t="s">
        <v>1147</v>
      </c>
      <c r="C85" t="s">
        <v>1148</v>
      </c>
      <c r="D85">
        <v>272</v>
      </c>
      <c r="E85">
        <v>-45.202851000000003</v>
      </c>
      <c r="F85">
        <v>-23.441801999999999</v>
      </c>
      <c r="G85">
        <v>384</v>
      </c>
      <c r="H85">
        <v>81</v>
      </c>
      <c r="I85" t="s">
        <v>1070</v>
      </c>
      <c r="J85" t="s">
        <v>990</v>
      </c>
      <c r="K85">
        <v>5</v>
      </c>
      <c r="L85">
        <v>272</v>
      </c>
      <c r="N85" t="s">
        <v>953</v>
      </c>
      <c r="O85" t="s">
        <v>409</v>
      </c>
      <c r="S85" t="s">
        <v>954</v>
      </c>
    </row>
    <row r="86" spans="2:19">
      <c r="B86" t="s">
        <v>1149</v>
      </c>
      <c r="C86" t="s">
        <v>1150</v>
      </c>
      <c r="D86">
        <v>273</v>
      </c>
      <c r="E86">
        <v>-45.202970000000001</v>
      </c>
      <c r="F86">
        <v>-23.442077000000001</v>
      </c>
      <c r="G86">
        <v>385</v>
      </c>
      <c r="H86">
        <v>82</v>
      </c>
      <c r="I86" t="s">
        <v>1039</v>
      </c>
      <c r="J86" t="s">
        <v>963</v>
      </c>
      <c r="K86">
        <v>12</v>
      </c>
      <c r="L86">
        <v>273</v>
      </c>
      <c r="M86" t="s">
        <v>1151</v>
      </c>
      <c r="N86" t="s">
        <v>953</v>
      </c>
      <c r="O86" t="s">
        <v>409</v>
      </c>
      <c r="S86" t="s">
        <v>954</v>
      </c>
    </row>
    <row r="87" spans="2:19">
      <c r="B87" t="s">
        <v>1152</v>
      </c>
      <c r="C87" t="s">
        <v>1153</v>
      </c>
      <c r="D87">
        <v>274</v>
      </c>
      <c r="E87">
        <v>-45.202950000000001</v>
      </c>
      <c r="F87">
        <v>-23.442193</v>
      </c>
      <c r="G87">
        <v>386</v>
      </c>
      <c r="H87">
        <v>83</v>
      </c>
      <c r="I87" t="s">
        <v>1010</v>
      </c>
      <c r="J87" t="s">
        <v>1154</v>
      </c>
      <c r="K87">
        <v>27</v>
      </c>
      <c r="L87">
        <v>274</v>
      </c>
      <c r="N87" t="s">
        <v>953</v>
      </c>
      <c r="O87" t="s">
        <v>409</v>
      </c>
      <c r="S87" t="s">
        <v>954</v>
      </c>
    </row>
    <row r="88" spans="2:19">
      <c r="B88" t="s">
        <v>1155</v>
      </c>
      <c r="C88" t="s">
        <v>1156</v>
      </c>
      <c r="D88">
        <v>275</v>
      </c>
      <c r="E88">
        <v>-45.202748999999997</v>
      </c>
      <c r="F88">
        <v>-23.442178999999999</v>
      </c>
      <c r="G88">
        <v>387</v>
      </c>
      <c r="H88">
        <v>84</v>
      </c>
      <c r="I88" t="s">
        <v>1070</v>
      </c>
      <c r="J88" t="s">
        <v>1034</v>
      </c>
      <c r="K88">
        <v>11</v>
      </c>
      <c r="L88">
        <v>275</v>
      </c>
      <c r="N88" t="s">
        <v>953</v>
      </c>
      <c r="O88" t="s">
        <v>409</v>
      </c>
      <c r="S88" t="s">
        <v>954</v>
      </c>
    </row>
    <row r="89" spans="2:19">
      <c r="B89" t="s">
        <v>1157</v>
      </c>
      <c r="C89" t="s">
        <v>1158</v>
      </c>
      <c r="D89">
        <v>276</v>
      </c>
      <c r="E89">
        <v>-45.202739000000001</v>
      </c>
      <c r="F89">
        <v>-23.442339</v>
      </c>
      <c r="G89">
        <v>388</v>
      </c>
      <c r="H89">
        <v>85</v>
      </c>
      <c r="I89" t="s">
        <v>1070</v>
      </c>
      <c r="J89" t="s">
        <v>996</v>
      </c>
      <c r="K89">
        <v>16</v>
      </c>
      <c r="L89">
        <v>276</v>
      </c>
      <c r="M89">
        <v>627</v>
      </c>
      <c r="N89" t="s">
        <v>953</v>
      </c>
      <c r="O89" t="s">
        <v>409</v>
      </c>
      <c r="S89" t="s">
        <v>954</v>
      </c>
    </row>
    <row r="90" spans="2:19">
      <c r="B90" t="s">
        <v>1159</v>
      </c>
      <c r="C90" t="s">
        <v>1160</v>
      </c>
      <c r="D90">
        <v>277</v>
      </c>
      <c r="E90">
        <v>-45.202753000000001</v>
      </c>
      <c r="F90">
        <v>-23.442426000000001</v>
      </c>
      <c r="G90">
        <v>389</v>
      </c>
      <c r="H90">
        <v>86</v>
      </c>
      <c r="I90" t="s">
        <v>1161</v>
      </c>
      <c r="J90" t="s">
        <v>1154</v>
      </c>
      <c r="K90">
        <v>27</v>
      </c>
      <c r="L90">
        <v>277</v>
      </c>
      <c r="M90">
        <v>1101</v>
      </c>
      <c r="N90" t="s">
        <v>953</v>
      </c>
      <c r="O90" t="s">
        <v>409</v>
      </c>
      <c r="S90" t="s">
        <v>954</v>
      </c>
    </row>
    <row r="91" spans="2:19">
      <c r="B91" t="s">
        <v>1162</v>
      </c>
      <c r="C91" t="s">
        <v>1163</v>
      </c>
      <c r="D91">
        <v>278</v>
      </c>
      <c r="E91">
        <v>-45.202469999999998</v>
      </c>
      <c r="F91">
        <v>-23.442762999999999</v>
      </c>
      <c r="G91">
        <v>390</v>
      </c>
      <c r="H91">
        <v>87</v>
      </c>
      <c r="I91" t="s">
        <v>1070</v>
      </c>
      <c r="J91" t="s">
        <v>1164</v>
      </c>
      <c r="K91">
        <v>38</v>
      </c>
      <c r="L91">
        <v>278</v>
      </c>
      <c r="N91" t="s">
        <v>953</v>
      </c>
      <c r="O91" t="s">
        <v>409</v>
      </c>
      <c r="S91" t="s">
        <v>954</v>
      </c>
    </row>
    <row r="92" spans="2:19">
      <c r="B92" t="s">
        <v>1165</v>
      </c>
      <c r="C92" t="s">
        <v>1166</v>
      </c>
      <c r="D92">
        <v>279</v>
      </c>
      <c r="E92">
        <v>-45.202143</v>
      </c>
      <c r="F92">
        <v>-23.442869000000002</v>
      </c>
      <c r="G92">
        <v>391</v>
      </c>
      <c r="H92">
        <v>88</v>
      </c>
      <c r="I92" t="s">
        <v>1070</v>
      </c>
      <c r="J92" t="s">
        <v>1034</v>
      </c>
      <c r="K92">
        <v>11</v>
      </c>
      <c r="L92">
        <v>279</v>
      </c>
      <c r="N92" t="s">
        <v>953</v>
      </c>
      <c r="O92" t="s">
        <v>409</v>
      </c>
      <c r="S92" t="s">
        <v>954</v>
      </c>
    </row>
    <row r="93" spans="2:19">
      <c r="B93" t="s">
        <v>1167</v>
      </c>
      <c r="C93" t="s">
        <v>1168</v>
      </c>
      <c r="D93">
        <v>280</v>
      </c>
      <c r="E93">
        <v>-45.202061999999998</v>
      </c>
      <c r="F93">
        <v>-23.442813999999998</v>
      </c>
      <c r="G93">
        <v>392</v>
      </c>
      <c r="H93">
        <v>89</v>
      </c>
      <c r="I93" t="s">
        <v>1070</v>
      </c>
      <c r="J93" t="s">
        <v>1011</v>
      </c>
      <c r="K93">
        <v>6</v>
      </c>
      <c r="L93">
        <v>280</v>
      </c>
      <c r="N93" t="s">
        <v>953</v>
      </c>
      <c r="O93" t="s">
        <v>409</v>
      </c>
      <c r="S93" t="s">
        <v>954</v>
      </c>
    </row>
    <row r="94" spans="2:19">
      <c r="B94" t="s">
        <v>1169</v>
      </c>
      <c r="C94" t="s">
        <v>1170</v>
      </c>
      <c r="D94">
        <v>281</v>
      </c>
      <c r="E94">
        <v>-45.201934000000001</v>
      </c>
      <c r="F94">
        <v>-23.442799000000001</v>
      </c>
      <c r="G94">
        <v>393</v>
      </c>
      <c r="H94">
        <v>90</v>
      </c>
      <c r="I94" t="s">
        <v>1010</v>
      </c>
      <c r="J94" t="s">
        <v>1121</v>
      </c>
      <c r="K94">
        <v>19</v>
      </c>
      <c r="L94">
        <v>281</v>
      </c>
      <c r="N94" t="s">
        <v>953</v>
      </c>
      <c r="O94" t="s">
        <v>409</v>
      </c>
      <c r="S94" t="s">
        <v>954</v>
      </c>
    </row>
    <row r="95" spans="2:19">
      <c r="B95" t="s">
        <v>1171</v>
      </c>
      <c r="C95" t="s">
        <v>1172</v>
      </c>
      <c r="D95">
        <v>282</v>
      </c>
      <c r="E95">
        <v>-45.201839999999997</v>
      </c>
      <c r="F95">
        <v>-23.442875999999998</v>
      </c>
      <c r="G95">
        <v>394</v>
      </c>
      <c r="H95">
        <v>91</v>
      </c>
      <c r="I95" t="s">
        <v>1070</v>
      </c>
      <c r="J95" t="s">
        <v>1173</v>
      </c>
      <c r="K95">
        <v>50</v>
      </c>
      <c r="L95">
        <v>282</v>
      </c>
      <c r="M95">
        <v>628</v>
      </c>
      <c r="N95" t="s">
        <v>953</v>
      </c>
      <c r="O95" t="s">
        <v>409</v>
      </c>
      <c r="S95" t="s">
        <v>954</v>
      </c>
    </row>
    <row r="96" spans="2:19">
      <c r="B96" t="s">
        <v>1174</v>
      </c>
      <c r="C96" t="s">
        <v>1175</v>
      </c>
      <c r="D96">
        <v>283</v>
      </c>
      <c r="E96">
        <v>-45.201166999999998</v>
      </c>
      <c r="F96">
        <v>-23.444043000000001</v>
      </c>
      <c r="G96">
        <v>396</v>
      </c>
      <c r="H96">
        <v>93</v>
      </c>
      <c r="I96" t="s">
        <v>1059</v>
      </c>
      <c r="L96">
        <v>283</v>
      </c>
      <c r="M96">
        <v>1103</v>
      </c>
      <c r="N96" t="s">
        <v>953</v>
      </c>
      <c r="O96" t="s">
        <v>409</v>
      </c>
      <c r="S96" t="s">
        <v>954</v>
      </c>
    </row>
    <row r="97" spans="2:19">
      <c r="B97" t="s">
        <v>1176</v>
      </c>
      <c r="C97" t="s">
        <v>1177</v>
      </c>
      <c r="D97">
        <v>284</v>
      </c>
      <c r="E97">
        <v>-45.194265999999999</v>
      </c>
      <c r="F97">
        <v>-23.445958000000001</v>
      </c>
      <c r="G97">
        <v>398</v>
      </c>
      <c r="H97">
        <v>94</v>
      </c>
      <c r="I97" t="s">
        <v>1039</v>
      </c>
      <c r="J97" t="s">
        <v>1043</v>
      </c>
      <c r="K97">
        <v>80</v>
      </c>
      <c r="L97">
        <v>284</v>
      </c>
      <c r="M97">
        <v>629</v>
      </c>
      <c r="N97" t="s">
        <v>953</v>
      </c>
      <c r="O97" t="s">
        <v>409</v>
      </c>
      <c r="S97" t="s">
        <v>954</v>
      </c>
    </row>
    <row r="98" spans="2:19">
      <c r="B98" t="s">
        <v>1178</v>
      </c>
      <c r="C98">
        <v>285</v>
      </c>
      <c r="D98">
        <v>285</v>
      </c>
      <c r="E98">
        <v>-45.193801999999998</v>
      </c>
      <c r="F98">
        <v>-23.446625000000001</v>
      </c>
      <c r="G98">
        <v>399</v>
      </c>
      <c r="H98">
        <v>95</v>
      </c>
      <c r="I98" t="s">
        <v>911</v>
      </c>
      <c r="J98" t="s">
        <v>967</v>
      </c>
      <c r="K98">
        <v>10</v>
      </c>
      <c r="L98">
        <v>285</v>
      </c>
      <c r="M98">
        <v>426</v>
      </c>
      <c r="N98" t="s">
        <v>953</v>
      </c>
      <c r="O98" t="s">
        <v>409</v>
      </c>
      <c r="S98" t="s">
        <v>954</v>
      </c>
    </row>
    <row r="99" spans="2:19">
      <c r="B99" t="s">
        <v>1179</v>
      </c>
      <c r="C99">
        <v>286</v>
      </c>
      <c r="D99">
        <v>286</v>
      </c>
      <c r="E99">
        <v>-45.193801999999998</v>
      </c>
      <c r="F99">
        <v>-23.446625000000001</v>
      </c>
      <c r="G99">
        <v>401</v>
      </c>
      <c r="H99">
        <v>96</v>
      </c>
      <c r="I99" t="s">
        <v>1039</v>
      </c>
      <c r="J99" t="s">
        <v>1180</v>
      </c>
      <c r="K99">
        <v>51</v>
      </c>
      <c r="L99">
        <v>286</v>
      </c>
      <c r="N99" t="s">
        <v>953</v>
      </c>
      <c r="O99" t="s">
        <v>409</v>
      </c>
      <c r="S99" t="s">
        <v>954</v>
      </c>
    </row>
    <row r="100" spans="2:19">
      <c r="B100" t="s">
        <v>1181</v>
      </c>
      <c r="C100">
        <v>287</v>
      </c>
      <c r="D100">
        <v>287</v>
      </c>
      <c r="E100">
        <v>-45.193801999999998</v>
      </c>
      <c r="F100">
        <v>-23.446625000000001</v>
      </c>
      <c r="G100">
        <v>400</v>
      </c>
      <c r="H100">
        <v>96</v>
      </c>
      <c r="I100" t="s">
        <v>1039</v>
      </c>
      <c r="J100" t="s">
        <v>1180</v>
      </c>
      <c r="K100">
        <v>51</v>
      </c>
      <c r="L100">
        <v>287</v>
      </c>
      <c r="N100" t="s">
        <v>953</v>
      </c>
      <c r="O100" t="s">
        <v>409</v>
      </c>
      <c r="S100" t="s">
        <v>954</v>
      </c>
    </row>
    <row r="101" spans="2:19">
      <c r="B101" t="s">
        <v>1182</v>
      </c>
      <c r="C101" t="s">
        <v>1183</v>
      </c>
      <c r="D101">
        <v>288</v>
      </c>
      <c r="E101">
        <v>-45.193201999999999</v>
      </c>
      <c r="F101">
        <v>-23.446504999999998</v>
      </c>
      <c r="G101">
        <v>402</v>
      </c>
      <c r="H101">
        <v>97</v>
      </c>
      <c r="I101" t="s">
        <v>911</v>
      </c>
      <c r="J101" t="s">
        <v>990</v>
      </c>
      <c r="K101">
        <v>5</v>
      </c>
      <c r="L101">
        <v>288</v>
      </c>
      <c r="N101" t="s">
        <v>953</v>
      </c>
      <c r="O101" t="s">
        <v>409</v>
      </c>
      <c r="S101" t="s">
        <v>954</v>
      </c>
    </row>
    <row r="102" spans="2:19">
      <c r="B102" t="s">
        <v>1184</v>
      </c>
      <c r="C102" t="s">
        <v>1185</v>
      </c>
      <c r="D102">
        <v>289</v>
      </c>
      <c r="E102">
        <v>-45.192728000000002</v>
      </c>
      <c r="F102">
        <v>-23.446494000000001</v>
      </c>
      <c r="G102">
        <v>403</v>
      </c>
      <c r="H102">
        <v>98</v>
      </c>
      <c r="I102" t="s">
        <v>1039</v>
      </c>
      <c r="J102" t="s">
        <v>1034</v>
      </c>
      <c r="K102">
        <v>11</v>
      </c>
      <c r="L102">
        <v>289</v>
      </c>
      <c r="M102">
        <v>630</v>
      </c>
      <c r="N102" t="s">
        <v>953</v>
      </c>
      <c r="O102" t="s">
        <v>409</v>
      </c>
      <c r="S102" t="s">
        <v>954</v>
      </c>
    </row>
    <row r="103" spans="2:19">
      <c r="B103" t="s">
        <v>1186</v>
      </c>
      <c r="C103" t="s">
        <v>1187</v>
      </c>
      <c r="D103">
        <v>290</v>
      </c>
      <c r="E103">
        <v>-45.192749999999997</v>
      </c>
      <c r="F103">
        <v>-23.446384999999999</v>
      </c>
      <c r="G103">
        <v>404</v>
      </c>
      <c r="H103">
        <v>99</v>
      </c>
      <c r="I103" t="s">
        <v>1070</v>
      </c>
      <c r="J103" t="s">
        <v>1121</v>
      </c>
      <c r="K103">
        <v>19</v>
      </c>
      <c r="L103">
        <v>290</v>
      </c>
      <c r="N103" t="s">
        <v>953</v>
      </c>
      <c r="O103" t="s">
        <v>409</v>
      </c>
      <c r="S103" t="s">
        <v>954</v>
      </c>
    </row>
    <row r="104" spans="2:19">
      <c r="B104" t="s">
        <v>1188</v>
      </c>
      <c r="C104" t="s">
        <v>1189</v>
      </c>
      <c r="D104">
        <v>291</v>
      </c>
      <c r="E104">
        <v>-45.192515999999998</v>
      </c>
      <c r="F104">
        <v>-23.446546999999999</v>
      </c>
      <c r="G104">
        <v>406</v>
      </c>
      <c r="H104">
        <v>100</v>
      </c>
      <c r="I104" t="s">
        <v>1003</v>
      </c>
      <c r="J104" t="s">
        <v>996</v>
      </c>
      <c r="K104">
        <v>16</v>
      </c>
      <c r="L104">
        <v>291</v>
      </c>
      <c r="M104">
        <v>499</v>
      </c>
      <c r="N104" t="s">
        <v>953</v>
      </c>
      <c r="O104" t="s">
        <v>409</v>
      </c>
      <c r="S104" t="s">
        <v>954</v>
      </c>
    </row>
    <row r="105" spans="2:19">
      <c r="B105" t="s">
        <v>1190</v>
      </c>
      <c r="C105" t="s">
        <v>1191</v>
      </c>
      <c r="D105">
        <v>292</v>
      </c>
      <c r="E105">
        <v>-45.192400999999997</v>
      </c>
      <c r="F105">
        <v>-23.446577000000001</v>
      </c>
      <c r="G105">
        <v>407</v>
      </c>
      <c r="H105">
        <v>101</v>
      </c>
      <c r="I105" t="s">
        <v>1070</v>
      </c>
      <c r="J105" t="s">
        <v>1192</v>
      </c>
      <c r="K105">
        <v>26</v>
      </c>
      <c r="L105">
        <v>292</v>
      </c>
      <c r="N105" t="s">
        <v>953</v>
      </c>
      <c r="O105" t="s">
        <v>409</v>
      </c>
      <c r="S105" t="s">
        <v>954</v>
      </c>
    </row>
    <row r="106" spans="2:19">
      <c r="B106" t="s">
        <v>1193</v>
      </c>
      <c r="C106" t="s">
        <v>1194</v>
      </c>
      <c r="D106">
        <v>293</v>
      </c>
      <c r="E106">
        <v>-45.191927999999997</v>
      </c>
      <c r="F106">
        <v>-23.446422999999999</v>
      </c>
      <c r="G106">
        <v>408</v>
      </c>
      <c r="H106">
        <v>102</v>
      </c>
      <c r="I106" t="s">
        <v>1010</v>
      </c>
      <c r="J106" t="s">
        <v>1195</v>
      </c>
      <c r="K106">
        <v>75</v>
      </c>
      <c r="L106">
        <v>293</v>
      </c>
      <c r="M106">
        <v>1105</v>
      </c>
      <c r="N106" t="s">
        <v>953</v>
      </c>
      <c r="O106" t="s">
        <v>409</v>
      </c>
      <c r="S106" t="s">
        <v>954</v>
      </c>
    </row>
    <row r="107" spans="2:19">
      <c r="B107" t="s">
        <v>1196</v>
      </c>
      <c r="C107" t="s">
        <v>1197</v>
      </c>
      <c r="D107">
        <v>294</v>
      </c>
      <c r="E107">
        <v>-45.191172000000002</v>
      </c>
      <c r="F107">
        <v>-23.446017999999999</v>
      </c>
      <c r="G107">
        <v>409</v>
      </c>
      <c r="H107">
        <v>103</v>
      </c>
      <c r="I107" t="s">
        <v>1070</v>
      </c>
      <c r="J107" t="s">
        <v>1198</v>
      </c>
      <c r="K107">
        <v>30</v>
      </c>
      <c r="L107">
        <v>294</v>
      </c>
      <c r="N107" t="s">
        <v>953</v>
      </c>
      <c r="O107" t="s">
        <v>409</v>
      </c>
      <c r="S107" t="s">
        <v>954</v>
      </c>
    </row>
    <row r="108" spans="2:19">
      <c r="B108" t="s">
        <v>1199</v>
      </c>
      <c r="C108" t="s">
        <v>1200</v>
      </c>
      <c r="D108">
        <v>295</v>
      </c>
      <c r="E108">
        <v>-45.191006000000002</v>
      </c>
      <c r="F108">
        <v>-23.446055999999999</v>
      </c>
      <c r="G108">
        <v>410</v>
      </c>
      <c r="H108">
        <v>104</v>
      </c>
      <c r="I108" t="s">
        <v>1070</v>
      </c>
      <c r="J108" t="s">
        <v>1201</v>
      </c>
      <c r="K108">
        <v>23</v>
      </c>
      <c r="L108">
        <v>295</v>
      </c>
      <c r="N108" t="s">
        <v>953</v>
      </c>
      <c r="O108" t="s">
        <v>409</v>
      </c>
      <c r="S108" t="s">
        <v>954</v>
      </c>
    </row>
    <row r="109" spans="2:19">
      <c r="B109" t="s">
        <v>1202</v>
      </c>
      <c r="C109">
        <v>296</v>
      </c>
      <c r="D109">
        <v>296</v>
      </c>
      <c r="E109">
        <v>-45.191006000000002</v>
      </c>
      <c r="F109">
        <v>-23.446055999999999</v>
      </c>
      <c r="G109">
        <v>412</v>
      </c>
      <c r="H109">
        <v>105</v>
      </c>
      <c r="I109" t="s">
        <v>1010</v>
      </c>
      <c r="J109" t="s">
        <v>1195</v>
      </c>
      <c r="K109">
        <v>75</v>
      </c>
      <c r="L109">
        <v>296</v>
      </c>
      <c r="N109" t="s">
        <v>953</v>
      </c>
      <c r="O109" t="s">
        <v>409</v>
      </c>
      <c r="S109" t="s">
        <v>954</v>
      </c>
    </row>
    <row r="110" spans="2:19">
      <c r="B110" t="s">
        <v>1203</v>
      </c>
      <c r="C110" t="s">
        <v>1204</v>
      </c>
      <c r="D110">
        <v>297</v>
      </c>
      <c r="E110">
        <v>-45.190891999999998</v>
      </c>
      <c r="F110">
        <v>-23.446845</v>
      </c>
      <c r="G110">
        <v>413</v>
      </c>
      <c r="H110">
        <v>106</v>
      </c>
      <c r="I110" t="s">
        <v>1003</v>
      </c>
      <c r="L110">
        <v>297</v>
      </c>
      <c r="N110" t="s">
        <v>953</v>
      </c>
      <c r="O110" t="s">
        <v>409</v>
      </c>
      <c r="S110" t="s">
        <v>954</v>
      </c>
    </row>
    <row r="111" spans="2:19">
      <c r="B111" t="s">
        <v>1205</v>
      </c>
      <c r="C111" t="s">
        <v>1206</v>
      </c>
      <c r="D111">
        <v>298</v>
      </c>
      <c r="E111">
        <v>-45.191845000000001</v>
      </c>
      <c r="F111">
        <v>-23.447621999999999</v>
      </c>
      <c r="G111">
        <v>414</v>
      </c>
      <c r="H111">
        <v>107</v>
      </c>
      <c r="I111" t="s">
        <v>1207</v>
      </c>
      <c r="L111">
        <v>298</v>
      </c>
      <c r="N111" t="s">
        <v>953</v>
      </c>
      <c r="O111" t="s">
        <v>409</v>
      </c>
      <c r="S111" t="s">
        <v>954</v>
      </c>
    </row>
    <row r="112" spans="2:19">
      <c r="B112" t="s">
        <v>1208</v>
      </c>
      <c r="C112" t="s">
        <v>1209</v>
      </c>
      <c r="D112">
        <v>299</v>
      </c>
      <c r="E112">
        <v>-45.192526000000001</v>
      </c>
      <c r="F112">
        <v>-23.448449</v>
      </c>
      <c r="G112">
        <v>415</v>
      </c>
      <c r="H112">
        <v>108</v>
      </c>
      <c r="I112" t="s">
        <v>1210</v>
      </c>
      <c r="L112">
        <v>299</v>
      </c>
      <c r="M112">
        <v>1104</v>
      </c>
      <c r="N112" t="s">
        <v>953</v>
      </c>
      <c r="O112" t="s">
        <v>409</v>
      </c>
      <c r="S112" t="s">
        <v>954</v>
      </c>
    </row>
    <row r="113" spans="2:30">
      <c r="B113" t="s">
        <v>1211</v>
      </c>
      <c r="C113">
        <v>300</v>
      </c>
      <c r="D113">
        <v>300</v>
      </c>
      <c r="E113">
        <v>-45.192619000000001</v>
      </c>
      <c r="F113">
        <v>-23.448529000000001</v>
      </c>
      <c r="G113">
        <v>416</v>
      </c>
      <c r="H113">
        <v>109</v>
      </c>
      <c r="I113" t="s">
        <v>1003</v>
      </c>
      <c r="L113">
        <v>300</v>
      </c>
      <c r="M113">
        <v>1473</v>
      </c>
      <c r="N113" t="s">
        <v>953</v>
      </c>
      <c r="O113" t="s">
        <v>409</v>
      </c>
      <c r="S113" t="s">
        <v>954</v>
      </c>
    </row>
    <row r="114" spans="2:30">
      <c r="B114" t="s">
        <v>1212</v>
      </c>
      <c r="C114" t="s">
        <v>1213</v>
      </c>
      <c r="D114">
        <v>301</v>
      </c>
      <c r="E114">
        <v>-45.193041999999998</v>
      </c>
      <c r="F114">
        <v>-23.448753</v>
      </c>
      <c r="G114">
        <v>417</v>
      </c>
      <c r="H114">
        <v>110</v>
      </c>
      <c r="I114" t="s">
        <v>1214</v>
      </c>
      <c r="J114" t="s">
        <v>978</v>
      </c>
      <c r="K114">
        <v>13</v>
      </c>
      <c r="L114">
        <v>301</v>
      </c>
      <c r="M114">
        <v>538</v>
      </c>
      <c r="N114" t="s">
        <v>953</v>
      </c>
      <c r="O114" t="s">
        <v>409</v>
      </c>
      <c r="S114" t="s">
        <v>954</v>
      </c>
    </row>
    <row r="115" spans="2:30">
      <c r="B115" t="s">
        <v>1215</v>
      </c>
      <c r="C115" t="s">
        <v>1216</v>
      </c>
      <c r="D115">
        <v>302</v>
      </c>
      <c r="E115">
        <v>-45.193120999999998</v>
      </c>
      <c r="F115">
        <v>-23.448826</v>
      </c>
      <c r="G115">
        <v>418</v>
      </c>
      <c r="H115">
        <v>111</v>
      </c>
      <c r="I115" t="s">
        <v>1217</v>
      </c>
      <c r="J115" t="s">
        <v>1218</v>
      </c>
      <c r="K115">
        <v>43</v>
      </c>
      <c r="L115">
        <v>302</v>
      </c>
      <c r="M115">
        <v>159</v>
      </c>
      <c r="N115" t="s">
        <v>953</v>
      </c>
      <c r="O115" t="s">
        <v>409</v>
      </c>
      <c r="S115" t="s">
        <v>954</v>
      </c>
    </row>
    <row r="116" spans="2:30">
      <c r="B116" t="s">
        <v>1219</v>
      </c>
      <c r="C116" t="s">
        <v>1220</v>
      </c>
      <c r="D116">
        <v>303</v>
      </c>
      <c r="E116">
        <v>-45.193364000000003</v>
      </c>
      <c r="F116">
        <v>-23.44913</v>
      </c>
      <c r="G116">
        <v>420</v>
      </c>
      <c r="H116">
        <v>112</v>
      </c>
      <c r="I116" t="s">
        <v>1221</v>
      </c>
      <c r="J116" t="s">
        <v>1101</v>
      </c>
      <c r="K116">
        <v>7</v>
      </c>
      <c r="L116">
        <v>303</v>
      </c>
      <c r="M116">
        <v>160</v>
      </c>
      <c r="N116" t="s">
        <v>953</v>
      </c>
      <c r="O116" t="s">
        <v>409</v>
      </c>
      <c r="S116" t="s">
        <v>954</v>
      </c>
    </row>
    <row r="117" spans="2:30">
      <c r="B117" t="s">
        <v>1222</v>
      </c>
      <c r="C117" t="s">
        <v>1223</v>
      </c>
      <c r="D117">
        <v>304</v>
      </c>
      <c r="E117">
        <v>-45.193461999999997</v>
      </c>
      <c r="F117">
        <v>-23.449411999999999</v>
      </c>
      <c r="G117">
        <v>421</v>
      </c>
      <c r="H117">
        <v>113</v>
      </c>
      <c r="I117" t="s">
        <v>1207</v>
      </c>
      <c r="L117">
        <v>304</v>
      </c>
      <c r="M117">
        <v>917</v>
      </c>
      <c r="N117" t="s">
        <v>953</v>
      </c>
      <c r="O117" t="s">
        <v>409</v>
      </c>
      <c r="S117" t="s">
        <v>954</v>
      </c>
    </row>
    <row r="118" spans="2:30">
      <c r="B118" t="s">
        <v>1224</v>
      </c>
      <c r="C118">
        <v>305</v>
      </c>
      <c r="D118">
        <v>305</v>
      </c>
      <c r="E118">
        <v>-45.193420000000003</v>
      </c>
      <c r="F118">
        <v>-23.449361</v>
      </c>
    </row>
    <row r="124" spans="2:30">
      <c r="B124" s="2" t="s">
        <v>930</v>
      </c>
      <c r="C124" s="2" t="s">
        <v>932</v>
      </c>
      <c r="D124" s="2" t="s">
        <v>1225</v>
      </c>
      <c r="E124" s="2" t="s">
        <v>1226</v>
      </c>
      <c r="F124" s="2" t="s">
        <v>1227</v>
      </c>
      <c r="G124" s="2" t="s">
        <v>1228</v>
      </c>
      <c r="H124" s="2" t="s">
        <v>1229</v>
      </c>
      <c r="I124" s="2" t="s">
        <v>1230</v>
      </c>
      <c r="J124" s="2" t="s">
        <v>1231</v>
      </c>
      <c r="K124" s="2" t="s">
        <v>1232</v>
      </c>
      <c r="L124" s="2" t="s">
        <v>1233</v>
      </c>
      <c r="M124" s="2" t="s">
        <v>1234</v>
      </c>
      <c r="N124" s="2" t="s">
        <v>1235</v>
      </c>
      <c r="O124" s="2" t="s">
        <v>933</v>
      </c>
      <c r="P124" s="2" t="s">
        <v>934</v>
      </c>
      <c r="Q124" s="2" t="s">
        <v>1236</v>
      </c>
      <c r="R124" s="2" t="s">
        <v>1237</v>
      </c>
      <c r="S124" s="2" t="s">
        <v>1238</v>
      </c>
      <c r="T124" s="2" t="s">
        <v>1239</v>
      </c>
      <c r="U124" s="2" t="s">
        <v>1240</v>
      </c>
      <c r="V124" s="2" t="s">
        <v>1241</v>
      </c>
      <c r="W124" s="2" t="s">
        <v>1242</v>
      </c>
      <c r="X124" s="2" t="s">
        <v>1243</v>
      </c>
      <c r="Y124" s="2" t="s">
        <v>1244</v>
      </c>
      <c r="Z124" s="2" t="s">
        <v>1245</v>
      </c>
      <c r="AA124" s="2" t="s">
        <v>1246</v>
      </c>
      <c r="AB124" s="2" t="s">
        <v>1247</v>
      </c>
      <c r="AC124" s="2" t="s">
        <v>1248</v>
      </c>
      <c r="AD124" s="2"/>
    </row>
    <row r="125" spans="2:30">
      <c r="B125" s="2" t="s">
        <v>1249</v>
      </c>
      <c r="C125" s="2" t="s">
        <v>1250</v>
      </c>
      <c r="H125" s="2">
        <v>-1</v>
      </c>
      <c r="I125" s="2">
        <v>0</v>
      </c>
      <c r="J125" s="2">
        <v>-1</v>
      </c>
      <c r="M125" s="2" t="s">
        <v>1251</v>
      </c>
      <c r="N125" s="2" t="s">
        <v>1252</v>
      </c>
      <c r="O125" s="2">
        <v>-45.195526000000001</v>
      </c>
      <c r="P125" s="2">
        <v>-23.47344</v>
      </c>
      <c r="Q125" s="2">
        <v>50</v>
      </c>
      <c r="R125" s="2">
        <v>1</v>
      </c>
      <c r="S125" s="2" t="s">
        <v>881</v>
      </c>
      <c r="T125" s="2">
        <v>10</v>
      </c>
      <c r="U125" s="2">
        <v>10</v>
      </c>
      <c r="V125" s="2">
        <v>3399</v>
      </c>
      <c r="X125" s="2" t="s">
        <v>1253</v>
      </c>
      <c r="Y125" s="2" t="s">
        <v>407</v>
      </c>
      <c r="AC125" s="2" t="s">
        <v>1254</v>
      </c>
    </row>
    <row r="126" spans="2:30">
      <c r="B126" s="2" t="s">
        <v>1255</v>
      </c>
      <c r="C126" s="2" t="s">
        <v>1256</v>
      </c>
      <c r="H126" s="2">
        <v>-1</v>
      </c>
      <c r="I126" s="2">
        <v>0</v>
      </c>
      <c r="J126" s="2">
        <v>-1</v>
      </c>
      <c r="M126" s="2" t="s">
        <v>1257</v>
      </c>
      <c r="N126" s="2" t="s">
        <v>1258</v>
      </c>
      <c r="O126" s="2">
        <v>-45.194766999999999</v>
      </c>
      <c r="P126" s="2">
        <v>-23.472797</v>
      </c>
      <c r="Q126" s="2">
        <v>51</v>
      </c>
      <c r="R126" s="2">
        <v>2</v>
      </c>
      <c r="S126" s="2" t="s">
        <v>1259</v>
      </c>
      <c r="V126" s="2">
        <v>3400</v>
      </c>
      <c r="X126" s="2" t="s">
        <v>1253</v>
      </c>
      <c r="Y126" s="2" t="s">
        <v>407</v>
      </c>
      <c r="AC126" s="2" t="s">
        <v>1254</v>
      </c>
    </row>
    <row r="127" spans="2:30">
      <c r="B127" s="2" t="s">
        <v>1260</v>
      </c>
      <c r="C127" s="2" t="s">
        <v>1261</v>
      </c>
      <c r="H127" s="2">
        <v>-1</v>
      </c>
      <c r="I127" s="2">
        <v>0</v>
      </c>
      <c r="J127" s="2">
        <v>-1</v>
      </c>
      <c r="M127" s="2" t="s">
        <v>1262</v>
      </c>
      <c r="N127" s="2" t="s">
        <v>1263</v>
      </c>
      <c r="O127" s="2">
        <v>-45.196348999999998</v>
      </c>
      <c r="P127" s="2">
        <v>-23.468198999999998</v>
      </c>
      <c r="Q127" s="2">
        <v>52</v>
      </c>
      <c r="R127" s="2">
        <v>3</v>
      </c>
      <c r="S127" s="2" t="s">
        <v>890</v>
      </c>
      <c r="V127" s="2">
        <v>3401</v>
      </c>
      <c r="X127" s="2" t="s">
        <v>1253</v>
      </c>
      <c r="Y127" s="2" t="s">
        <v>407</v>
      </c>
      <c r="AC127" s="2" t="s">
        <v>1254</v>
      </c>
    </row>
    <row r="128" spans="2:30">
      <c r="B128" s="2" t="s">
        <v>1264</v>
      </c>
      <c r="C128" s="2" t="s">
        <v>1265</v>
      </c>
      <c r="H128" s="2">
        <v>-1</v>
      </c>
      <c r="I128" s="2">
        <v>0</v>
      </c>
      <c r="J128" s="2">
        <v>-1</v>
      </c>
      <c r="M128" s="2" t="s">
        <v>1266</v>
      </c>
      <c r="N128" s="2" t="s">
        <v>1267</v>
      </c>
      <c r="O128" s="2">
        <v>-45.198219999999999</v>
      </c>
      <c r="P128" s="2">
        <v>-23.464462000000001</v>
      </c>
      <c r="Q128" s="2">
        <v>53</v>
      </c>
      <c r="R128" s="2">
        <v>4</v>
      </c>
      <c r="S128" s="2" t="s">
        <v>1268</v>
      </c>
      <c r="V128" s="2">
        <v>3402</v>
      </c>
      <c r="X128" s="2" t="s">
        <v>1253</v>
      </c>
      <c r="Y128" s="2" t="s">
        <v>407</v>
      </c>
      <c r="AC128" s="2" t="s">
        <v>1254</v>
      </c>
    </row>
    <row r="129" spans="2:29">
      <c r="B129" s="2" t="s">
        <v>1269</v>
      </c>
      <c r="C129" s="2" t="s">
        <v>1270</v>
      </c>
      <c r="H129" s="2">
        <v>-1</v>
      </c>
      <c r="I129" s="2">
        <v>0</v>
      </c>
      <c r="J129" s="2">
        <v>-1</v>
      </c>
      <c r="M129" s="2" t="s">
        <v>1271</v>
      </c>
      <c r="N129" s="2" t="s">
        <v>1272</v>
      </c>
      <c r="O129" s="2">
        <v>-45.198039000000001</v>
      </c>
      <c r="P129" s="2">
        <v>-23.463376</v>
      </c>
      <c r="Q129" s="2">
        <v>54</v>
      </c>
      <c r="R129" s="2">
        <v>5</v>
      </c>
      <c r="S129" s="2" t="s">
        <v>881</v>
      </c>
      <c r="T129" s="2">
        <v>26</v>
      </c>
      <c r="U129" s="2">
        <v>26</v>
      </c>
      <c r="V129" s="2">
        <v>3403</v>
      </c>
      <c r="X129" s="2" t="s">
        <v>1253</v>
      </c>
      <c r="Y129" s="2" t="s">
        <v>407</v>
      </c>
      <c r="AC129" s="2" t="s">
        <v>1254</v>
      </c>
    </row>
    <row r="130" spans="2:29">
      <c r="B130" s="2" t="s">
        <v>1273</v>
      </c>
      <c r="C130" s="2" t="s">
        <v>1274</v>
      </c>
      <c r="H130" s="2">
        <v>-1</v>
      </c>
      <c r="I130" s="2">
        <v>0</v>
      </c>
      <c r="J130" s="2">
        <v>-1</v>
      </c>
      <c r="M130" s="2" t="s">
        <v>1275</v>
      </c>
      <c r="N130" s="2" t="s">
        <v>1276</v>
      </c>
      <c r="O130" s="2">
        <v>-45.197977999999999</v>
      </c>
      <c r="P130" s="2">
        <v>-23.463208000000002</v>
      </c>
      <c r="Q130" s="2">
        <v>55</v>
      </c>
      <c r="R130" s="2">
        <v>6</v>
      </c>
      <c r="S130" s="2" t="s">
        <v>881</v>
      </c>
      <c r="T130" s="2">
        <v>25</v>
      </c>
      <c r="U130" s="2">
        <v>25</v>
      </c>
      <c r="V130" s="2">
        <v>3404</v>
      </c>
      <c r="X130" s="2" t="s">
        <v>1253</v>
      </c>
      <c r="Y130" s="2" t="s">
        <v>407</v>
      </c>
      <c r="AC130" s="2" t="s">
        <v>1254</v>
      </c>
    </row>
    <row r="131" spans="2:29">
      <c r="B131" s="2" t="s">
        <v>1277</v>
      </c>
      <c r="C131" s="2" t="s">
        <v>1278</v>
      </c>
      <c r="H131" s="2">
        <v>-1</v>
      </c>
      <c r="I131" s="2">
        <v>0</v>
      </c>
      <c r="J131" s="2">
        <v>-1</v>
      </c>
      <c r="M131" s="2" t="s">
        <v>1279</v>
      </c>
      <c r="N131" s="2" t="s">
        <v>1280</v>
      </c>
      <c r="O131" s="2">
        <v>-45.197940000000003</v>
      </c>
      <c r="P131" s="2">
        <v>-23.463135999999999</v>
      </c>
      <c r="Q131" s="2">
        <v>56</v>
      </c>
      <c r="R131" s="2">
        <v>6</v>
      </c>
      <c r="S131" s="2" t="s">
        <v>881</v>
      </c>
      <c r="T131" s="2">
        <v>25</v>
      </c>
      <c r="U131" s="2">
        <v>25</v>
      </c>
      <c r="V131" s="2">
        <v>3405</v>
      </c>
      <c r="X131" s="2" t="s">
        <v>1253</v>
      </c>
      <c r="Y131" s="2" t="s">
        <v>407</v>
      </c>
      <c r="AC131" s="2" t="s">
        <v>1254</v>
      </c>
    </row>
    <row r="132" spans="2:29">
      <c r="B132" s="2" t="s">
        <v>1281</v>
      </c>
      <c r="C132" s="2" t="s">
        <v>1282</v>
      </c>
      <c r="H132" s="2">
        <v>-1</v>
      </c>
      <c r="I132" s="2">
        <v>0</v>
      </c>
      <c r="J132" s="2">
        <v>-1</v>
      </c>
      <c r="M132" s="2" t="s">
        <v>1283</v>
      </c>
      <c r="N132" s="2" t="s">
        <v>1284</v>
      </c>
      <c r="O132" s="2">
        <v>-45.197732999999999</v>
      </c>
      <c r="P132" s="2">
        <v>-23.462588</v>
      </c>
      <c r="Q132" s="2">
        <v>57</v>
      </c>
      <c r="R132" s="2">
        <v>7</v>
      </c>
      <c r="S132" s="2" t="s">
        <v>881</v>
      </c>
      <c r="T132" s="2">
        <v>2</v>
      </c>
      <c r="U132" s="2">
        <v>2</v>
      </c>
      <c r="V132" s="2">
        <v>3406</v>
      </c>
      <c r="X132" s="2" t="s">
        <v>1253</v>
      </c>
      <c r="Y132" s="2" t="s">
        <v>407</v>
      </c>
      <c r="AC132" s="2" t="s">
        <v>1254</v>
      </c>
    </row>
    <row r="133" spans="2:29">
      <c r="B133" s="2" t="s">
        <v>1285</v>
      </c>
      <c r="C133" s="2" t="s">
        <v>1286</v>
      </c>
      <c r="H133" s="2">
        <v>-1</v>
      </c>
      <c r="I133" s="2">
        <v>0</v>
      </c>
      <c r="J133" s="2">
        <v>-1</v>
      </c>
      <c r="M133" s="2" t="s">
        <v>1287</v>
      </c>
      <c r="N133" s="2" t="s">
        <v>1288</v>
      </c>
      <c r="O133" s="2">
        <v>-45.197732000000002</v>
      </c>
      <c r="P133" s="2">
        <v>-23.462586000000002</v>
      </c>
      <c r="Q133" s="2">
        <v>58</v>
      </c>
      <c r="R133" s="2">
        <v>8</v>
      </c>
      <c r="S133" s="2" t="s">
        <v>881</v>
      </c>
      <c r="T133" s="2">
        <v>3</v>
      </c>
      <c r="U133" s="2">
        <v>3</v>
      </c>
      <c r="V133" s="2">
        <v>3407</v>
      </c>
      <c r="X133" s="2" t="s">
        <v>1253</v>
      </c>
      <c r="Y133" s="2" t="s">
        <v>407</v>
      </c>
      <c r="AC133" s="2" t="s">
        <v>1254</v>
      </c>
    </row>
    <row r="134" spans="2:29">
      <c r="B134" s="2" t="s">
        <v>1289</v>
      </c>
      <c r="C134" s="2" t="s">
        <v>1290</v>
      </c>
      <c r="H134" s="2">
        <v>-1</v>
      </c>
      <c r="I134" s="2">
        <v>0</v>
      </c>
      <c r="J134" s="2">
        <v>-1</v>
      </c>
      <c r="M134" s="2" t="s">
        <v>1291</v>
      </c>
      <c r="N134" s="2" t="s">
        <v>1292</v>
      </c>
      <c r="O134" s="2">
        <v>-45.197580000000002</v>
      </c>
      <c r="P134" s="2">
        <v>-23.462385000000001</v>
      </c>
      <c r="Q134" s="2">
        <v>60</v>
      </c>
      <c r="R134" s="2">
        <v>9</v>
      </c>
      <c r="S134" s="2" t="s">
        <v>1293</v>
      </c>
      <c r="T134" s="2">
        <v>6</v>
      </c>
      <c r="U134" s="2">
        <v>6</v>
      </c>
      <c r="V134" s="2">
        <v>3408</v>
      </c>
      <c r="X134" s="2" t="s">
        <v>1253</v>
      </c>
      <c r="Y134" s="2" t="s">
        <v>407</v>
      </c>
      <c r="Z134" s="2" t="s">
        <v>1294</v>
      </c>
      <c r="AC134" s="2" t="s">
        <v>1254</v>
      </c>
    </row>
    <row r="135" spans="2:29">
      <c r="B135" s="2" t="s">
        <v>1295</v>
      </c>
      <c r="C135" s="2" t="s">
        <v>1296</v>
      </c>
      <c r="H135" s="2">
        <v>-1</v>
      </c>
      <c r="I135" s="2">
        <v>0</v>
      </c>
      <c r="J135" s="2">
        <v>-1</v>
      </c>
      <c r="M135" s="2" t="s">
        <v>1297</v>
      </c>
      <c r="N135" s="2" t="s">
        <v>1298</v>
      </c>
      <c r="O135" s="2">
        <v>-45.197235999999997</v>
      </c>
      <c r="P135" s="2">
        <v>-23.462008000000001</v>
      </c>
      <c r="Q135" s="2">
        <v>61</v>
      </c>
      <c r="R135" s="2">
        <v>10</v>
      </c>
      <c r="S135" s="2" t="s">
        <v>881</v>
      </c>
      <c r="T135" s="2">
        <v>5</v>
      </c>
      <c r="U135" s="2">
        <v>5</v>
      </c>
      <c r="V135" s="2">
        <v>3409</v>
      </c>
      <c r="X135" s="2" t="s">
        <v>1253</v>
      </c>
      <c r="Y135" s="2" t="s">
        <v>407</v>
      </c>
      <c r="AC135" s="2" t="s">
        <v>1254</v>
      </c>
    </row>
    <row r="136" spans="2:29">
      <c r="B136" s="2" t="s">
        <v>1299</v>
      </c>
      <c r="C136" s="2" t="s">
        <v>1300</v>
      </c>
      <c r="H136" s="2">
        <v>-1</v>
      </c>
      <c r="I136" s="2">
        <v>0</v>
      </c>
      <c r="J136" s="2">
        <v>-1</v>
      </c>
      <c r="M136" s="2" t="s">
        <v>1301</v>
      </c>
      <c r="N136" s="2" t="s">
        <v>1302</v>
      </c>
      <c r="O136" s="2">
        <v>-45.197217000000002</v>
      </c>
      <c r="P136" s="2">
        <v>-23.462022999999999</v>
      </c>
      <c r="Q136" s="2">
        <v>63</v>
      </c>
      <c r="R136" s="2">
        <v>11</v>
      </c>
      <c r="S136" s="2" t="s">
        <v>1303</v>
      </c>
      <c r="T136" s="2">
        <v>8</v>
      </c>
      <c r="U136" s="2">
        <v>8</v>
      </c>
      <c r="V136" s="2">
        <v>3410</v>
      </c>
      <c r="X136" s="2" t="s">
        <v>1253</v>
      </c>
      <c r="Y136" s="2" t="s">
        <v>407</v>
      </c>
      <c r="AC136" s="2" t="s">
        <v>1254</v>
      </c>
    </row>
    <row r="137" spans="2:29">
      <c r="B137" s="2" t="s">
        <v>1304</v>
      </c>
      <c r="C137" s="2" t="s">
        <v>1305</v>
      </c>
      <c r="H137" s="2">
        <v>-1</v>
      </c>
      <c r="I137" s="2">
        <v>0</v>
      </c>
      <c r="J137" s="2">
        <v>-1</v>
      </c>
      <c r="M137" s="2" t="s">
        <v>1306</v>
      </c>
      <c r="N137" s="2" t="s">
        <v>1307</v>
      </c>
      <c r="O137" s="2">
        <v>-45.197172999999999</v>
      </c>
      <c r="P137" s="2">
        <v>-23.462008999999998</v>
      </c>
      <c r="Q137" s="2">
        <v>64</v>
      </c>
      <c r="R137" s="2">
        <v>12</v>
      </c>
      <c r="S137" s="2" t="s">
        <v>887</v>
      </c>
      <c r="T137" s="2">
        <v>3</v>
      </c>
      <c r="U137" s="2">
        <v>3</v>
      </c>
      <c r="V137" s="2">
        <v>3411</v>
      </c>
      <c r="X137" s="2" t="s">
        <v>1253</v>
      </c>
      <c r="Y137" s="2" t="s">
        <v>407</v>
      </c>
      <c r="AC137" s="2" t="s">
        <v>1254</v>
      </c>
    </row>
    <row r="138" spans="2:29">
      <c r="B138" s="2" t="s">
        <v>1308</v>
      </c>
      <c r="C138" s="2" t="s">
        <v>1309</v>
      </c>
      <c r="H138" s="2">
        <v>-1</v>
      </c>
      <c r="I138" s="2">
        <v>0</v>
      </c>
      <c r="J138" s="2">
        <v>-1</v>
      </c>
      <c r="M138" s="2" t="s">
        <v>1310</v>
      </c>
      <c r="N138" s="2" t="s">
        <v>1311</v>
      </c>
      <c r="O138" s="2">
        <v>-45.196877999999998</v>
      </c>
      <c r="P138" s="2">
        <v>-23.461779</v>
      </c>
      <c r="Q138" s="2">
        <v>65</v>
      </c>
      <c r="R138" s="2">
        <v>13</v>
      </c>
      <c r="S138" s="2" t="s">
        <v>1312</v>
      </c>
      <c r="T138" s="2">
        <v>2</v>
      </c>
      <c r="U138" s="2">
        <v>2</v>
      </c>
      <c r="V138" s="2">
        <v>3412</v>
      </c>
      <c r="X138" s="2" t="s">
        <v>1253</v>
      </c>
      <c r="Y138" s="2" t="s">
        <v>407</v>
      </c>
      <c r="AC138" s="2" t="s">
        <v>1254</v>
      </c>
    </row>
    <row r="139" spans="2:29">
      <c r="B139" s="2" t="s">
        <v>1313</v>
      </c>
      <c r="C139" s="2" t="s">
        <v>1314</v>
      </c>
      <c r="H139" s="2">
        <v>-1</v>
      </c>
      <c r="I139" s="2">
        <v>0</v>
      </c>
      <c r="J139" s="2">
        <v>-1</v>
      </c>
      <c r="M139" s="2" t="s">
        <v>1315</v>
      </c>
      <c r="N139" s="2" t="s">
        <v>1316</v>
      </c>
      <c r="O139" s="2">
        <v>-45.195968999999998</v>
      </c>
      <c r="P139" s="2">
        <v>-23.460996000000002</v>
      </c>
      <c r="Q139" s="2">
        <v>66</v>
      </c>
      <c r="R139" s="2">
        <v>14</v>
      </c>
      <c r="S139" s="2" t="s">
        <v>1317</v>
      </c>
      <c r="T139" s="2">
        <v>3</v>
      </c>
      <c r="U139" s="2">
        <v>3</v>
      </c>
      <c r="V139" s="2">
        <v>3413</v>
      </c>
      <c r="X139" s="2" t="s">
        <v>1253</v>
      </c>
      <c r="Y139" s="2" t="s">
        <v>407</v>
      </c>
      <c r="AC139" s="2" t="s">
        <v>1254</v>
      </c>
    </row>
    <row r="140" spans="2:29">
      <c r="B140" s="2" t="s">
        <v>1318</v>
      </c>
      <c r="C140" s="2" t="s">
        <v>1319</v>
      </c>
      <c r="H140" s="2">
        <v>-1</v>
      </c>
      <c r="I140" s="2">
        <v>0</v>
      </c>
      <c r="J140" s="2">
        <v>-1</v>
      </c>
      <c r="M140" s="2" t="s">
        <v>1320</v>
      </c>
      <c r="N140" s="2" t="s">
        <v>1321</v>
      </c>
      <c r="O140" s="2">
        <v>-45.195523999999999</v>
      </c>
      <c r="P140" s="2">
        <v>-23.459188000000001</v>
      </c>
      <c r="Q140" s="2">
        <v>67</v>
      </c>
      <c r="R140" s="2">
        <v>15</v>
      </c>
      <c r="S140" s="2" t="s">
        <v>890</v>
      </c>
      <c r="T140" s="2">
        <v>3</v>
      </c>
      <c r="U140" s="2">
        <v>3</v>
      </c>
      <c r="V140" s="2">
        <v>3414</v>
      </c>
      <c r="X140" s="2" t="s">
        <v>1253</v>
      </c>
      <c r="Y140" s="2" t="s">
        <v>407</v>
      </c>
      <c r="AC140" s="2" t="s">
        <v>1254</v>
      </c>
    </row>
    <row r="141" spans="2:29">
      <c r="B141" s="2" t="s">
        <v>1322</v>
      </c>
      <c r="C141" s="2" t="s">
        <v>1323</v>
      </c>
      <c r="H141" s="2">
        <v>-1</v>
      </c>
      <c r="I141" s="2">
        <v>0</v>
      </c>
      <c r="J141" s="2">
        <v>-1</v>
      </c>
      <c r="M141" s="2" t="s">
        <v>1324</v>
      </c>
      <c r="N141" s="2" t="s">
        <v>1325</v>
      </c>
      <c r="O141" s="2">
        <v>-45.196044999999998</v>
      </c>
      <c r="P141" s="2">
        <v>-23.458074</v>
      </c>
      <c r="Q141" s="2">
        <v>68</v>
      </c>
      <c r="R141" s="2">
        <v>16</v>
      </c>
      <c r="S141" s="2" t="s">
        <v>1326</v>
      </c>
      <c r="V141" s="2">
        <v>3415</v>
      </c>
      <c r="X141" s="2" t="s">
        <v>1253</v>
      </c>
      <c r="Y141" s="2" t="s">
        <v>407</v>
      </c>
      <c r="Z141" s="2" t="s">
        <v>1327</v>
      </c>
      <c r="AC141" s="2" t="s">
        <v>1254</v>
      </c>
    </row>
    <row r="142" spans="2:29">
      <c r="B142" s="2" t="s">
        <v>1328</v>
      </c>
      <c r="C142" s="2" t="s">
        <v>1329</v>
      </c>
      <c r="H142" s="2">
        <v>-1</v>
      </c>
      <c r="I142" s="2">
        <v>0</v>
      </c>
      <c r="J142" s="2">
        <v>-1</v>
      </c>
      <c r="M142" s="2" t="s">
        <v>1330</v>
      </c>
      <c r="N142" s="2" t="s">
        <v>1331</v>
      </c>
      <c r="O142" s="2">
        <v>-45.196021000000002</v>
      </c>
      <c r="P142" s="2">
        <v>-23.458093000000002</v>
      </c>
      <c r="Q142" s="2">
        <v>70</v>
      </c>
      <c r="R142" s="2">
        <v>17</v>
      </c>
      <c r="T142" s="2">
        <v>3</v>
      </c>
      <c r="U142" s="2">
        <v>3</v>
      </c>
      <c r="V142" s="2">
        <v>3416</v>
      </c>
      <c r="X142" s="2" t="s">
        <v>1253</v>
      </c>
      <c r="Y142" s="2" t="s">
        <v>407</v>
      </c>
      <c r="Z142" s="2" t="s">
        <v>1332</v>
      </c>
      <c r="AC142" s="2" t="s">
        <v>1254</v>
      </c>
    </row>
    <row r="143" spans="2:29">
      <c r="B143" s="2" t="s">
        <v>1333</v>
      </c>
      <c r="C143" s="2" t="s">
        <v>1334</v>
      </c>
      <c r="H143" s="2">
        <v>-1</v>
      </c>
      <c r="I143" s="2">
        <v>0</v>
      </c>
      <c r="J143" s="2">
        <v>-1</v>
      </c>
      <c r="M143" s="2" t="s">
        <v>1335</v>
      </c>
      <c r="N143" s="2" t="s">
        <v>1336</v>
      </c>
      <c r="O143" s="2">
        <v>-45.196548999999997</v>
      </c>
      <c r="P143" s="2">
        <v>-23.458003999999999</v>
      </c>
      <c r="Q143" s="2">
        <v>71</v>
      </c>
      <c r="R143" s="2">
        <v>18</v>
      </c>
      <c r="S143" s="2" t="s">
        <v>890</v>
      </c>
      <c r="V143" s="2">
        <v>3417</v>
      </c>
      <c r="W143" s="2" t="s">
        <v>1337</v>
      </c>
      <c r="X143" s="2" t="s">
        <v>1253</v>
      </c>
      <c r="Y143" s="2" t="s">
        <v>407</v>
      </c>
      <c r="AC143" s="2" t="s">
        <v>1254</v>
      </c>
    </row>
    <row r="144" spans="2:29">
      <c r="B144" s="2" t="s">
        <v>1338</v>
      </c>
      <c r="C144" s="2" t="s">
        <v>1339</v>
      </c>
      <c r="H144" s="2">
        <v>-1</v>
      </c>
      <c r="I144" s="2">
        <v>0</v>
      </c>
      <c r="J144" s="2">
        <v>-1</v>
      </c>
      <c r="M144" s="2" t="s">
        <v>1340</v>
      </c>
      <c r="N144" s="2" t="s">
        <v>1341</v>
      </c>
      <c r="O144" s="2">
        <v>-45.196623000000002</v>
      </c>
      <c r="P144" s="2">
        <v>-23.457871999999998</v>
      </c>
      <c r="Q144" s="2">
        <v>72</v>
      </c>
      <c r="R144" s="2">
        <v>19</v>
      </c>
      <c r="S144" s="2" t="s">
        <v>885</v>
      </c>
      <c r="T144" s="2">
        <v>8</v>
      </c>
      <c r="U144" s="2">
        <v>8</v>
      </c>
      <c r="V144" s="2">
        <v>3418</v>
      </c>
      <c r="X144" s="2" t="s">
        <v>1253</v>
      </c>
      <c r="Y144" s="2" t="s">
        <v>407</v>
      </c>
      <c r="Z144" s="2" t="s">
        <v>1342</v>
      </c>
      <c r="AC144" s="2" t="s">
        <v>1254</v>
      </c>
    </row>
    <row r="145" spans="2:29">
      <c r="B145" s="2" t="s">
        <v>1343</v>
      </c>
      <c r="C145" s="2" t="s">
        <v>1344</v>
      </c>
      <c r="H145" s="2">
        <v>-1</v>
      </c>
      <c r="I145" s="2">
        <v>0</v>
      </c>
      <c r="J145" s="2">
        <v>-1</v>
      </c>
      <c r="M145" s="2" t="s">
        <v>1345</v>
      </c>
      <c r="N145" s="2" t="s">
        <v>1346</v>
      </c>
      <c r="O145" s="2">
        <v>-45.196874000000001</v>
      </c>
      <c r="P145" s="2">
        <v>-23.457442</v>
      </c>
      <c r="V145" s="2">
        <v>3419</v>
      </c>
    </row>
    <row r="146" spans="2:29">
      <c r="B146" s="2" t="s">
        <v>1347</v>
      </c>
      <c r="C146" s="2" t="s">
        <v>1348</v>
      </c>
      <c r="H146" s="2">
        <v>-1</v>
      </c>
      <c r="I146" s="2">
        <v>0</v>
      </c>
      <c r="J146" s="2">
        <v>-1</v>
      </c>
      <c r="M146" s="2" t="s">
        <v>1349</v>
      </c>
      <c r="N146" s="2" t="s">
        <v>1350</v>
      </c>
      <c r="O146" s="2">
        <v>-45.196911</v>
      </c>
      <c r="P146" s="2">
        <v>-23.457346999999999</v>
      </c>
      <c r="V146" s="2">
        <v>3420</v>
      </c>
    </row>
    <row r="147" spans="2:29">
      <c r="B147" s="2" t="s">
        <v>1351</v>
      </c>
      <c r="C147" s="2" t="s">
        <v>1352</v>
      </c>
      <c r="H147" s="2">
        <v>-1</v>
      </c>
      <c r="I147" s="2">
        <v>0</v>
      </c>
      <c r="J147" s="2">
        <v>-1</v>
      </c>
      <c r="M147" s="2" t="s">
        <v>1353</v>
      </c>
      <c r="N147" s="2" t="s">
        <v>1354</v>
      </c>
      <c r="O147" s="2">
        <v>-45.197021999999997</v>
      </c>
      <c r="P147" s="2">
        <v>-23.457170999999999</v>
      </c>
      <c r="Q147" s="2">
        <v>73</v>
      </c>
      <c r="R147" s="2">
        <v>20</v>
      </c>
      <c r="S147" s="2" t="s">
        <v>877</v>
      </c>
      <c r="T147" s="2">
        <v>25</v>
      </c>
      <c r="U147" s="2">
        <v>25</v>
      </c>
      <c r="V147" s="2">
        <v>3421</v>
      </c>
      <c r="X147" s="2" t="s">
        <v>1253</v>
      </c>
      <c r="Y147" s="2" t="s">
        <v>407</v>
      </c>
      <c r="Z147" s="2" t="s">
        <v>1355</v>
      </c>
      <c r="AC147" s="2" t="s">
        <v>1254</v>
      </c>
    </row>
    <row r="148" spans="2:29">
      <c r="B148" s="2" t="s">
        <v>1356</v>
      </c>
      <c r="C148" s="2" t="s">
        <v>1357</v>
      </c>
      <c r="H148" s="2">
        <v>-1</v>
      </c>
      <c r="I148" s="2">
        <v>0</v>
      </c>
      <c r="J148" s="2">
        <v>-1</v>
      </c>
      <c r="M148" s="2" t="s">
        <v>1358</v>
      </c>
      <c r="N148" s="2" t="s">
        <v>1359</v>
      </c>
      <c r="O148" s="2">
        <v>-45.197069999999997</v>
      </c>
      <c r="P148" s="2">
        <v>-23.457080000000001</v>
      </c>
      <c r="Q148" s="2">
        <v>74</v>
      </c>
      <c r="R148" s="2">
        <v>21</v>
      </c>
      <c r="S148" s="2" t="s">
        <v>877</v>
      </c>
      <c r="T148" s="2">
        <v>13</v>
      </c>
      <c r="U148" s="2">
        <v>13</v>
      </c>
      <c r="V148" s="2">
        <v>3422</v>
      </c>
      <c r="X148" s="2" t="s">
        <v>1253</v>
      </c>
      <c r="Y148" s="2" t="s">
        <v>407</v>
      </c>
      <c r="Z148" s="2" t="s">
        <v>1360</v>
      </c>
      <c r="AC148" s="2" t="s">
        <v>1254</v>
      </c>
    </row>
    <row r="149" spans="2:29">
      <c r="B149" s="2" t="s">
        <v>1361</v>
      </c>
      <c r="C149" s="2" t="s">
        <v>1362</v>
      </c>
      <c r="H149" s="2">
        <v>-1</v>
      </c>
      <c r="I149" s="2">
        <v>0</v>
      </c>
      <c r="J149" s="2">
        <v>-1</v>
      </c>
      <c r="M149" s="2" t="s">
        <v>1363</v>
      </c>
      <c r="N149" s="2" t="s">
        <v>1364</v>
      </c>
      <c r="O149" s="2">
        <v>-45.197069999999997</v>
      </c>
      <c r="P149" s="2">
        <v>-23.457091999999999</v>
      </c>
      <c r="Q149" s="2">
        <v>75</v>
      </c>
      <c r="R149" s="2">
        <v>22</v>
      </c>
      <c r="S149" s="2" t="s">
        <v>881</v>
      </c>
      <c r="T149" s="2">
        <v>2</v>
      </c>
      <c r="U149" s="2">
        <v>2</v>
      </c>
      <c r="V149" s="2">
        <v>3423</v>
      </c>
      <c r="X149" s="2" t="s">
        <v>1253</v>
      </c>
      <c r="Y149" s="2" t="s">
        <v>407</v>
      </c>
      <c r="AC149" s="2" t="s">
        <v>1254</v>
      </c>
    </row>
    <row r="150" spans="2:29">
      <c r="B150" s="2" t="s">
        <v>1365</v>
      </c>
      <c r="C150" s="2" t="s">
        <v>1366</v>
      </c>
      <c r="H150" s="2">
        <v>-1</v>
      </c>
      <c r="I150" s="2">
        <v>0</v>
      </c>
      <c r="J150" s="2">
        <v>-1</v>
      </c>
      <c r="M150" s="2" t="s">
        <v>1367</v>
      </c>
      <c r="N150" s="2" t="s">
        <v>1368</v>
      </c>
      <c r="O150" s="2">
        <v>-45.197561999999998</v>
      </c>
      <c r="P150" s="2">
        <v>-23.456788</v>
      </c>
      <c r="Q150" s="2">
        <v>77</v>
      </c>
      <c r="R150" s="2">
        <v>23</v>
      </c>
      <c r="S150" s="2" t="s">
        <v>883</v>
      </c>
      <c r="T150" s="2">
        <v>6</v>
      </c>
      <c r="U150" s="2">
        <v>6</v>
      </c>
      <c r="V150" s="2">
        <v>3424</v>
      </c>
      <c r="X150" s="2" t="s">
        <v>1253</v>
      </c>
      <c r="Y150" s="2" t="s">
        <v>407</v>
      </c>
      <c r="Z150" s="2" t="s">
        <v>1369</v>
      </c>
      <c r="AC150" s="2" t="s">
        <v>1254</v>
      </c>
    </row>
    <row r="151" spans="2:29">
      <c r="B151" s="2" t="s">
        <v>1370</v>
      </c>
      <c r="C151" s="2" t="s">
        <v>1371</v>
      </c>
      <c r="H151" s="2">
        <v>-1</v>
      </c>
      <c r="I151" s="2">
        <v>0</v>
      </c>
      <c r="J151" s="2">
        <v>-1</v>
      </c>
      <c r="M151" s="2" t="s">
        <v>1372</v>
      </c>
      <c r="N151" s="2" t="s">
        <v>1373</v>
      </c>
      <c r="O151" s="2">
        <v>-45.197940000000003</v>
      </c>
      <c r="P151" s="2">
        <v>-23.456424999999999</v>
      </c>
      <c r="V151" s="2">
        <v>3425</v>
      </c>
    </row>
    <row r="152" spans="2:29">
      <c r="B152" s="2" t="s">
        <v>1374</v>
      </c>
      <c r="C152" s="2" t="s">
        <v>1375</v>
      </c>
      <c r="H152" s="2">
        <v>-1</v>
      </c>
      <c r="I152" s="2">
        <v>0</v>
      </c>
      <c r="J152" s="2">
        <v>-1</v>
      </c>
      <c r="M152" s="2" t="s">
        <v>1376</v>
      </c>
      <c r="N152" s="2" t="s">
        <v>1377</v>
      </c>
      <c r="O152" s="2">
        <v>-45.197963000000001</v>
      </c>
      <c r="P152" s="2">
        <v>-23.456448000000002</v>
      </c>
      <c r="Q152" s="2">
        <v>78</v>
      </c>
      <c r="R152" s="2">
        <v>24</v>
      </c>
      <c r="S152" s="2" t="s">
        <v>1268</v>
      </c>
      <c r="V152" s="2">
        <v>3426</v>
      </c>
      <c r="X152" s="2" t="s">
        <v>1253</v>
      </c>
      <c r="Y152" s="2" t="s">
        <v>407</v>
      </c>
      <c r="Z152" s="2" t="s">
        <v>1378</v>
      </c>
      <c r="AC152" s="2" t="s">
        <v>1254</v>
      </c>
    </row>
    <row r="153" spans="2:29">
      <c r="B153" s="2" t="s">
        <v>1379</v>
      </c>
      <c r="C153" s="2" t="s">
        <v>1380</v>
      </c>
      <c r="H153" s="2">
        <v>-1</v>
      </c>
      <c r="I153" s="2">
        <v>0</v>
      </c>
      <c r="J153" s="2">
        <v>-1</v>
      </c>
      <c r="M153" s="2" t="s">
        <v>1381</v>
      </c>
      <c r="N153" s="2" t="s">
        <v>1382</v>
      </c>
      <c r="O153" s="2">
        <v>-45.197983999999998</v>
      </c>
      <c r="P153" s="2">
        <v>-23.456330999999999</v>
      </c>
      <c r="Q153" s="2">
        <v>79</v>
      </c>
      <c r="R153" s="2">
        <v>25</v>
      </c>
      <c r="S153" s="2" t="s">
        <v>1383</v>
      </c>
      <c r="T153" s="2">
        <v>10</v>
      </c>
      <c r="U153" s="2">
        <v>10</v>
      </c>
      <c r="V153" s="2">
        <v>3427</v>
      </c>
      <c r="X153" s="2" t="s">
        <v>1253</v>
      </c>
      <c r="Y153" s="2" t="s">
        <v>407</v>
      </c>
      <c r="Z153" s="2" t="s">
        <v>1384</v>
      </c>
      <c r="AC153" s="2" t="s">
        <v>1254</v>
      </c>
    </row>
    <row r="154" spans="2:29">
      <c r="B154" s="2" t="s">
        <v>1385</v>
      </c>
      <c r="C154" s="2" t="s">
        <v>1386</v>
      </c>
      <c r="H154" s="2">
        <v>-1</v>
      </c>
      <c r="I154" s="2">
        <v>0</v>
      </c>
      <c r="J154" s="2">
        <v>-1</v>
      </c>
      <c r="M154" s="2" t="s">
        <v>1387</v>
      </c>
      <c r="N154" s="2" t="s">
        <v>1388</v>
      </c>
      <c r="O154" s="2">
        <v>-45.198110999999997</v>
      </c>
      <c r="P154" s="2">
        <v>-23.456061999999999</v>
      </c>
      <c r="Q154" s="2">
        <v>80</v>
      </c>
      <c r="R154" s="2">
        <v>26</v>
      </c>
      <c r="S154" s="2" t="s">
        <v>1383</v>
      </c>
      <c r="T154" s="2">
        <v>10</v>
      </c>
      <c r="U154" s="2">
        <v>10</v>
      </c>
      <c r="V154" s="2">
        <v>3428</v>
      </c>
      <c r="X154" s="2" t="s">
        <v>1253</v>
      </c>
      <c r="Y154" s="2" t="s">
        <v>407</v>
      </c>
      <c r="Z154" s="2" t="s">
        <v>1384</v>
      </c>
      <c r="AC154" s="2" t="s">
        <v>1254</v>
      </c>
    </row>
    <row r="155" spans="2:29">
      <c r="B155" s="2" t="s">
        <v>1389</v>
      </c>
      <c r="C155" s="2" t="s">
        <v>1390</v>
      </c>
      <c r="H155" s="2">
        <v>-1</v>
      </c>
      <c r="I155" s="2">
        <v>0</v>
      </c>
      <c r="J155" s="2">
        <v>-1</v>
      </c>
      <c r="M155" s="2" t="s">
        <v>1391</v>
      </c>
      <c r="N155" s="2" t="s">
        <v>1392</v>
      </c>
      <c r="O155" s="2">
        <v>-45.198281000000001</v>
      </c>
      <c r="P155" s="2">
        <v>-23.455643999999999</v>
      </c>
      <c r="Q155" s="2">
        <v>81</v>
      </c>
      <c r="R155" s="2">
        <v>27</v>
      </c>
      <c r="S155" s="2" t="s">
        <v>881</v>
      </c>
      <c r="T155" s="2">
        <v>3</v>
      </c>
      <c r="U155" s="2">
        <v>3</v>
      </c>
      <c r="V155" s="2">
        <v>3429</v>
      </c>
      <c r="X155" s="2" t="s">
        <v>1253</v>
      </c>
      <c r="Y155" s="2" t="s">
        <v>407</v>
      </c>
      <c r="Z155" s="2" t="s">
        <v>1393</v>
      </c>
      <c r="AC155" s="2" t="s">
        <v>1254</v>
      </c>
    </row>
    <row r="156" spans="2:29">
      <c r="B156" s="2" t="s">
        <v>1394</v>
      </c>
      <c r="C156" s="2" t="s">
        <v>1395</v>
      </c>
      <c r="H156" s="2">
        <v>-1</v>
      </c>
      <c r="I156" s="2">
        <v>0</v>
      </c>
      <c r="J156" s="2">
        <v>-1</v>
      </c>
      <c r="M156" s="2" t="s">
        <v>1396</v>
      </c>
      <c r="N156" s="2" t="s">
        <v>1397</v>
      </c>
      <c r="O156" s="2">
        <v>-45.198413000000002</v>
      </c>
      <c r="P156" s="2">
        <v>-23.455432999999999</v>
      </c>
      <c r="Q156" s="2">
        <v>83</v>
      </c>
      <c r="R156" s="2">
        <v>28</v>
      </c>
      <c r="S156" s="2" t="s">
        <v>881</v>
      </c>
      <c r="T156" s="2">
        <v>2</v>
      </c>
      <c r="U156" s="2">
        <v>2</v>
      </c>
      <c r="V156" s="2">
        <v>3430</v>
      </c>
      <c r="X156" s="2" t="s">
        <v>1253</v>
      </c>
      <c r="Y156" s="2" t="s">
        <v>407</v>
      </c>
      <c r="AC156" s="2" t="s">
        <v>1254</v>
      </c>
    </row>
    <row r="157" spans="2:29">
      <c r="B157" s="2" t="s">
        <v>1398</v>
      </c>
      <c r="C157" s="2" t="s">
        <v>1399</v>
      </c>
      <c r="H157" s="2">
        <v>-1</v>
      </c>
      <c r="I157" s="2">
        <v>0</v>
      </c>
      <c r="J157" s="2">
        <v>-1</v>
      </c>
      <c r="M157" s="2" t="s">
        <v>1400</v>
      </c>
      <c r="N157" s="2" t="s">
        <v>1401</v>
      </c>
      <c r="O157" s="2">
        <v>-45.19847</v>
      </c>
      <c r="P157" s="2">
        <v>-23.455334000000001</v>
      </c>
      <c r="Q157" s="2">
        <v>84</v>
      </c>
      <c r="R157" s="2">
        <v>29</v>
      </c>
      <c r="S157" s="2" t="s">
        <v>881</v>
      </c>
      <c r="T157" s="2">
        <v>3</v>
      </c>
      <c r="U157" s="2">
        <v>3</v>
      </c>
      <c r="V157" s="2">
        <v>3431</v>
      </c>
      <c r="X157" s="2" t="s">
        <v>1253</v>
      </c>
      <c r="Y157" s="2" t="s">
        <v>407</v>
      </c>
      <c r="AC157" s="2" t="s">
        <v>1254</v>
      </c>
    </row>
    <row r="158" spans="2:29">
      <c r="B158" s="2" t="s">
        <v>1402</v>
      </c>
      <c r="C158" s="2" t="s">
        <v>1403</v>
      </c>
      <c r="H158" s="2">
        <v>-1</v>
      </c>
      <c r="I158" s="2">
        <v>0</v>
      </c>
      <c r="J158" s="2">
        <v>-1</v>
      </c>
      <c r="M158" s="2" t="s">
        <v>1404</v>
      </c>
      <c r="N158" s="2" t="s">
        <v>1405</v>
      </c>
      <c r="O158" s="2">
        <v>-45.198452000000003</v>
      </c>
      <c r="P158" s="2">
        <v>-23.455102</v>
      </c>
      <c r="Q158" s="2">
        <v>85</v>
      </c>
      <c r="R158" s="2">
        <v>30</v>
      </c>
      <c r="S158" s="2" t="s">
        <v>887</v>
      </c>
      <c r="T158" s="2">
        <v>3</v>
      </c>
      <c r="U158" s="2">
        <v>3</v>
      </c>
      <c r="V158" s="2">
        <v>3432</v>
      </c>
      <c r="X158" s="2" t="s">
        <v>1253</v>
      </c>
      <c r="Y158" s="2" t="s">
        <v>407</v>
      </c>
      <c r="AC158" s="2" t="s">
        <v>1254</v>
      </c>
    </row>
    <row r="159" spans="2:29">
      <c r="B159" s="2" t="s">
        <v>1406</v>
      </c>
      <c r="C159" s="2" t="s">
        <v>1407</v>
      </c>
      <c r="H159" s="2">
        <v>-1</v>
      </c>
      <c r="I159" s="2">
        <v>0</v>
      </c>
      <c r="J159" s="2">
        <v>-1</v>
      </c>
      <c r="M159" s="2" t="s">
        <v>1408</v>
      </c>
      <c r="N159" s="2" t="s">
        <v>1409</v>
      </c>
      <c r="O159" s="2">
        <v>-45.198811999999997</v>
      </c>
      <c r="P159" s="2">
        <v>-23.454056000000001</v>
      </c>
      <c r="Q159" s="2">
        <v>87</v>
      </c>
      <c r="R159" s="2">
        <v>31</v>
      </c>
      <c r="S159" s="2" t="s">
        <v>887</v>
      </c>
      <c r="T159" s="2">
        <v>3</v>
      </c>
      <c r="U159" s="2">
        <v>3</v>
      </c>
      <c r="V159" s="2">
        <v>3433</v>
      </c>
      <c r="X159" s="2" t="s">
        <v>1253</v>
      </c>
      <c r="Y159" s="2" t="s">
        <v>407</v>
      </c>
      <c r="AC159" s="2" t="s">
        <v>1254</v>
      </c>
    </row>
    <row r="160" spans="2:29">
      <c r="B160" s="2" t="s">
        <v>1410</v>
      </c>
      <c r="C160" s="2" t="s">
        <v>1411</v>
      </c>
      <c r="H160" s="2">
        <v>-1</v>
      </c>
      <c r="I160" s="2">
        <v>0</v>
      </c>
      <c r="J160" s="2">
        <v>-1</v>
      </c>
      <c r="M160" s="2" t="s">
        <v>1412</v>
      </c>
      <c r="N160" s="2" t="s">
        <v>1413</v>
      </c>
      <c r="O160" s="2">
        <v>-45.198923999999998</v>
      </c>
      <c r="P160" s="2">
        <v>-23.453907999999998</v>
      </c>
      <c r="Q160" s="2">
        <v>88</v>
      </c>
      <c r="R160" s="2">
        <v>32</v>
      </c>
      <c r="S160" s="2" t="s">
        <v>887</v>
      </c>
      <c r="T160" s="2">
        <v>2</v>
      </c>
      <c r="U160" s="2">
        <v>2</v>
      </c>
      <c r="V160" s="2">
        <v>3434</v>
      </c>
      <c r="W160" s="2" t="s">
        <v>1414</v>
      </c>
      <c r="X160" s="2" t="s">
        <v>1253</v>
      </c>
      <c r="Y160" s="2" t="s">
        <v>407</v>
      </c>
      <c r="Z160" s="2" t="s">
        <v>1415</v>
      </c>
      <c r="AC160" s="2" t="s">
        <v>1254</v>
      </c>
    </row>
    <row r="161" spans="2:29">
      <c r="B161" s="2" t="s">
        <v>1416</v>
      </c>
      <c r="C161" s="2" t="s">
        <v>1417</v>
      </c>
      <c r="H161" s="2">
        <v>-1</v>
      </c>
      <c r="I161" s="2">
        <v>0</v>
      </c>
      <c r="J161" s="2">
        <v>-1</v>
      </c>
      <c r="M161" s="2" t="s">
        <v>1418</v>
      </c>
      <c r="N161" s="2" t="s">
        <v>1419</v>
      </c>
      <c r="O161" s="2">
        <v>-45.198940999999998</v>
      </c>
      <c r="P161" s="2">
        <v>-23.453875</v>
      </c>
      <c r="Q161" s="2">
        <v>89</v>
      </c>
      <c r="R161" s="2">
        <v>33</v>
      </c>
      <c r="S161" s="2" t="s">
        <v>887</v>
      </c>
      <c r="T161" s="2">
        <v>1</v>
      </c>
      <c r="U161" s="2">
        <v>1</v>
      </c>
      <c r="V161" s="2">
        <v>3435</v>
      </c>
      <c r="X161" s="2" t="s">
        <v>1253</v>
      </c>
      <c r="Y161" s="2" t="s">
        <v>407</v>
      </c>
      <c r="AC161" s="2" t="s">
        <v>1254</v>
      </c>
    </row>
    <row r="162" spans="2:29">
      <c r="B162" s="2" t="s">
        <v>1420</v>
      </c>
      <c r="C162" s="2" t="s">
        <v>1421</v>
      </c>
      <c r="H162" s="2">
        <v>-1</v>
      </c>
      <c r="I162" s="2">
        <v>0</v>
      </c>
      <c r="J162" s="2">
        <v>-1</v>
      </c>
      <c r="M162" s="2" t="s">
        <v>1422</v>
      </c>
      <c r="N162" s="2" t="s">
        <v>1423</v>
      </c>
      <c r="O162" s="2">
        <v>-45.199030999999998</v>
      </c>
      <c r="P162" s="2">
        <v>-23.453786000000001</v>
      </c>
      <c r="Q162" s="2">
        <v>90</v>
      </c>
      <c r="R162" s="2">
        <v>34</v>
      </c>
      <c r="S162" s="2" t="s">
        <v>887</v>
      </c>
      <c r="T162" s="2">
        <v>3</v>
      </c>
      <c r="U162" s="2">
        <v>3</v>
      </c>
      <c r="V162" s="2">
        <v>3436</v>
      </c>
      <c r="X162" s="2" t="s">
        <v>1253</v>
      </c>
      <c r="Y162" s="2" t="s">
        <v>407</v>
      </c>
      <c r="AC162" s="2" t="s">
        <v>1254</v>
      </c>
    </row>
    <row r="163" spans="2:29">
      <c r="B163" s="2" t="s">
        <v>1424</v>
      </c>
      <c r="C163" s="2" t="s">
        <v>1425</v>
      </c>
      <c r="H163" s="2">
        <v>-1</v>
      </c>
      <c r="I163" s="2">
        <v>0</v>
      </c>
      <c r="J163" s="2">
        <v>-1</v>
      </c>
      <c r="M163" s="2" t="s">
        <v>1426</v>
      </c>
      <c r="N163" s="2" t="s">
        <v>1427</v>
      </c>
      <c r="O163" s="2">
        <v>-45.200803999999998</v>
      </c>
      <c r="P163" s="2">
        <v>-23.451774</v>
      </c>
      <c r="Q163" s="2">
        <v>91</v>
      </c>
      <c r="R163" s="2">
        <v>35</v>
      </c>
      <c r="S163" s="2" t="s">
        <v>119</v>
      </c>
      <c r="V163" s="2">
        <v>3437</v>
      </c>
      <c r="X163" s="2" t="s">
        <v>1253</v>
      </c>
      <c r="Y163" s="2" t="s">
        <v>407</v>
      </c>
      <c r="AC163" s="2" t="s">
        <v>1254</v>
      </c>
    </row>
    <row r="164" spans="2:29">
      <c r="B164" s="2" t="s">
        <v>1428</v>
      </c>
      <c r="C164" s="2" t="s">
        <v>1429</v>
      </c>
      <c r="H164" s="2">
        <v>-1</v>
      </c>
      <c r="I164" s="2">
        <v>0</v>
      </c>
      <c r="J164" s="2">
        <v>-1</v>
      </c>
      <c r="M164" s="2" t="s">
        <v>1430</v>
      </c>
      <c r="N164" s="2" t="s">
        <v>1431</v>
      </c>
      <c r="O164" s="2">
        <v>-45.199986000000003</v>
      </c>
      <c r="P164" s="2">
        <v>-23.451205000000002</v>
      </c>
      <c r="Q164" s="2">
        <v>92</v>
      </c>
      <c r="R164" s="2">
        <v>36</v>
      </c>
      <c r="S164" s="2" t="s">
        <v>887</v>
      </c>
      <c r="T164" s="2">
        <v>2</v>
      </c>
      <c r="U164" s="2">
        <v>2</v>
      </c>
      <c r="V164" s="2">
        <v>3438</v>
      </c>
      <c r="X164" s="2" t="s">
        <v>1253</v>
      </c>
      <c r="Y164" s="2" t="s">
        <v>407</v>
      </c>
      <c r="Z164" s="2" t="s">
        <v>1432</v>
      </c>
      <c r="AC164" s="2" t="s">
        <v>1254</v>
      </c>
    </row>
    <row r="165" spans="2:29">
      <c r="B165" s="2" t="s">
        <v>1433</v>
      </c>
      <c r="C165" s="2" t="s">
        <v>1434</v>
      </c>
      <c r="H165" s="2">
        <v>-1</v>
      </c>
      <c r="I165" s="2">
        <v>0</v>
      </c>
      <c r="J165" s="2">
        <v>-1</v>
      </c>
      <c r="M165" s="2" t="s">
        <v>1435</v>
      </c>
      <c r="N165" s="2" t="s">
        <v>1436</v>
      </c>
      <c r="O165" s="2">
        <v>-45.199151999999998</v>
      </c>
      <c r="P165" s="2">
        <v>-23.450664</v>
      </c>
      <c r="Q165" s="2">
        <v>93</v>
      </c>
      <c r="R165" s="2">
        <v>37</v>
      </c>
      <c r="S165" s="2" t="s">
        <v>883</v>
      </c>
      <c r="T165" s="2">
        <v>1</v>
      </c>
      <c r="U165" s="2">
        <v>1</v>
      </c>
      <c r="V165" s="2">
        <v>3439</v>
      </c>
      <c r="X165" s="2" t="s">
        <v>1253</v>
      </c>
      <c r="Y165" s="2" t="s">
        <v>407</v>
      </c>
      <c r="AC165" s="2" t="s">
        <v>1254</v>
      </c>
    </row>
    <row r="166" spans="2:29">
      <c r="B166" s="2" t="s">
        <v>1437</v>
      </c>
      <c r="C166" s="2" t="s">
        <v>1438</v>
      </c>
      <c r="H166" s="2">
        <v>-1</v>
      </c>
      <c r="I166" s="2">
        <v>0</v>
      </c>
      <c r="J166" s="2">
        <v>-1</v>
      </c>
      <c r="M166" s="2" t="s">
        <v>1439</v>
      </c>
      <c r="N166" s="2" t="s">
        <v>1440</v>
      </c>
      <c r="O166" s="2">
        <v>-45.199013999999998</v>
      </c>
      <c r="P166" s="2">
        <v>-23.450562000000001</v>
      </c>
      <c r="Q166" s="2">
        <v>94</v>
      </c>
      <c r="R166" s="2">
        <v>38</v>
      </c>
      <c r="S166" s="2" t="s">
        <v>881</v>
      </c>
      <c r="T166" s="2">
        <v>3</v>
      </c>
      <c r="U166" s="2">
        <v>3</v>
      </c>
      <c r="V166" s="2">
        <v>3440</v>
      </c>
      <c r="X166" s="2" t="s">
        <v>1253</v>
      </c>
      <c r="Y166" s="2" t="s">
        <v>407</v>
      </c>
      <c r="AC166" s="2" t="s">
        <v>1254</v>
      </c>
    </row>
    <row r="167" spans="2:29">
      <c r="B167" s="2" t="s">
        <v>1441</v>
      </c>
      <c r="C167" s="2" t="s">
        <v>1442</v>
      </c>
      <c r="H167" s="2">
        <v>-1</v>
      </c>
      <c r="I167" s="2">
        <v>0</v>
      </c>
      <c r="J167" s="2">
        <v>-1</v>
      </c>
      <c r="M167" s="2" t="s">
        <v>1443</v>
      </c>
      <c r="N167" s="2" t="s">
        <v>1444</v>
      </c>
      <c r="O167" s="2">
        <v>-45.198605999999998</v>
      </c>
      <c r="P167" s="2">
        <v>-23.450202000000001</v>
      </c>
      <c r="Q167" s="2">
        <v>96</v>
      </c>
      <c r="R167" s="2">
        <v>39</v>
      </c>
      <c r="S167" s="2" t="s">
        <v>1445</v>
      </c>
      <c r="T167" s="2">
        <v>2</v>
      </c>
      <c r="U167" s="2">
        <v>2</v>
      </c>
      <c r="V167" s="2">
        <v>3441</v>
      </c>
      <c r="X167" s="2" t="s">
        <v>1253</v>
      </c>
      <c r="Y167" s="2" t="s">
        <v>407</v>
      </c>
      <c r="AC167" s="2" t="s">
        <v>1254</v>
      </c>
    </row>
    <row r="168" spans="2:29">
      <c r="B168" s="2" t="s">
        <v>1446</v>
      </c>
      <c r="C168" s="2" t="s">
        <v>1447</v>
      </c>
      <c r="H168" s="2">
        <v>-1</v>
      </c>
      <c r="I168" s="2">
        <v>0</v>
      </c>
      <c r="J168" s="2">
        <v>-1</v>
      </c>
      <c r="M168" s="2" t="s">
        <v>1448</v>
      </c>
      <c r="N168" s="2" t="s">
        <v>1449</v>
      </c>
      <c r="O168" s="2">
        <v>-45.19849</v>
      </c>
      <c r="P168" s="2">
        <v>-23.449960000000001</v>
      </c>
      <c r="Q168" s="2">
        <v>97</v>
      </c>
      <c r="R168" s="2">
        <v>40</v>
      </c>
      <c r="S168" s="2" t="s">
        <v>1312</v>
      </c>
      <c r="T168" s="2">
        <v>3</v>
      </c>
      <c r="U168" s="2">
        <v>3</v>
      </c>
      <c r="V168" s="2">
        <v>3442</v>
      </c>
      <c r="X168" s="2" t="s">
        <v>1253</v>
      </c>
      <c r="Y168" s="2" t="s">
        <v>407</v>
      </c>
      <c r="Z168" s="2" t="s">
        <v>1450</v>
      </c>
      <c r="AC168" s="2" t="s">
        <v>1254</v>
      </c>
    </row>
    <row r="169" spans="2:29">
      <c r="B169" s="2" t="s">
        <v>1451</v>
      </c>
      <c r="C169" s="2" t="s">
        <v>1452</v>
      </c>
      <c r="H169" s="2">
        <v>-1</v>
      </c>
      <c r="I169" s="2">
        <v>0</v>
      </c>
      <c r="J169" s="2">
        <v>-1</v>
      </c>
      <c r="M169" s="2" t="s">
        <v>1453</v>
      </c>
      <c r="N169" s="2" t="s">
        <v>1454</v>
      </c>
      <c r="O169" s="2">
        <v>-45.198478999999999</v>
      </c>
      <c r="P169" s="2">
        <v>-23.449974999999998</v>
      </c>
      <c r="Q169" s="2">
        <v>98</v>
      </c>
      <c r="R169" s="2">
        <v>40</v>
      </c>
      <c r="S169" s="2" t="s">
        <v>1312</v>
      </c>
      <c r="T169" s="2">
        <v>4</v>
      </c>
      <c r="U169" s="2">
        <v>4</v>
      </c>
      <c r="V169" s="2">
        <v>3443</v>
      </c>
      <c r="X169" s="2" t="s">
        <v>1253</v>
      </c>
      <c r="Y169" s="2" t="s">
        <v>407</v>
      </c>
      <c r="Z169" s="2" t="s">
        <v>1450</v>
      </c>
      <c r="AC169" s="2" t="s">
        <v>1254</v>
      </c>
    </row>
    <row r="170" spans="2:29">
      <c r="B170" s="2" t="s">
        <v>1455</v>
      </c>
      <c r="C170" s="2" t="s">
        <v>1456</v>
      </c>
      <c r="H170" s="2">
        <v>-1</v>
      </c>
      <c r="I170" s="2">
        <v>0</v>
      </c>
      <c r="J170" s="2">
        <v>-1</v>
      </c>
      <c r="M170" s="2" t="s">
        <v>1457</v>
      </c>
      <c r="N170" s="2" t="s">
        <v>1458</v>
      </c>
      <c r="O170" s="2">
        <v>-45.197121000000003</v>
      </c>
      <c r="P170" s="2">
        <v>-23.448858999999999</v>
      </c>
      <c r="Q170" s="2">
        <v>99</v>
      </c>
      <c r="R170" s="2">
        <v>41</v>
      </c>
      <c r="S170" s="2" t="s">
        <v>1303</v>
      </c>
      <c r="T170" s="2">
        <v>4</v>
      </c>
      <c r="U170" s="2">
        <v>4</v>
      </c>
      <c r="V170" s="2">
        <v>3444</v>
      </c>
      <c r="X170" s="2" t="s">
        <v>1253</v>
      </c>
      <c r="Y170" s="2" t="s">
        <v>407</v>
      </c>
      <c r="AC170" s="2" t="s">
        <v>1254</v>
      </c>
    </row>
    <row r="171" spans="2:29">
      <c r="B171" s="2" t="s">
        <v>1459</v>
      </c>
      <c r="C171" s="2" t="s">
        <v>1460</v>
      </c>
      <c r="H171" s="2">
        <v>-1</v>
      </c>
      <c r="I171" s="2">
        <v>0</v>
      </c>
      <c r="J171" s="2">
        <v>-1</v>
      </c>
      <c r="M171" s="2" t="s">
        <v>1461</v>
      </c>
      <c r="N171" s="2" t="s">
        <v>1462</v>
      </c>
      <c r="O171" s="2">
        <v>-45.1965</v>
      </c>
      <c r="P171" s="2">
        <v>-23.448622</v>
      </c>
      <c r="Q171" s="2">
        <v>100</v>
      </c>
      <c r="R171" s="2">
        <v>42</v>
      </c>
      <c r="S171" s="2" t="s">
        <v>885</v>
      </c>
      <c r="T171" s="2">
        <v>5</v>
      </c>
      <c r="U171" s="2">
        <v>5</v>
      </c>
      <c r="V171" s="2">
        <v>3445</v>
      </c>
      <c r="X171" s="2" t="s">
        <v>1253</v>
      </c>
      <c r="Y171" s="2" t="s">
        <v>407</v>
      </c>
      <c r="Z171" s="2" t="s">
        <v>1463</v>
      </c>
      <c r="AC171" s="2" t="s">
        <v>1254</v>
      </c>
    </row>
    <row r="172" spans="2:29">
      <c r="B172" s="2" t="s">
        <v>1464</v>
      </c>
      <c r="C172" s="2" t="s">
        <v>1465</v>
      </c>
      <c r="H172" s="2">
        <v>-1</v>
      </c>
      <c r="I172" s="2">
        <v>0</v>
      </c>
      <c r="J172" s="2">
        <v>-1</v>
      </c>
      <c r="M172" s="2" t="s">
        <v>1466</v>
      </c>
      <c r="N172" s="2" t="s">
        <v>1467</v>
      </c>
      <c r="O172" s="2">
        <v>-45.196103999999998</v>
      </c>
      <c r="P172" s="2">
        <v>-23.448701</v>
      </c>
      <c r="Q172" s="2">
        <v>101</v>
      </c>
      <c r="R172" s="2">
        <v>43</v>
      </c>
      <c r="S172" s="2" t="s">
        <v>883</v>
      </c>
      <c r="T172" s="2">
        <v>8</v>
      </c>
      <c r="U172" s="2">
        <v>8</v>
      </c>
      <c r="V172" s="2">
        <v>3446</v>
      </c>
      <c r="X172" s="2" t="s">
        <v>1253</v>
      </c>
      <c r="Y172" s="2" t="s">
        <v>407</v>
      </c>
      <c r="Z172" s="2" t="s">
        <v>1468</v>
      </c>
      <c r="AC172" s="2" t="s">
        <v>1254</v>
      </c>
    </row>
    <row r="173" spans="2:29">
      <c r="B173" s="2" t="s">
        <v>1469</v>
      </c>
      <c r="C173" s="2" t="s">
        <v>1470</v>
      </c>
      <c r="H173" s="2">
        <v>-1</v>
      </c>
      <c r="I173" s="2">
        <v>0</v>
      </c>
      <c r="J173" s="2">
        <v>-1</v>
      </c>
      <c r="M173" s="2" t="s">
        <v>1471</v>
      </c>
      <c r="N173" s="2" t="s">
        <v>1472</v>
      </c>
      <c r="O173" s="2">
        <v>-45.195929</v>
      </c>
      <c r="P173" s="2">
        <v>-23.448761000000001</v>
      </c>
      <c r="Q173" s="2">
        <v>102</v>
      </c>
      <c r="R173" s="2">
        <v>44</v>
      </c>
      <c r="S173" s="2" t="s">
        <v>1383</v>
      </c>
      <c r="T173" s="2">
        <v>1</v>
      </c>
      <c r="U173" s="2">
        <v>1</v>
      </c>
      <c r="V173" s="2">
        <v>3447</v>
      </c>
      <c r="X173" s="2" t="s">
        <v>1253</v>
      </c>
      <c r="Y173" s="2" t="s">
        <v>407</v>
      </c>
      <c r="Z173" s="2" t="s">
        <v>1473</v>
      </c>
      <c r="AC173" s="2" t="s">
        <v>1254</v>
      </c>
    </row>
    <row r="174" spans="2:29">
      <c r="B174" s="2" t="s">
        <v>1474</v>
      </c>
      <c r="C174" s="2" t="s">
        <v>1475</v>
      </c>
      <c r="H174" s="2">
        <v>-1</v>
      </c>
      <c r="I174" s="2">
        <v>0</v>
      </c>
      <c r="J174" s="2">
        <v>-1</v>
      </c>
      <c r="M174" s="2" t="s">
        <v>1476</v>
      </c>
      <c r="N174" s="2" t="s">
        <v>1477</v>
      </c>
      <c r="O174" s="2">
        <v>-45.195664000000001</v>
      </c>
      <c r="P174" s="2">
        <v>-23.448698</v>
      </c>
      <c r="Q174" s="2">
        <v>103</v>
      </c>
      <c r="R174" s="2">
        <v>45</v>
      </c>
      <c r="S174" s="2" t="s">
        <v>1303</v>
      </c>
      <c r="T174" s="2">
        <v>3</v>
      </c>
      <c r="U174" s="2">
        <v>3</v>
      </c>
      <c r="V174" s="2">
        <v>3448</v>
      </c>
      <c r="X174" s="2" t="s">
        <v>1253</v>
      </c>
      <c r="Y174" s="2" t="s">
        <v>407</v>
      </c>
      <c r="AC174" s="2" t="s">
        <v>1254</v>
      </c>
    </row>
    <row r="175" spans="2:29">
      <c r="B175" s="2" t="s">
        <v>1478</v>
      </c>
      <c r="C175" s="2" t="s">
        <v>1479</v>
      </c>
      <c r="H175" s="2">
        <v>-1</v>
      </c>
      <c r="I175" s="2">
        <v>0</v>
      </c>
      <c r="J175" s="2">
        <v>-1</v>
      </c>
      <c r="M175" s="2" t="s">
        <v>1480</v>
      </c>
      <c r="N175" s="2" t="s">
        <v>1481</v>
      </c>
      <c r="O175" s="2">
        <v>-45.194443999999997</v>
      </c>
      <c r="P175" s="2">
        <v>-23.448242</v>
      </c>
      <c r="Q175" s="2">
        <v>104</v>
      </c>
      <c r="R175" s="2">
        <v>46</v>
      </c>
      <c r="S175" s="2" t="s">
        <v>1303</v>
      </c>
      <c r="T175" s="2">
        <v>2</v>
      </c>
      <c r="U175" s="2">
        <v>2</v>
      </c>
      <c r="V175" s="2">
        <v>3449</v>
      </c>
      <c r="X175" s="2" t="s">
        <v>1253</v>
      </c>
      <c r="Y175" s="2" t="s">
        <v>407</v>
      </c>
      <c r="AC175" s="2" t="s">
        <v>1254</v>
      </c>
    </row>
    <row r="176" spans="2:29">
      <c r="B176" s="2" t="s">
        <v>1482</v>
      </c>
      <c r="C176" s="2" t="s">
        <v>1483</v>
      </c>
      <c r="H176" s="2">
        <v>-1</v>
      </c>
      <c r="I176" s="2">
        <v>0</v>
      </c>
      <c r="J176" s="2">
        <v>-1</v>
      </c>
      <c r="M176" s="2" t="s">
        <v>1484</v>
      </c>
      <c r="N176" s="2" t="s">
        <v>1485</v>
      </c>
      <c r="O176" s="2">
        <v>-45.193607</v>
      </c>
      <c r="P176" s="2">
        <v>-23.448011999999999</v>
      </c>
    </row>
    <row r="177" spans="2:40">
      <c r="B177" s="2" t="s">
        <v>1486</v>
      </c>
      <c r="C177" s="2" t="s">
        <v>1487</v>
      </c>
      <c r="H177" s="2">
        <v>-1</v>
      </c>
      <c r="I177" s="2">
        <v>0</v>
      </c>
      <c r="J177" s="2">
        <v>-1</v>
      </c>
      <c r="M177" s="2" t="s">
        <v>1488</v>
      </c>
      <c r="N177" s="2" t="s">
        <v>1489</v>
      </c>
      <c r="O177" s="2">
        <v>-45.193426000000002</v>
      </c>
      <c r="P177" s="2">
        <v>-23.449183000000001</v>
      </c>
    </row>
    <row r="178" spans="2:40">
      <c r="B178" s="2" t="s">
        <v>1490</v>
      </c>
      <c r="C178" s="2" t="s">
        <v>1491</v>
      </c>
      <c r="H178" s="2">
        <v>-1</v>
      </c>
      <c r="I178" s="2">
        <v>0</v>
      </c>
      <c r="J178" s="2">
        <v>-1</v>
      </c>
      <c r="M178" s="2" t="s">
        <v>1492</v>
      </c>
      <c r="N178" s="2" t="s">
        <v>1493</v>
      </c>
      <c r="O178" s="2">
        <v>-45.193430999999997</v>
      </c>
      <c r="P178" s="2">
        <v>-23.44933</v>
      </c>
    </row>
    <row r="179" spans="2:40">
      <c r="B179" s="2" t="s">
        <v>1494</v>
      </c>
      <c r="C179" s="2" t="s">
        <v>1495</v>
      </c>
      <c r="H179" s="2">
        <v>-1</v>
      </c>
      <c r="I179" s="2">
        <v>0</v>
      </c>
      <c r="J179" s="2">
        <v>-1</v>
      </c>
      <c r="M179" s="2" t="s">
        <v>1496</v>
      </c>
      <c r="N179" s="2" t="s">
        <v>1497</v>
      </c>
      <c r="O179" s="2">
        <v>-45.193956</v>
      </c>
      <c r="P179" s="2">
        <v>-23.448081999999999</v>
      </c>
    </row>
    <row r="180" spans="2:40">
      <c r="B180" s="2" t="s">
        <v>1498</v>
      </c>
      <c r="C180" s="2" t="s">
        <v>1499</v>
      </c>
      <c r="H180" s="2">
        <v>-1</v>
      </c>
      <c r="I180" s="2">
        <v>0</v>
      </c>
      <c r="J180" s="2">
        <v>-1</v>
      </c>
      <c r="M180" s="2" t="s">
        <v>1500</v>
      </c>
      <c r="N180" s="2" t="s">
        <v>1501</v>
      </c>
      <c r="O180" s="2">
        <v>-45.193407000000001</v>
      </c>
      <c r="P180" s="2">
        <v>-23.449254</v>
      </c>
    </row>
    <row r="181" spans="2:40">
      <c r="B181" s="2"/>
      <c r="C181" s="2"/>
      <c r="D181" s="2"/>
    </row>
    <row r="182" spans="2:40">
      <c r="B182" s="2"/>
    </row>
    <row r="183" spans="2:40">
      <c r="B183" s="2"/>
    </row>
    <row r="184" spans="2:40">
      <c r="B184" s="2"/>
      <c r="G184" s="2"/>
      <c r="H184" s="2"/>
      <c r="I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W184" s="2"/>
      <c r="X184" s="2"/>
      <c r="AB184" s="2"/>
    </row>
    <row r="185" spans="2:40">
      <c r="B185" s="2"/>
      <c r="C185" s="2"/>
      <c r="D185" s="2"/>
    </row>
    <row r="186" spans="2:40">
      <c r="B186" s="2" t="s">
        <v>930</v>
      </c>
      <c r="C186" s="2" t="s">
        <v>932</v>
      </c>
      <c r="D186" s="2" t="s">
        <v>1225</v>
      </c>
      <c r="E186" s="2" t="s">
        <v>1226</v>
      </c>
      <c r="F186" s="2" t="s">
        <v>1227</v>
      </c>
      <c r="G186" s="2" t="s">
        <v>1228</v>
      </c>
      <c r="H186" s="2" t="s">
        <v>1229</v>
      </c>
      <c r="I186" s="2" t="s">
        <v>1230</v>
      </c>
      <c r="J186" s="2" t="s">
        <v>1231</v>
      </c>
      <c r="K186" s="2" t="s">
        <v>1232</v>
      </c>
      <c r="L186" s="2" t="s">
        <v>1233</v>
      </c>
      <c r="M186" s="2" t="s">
        <v>1235</v>
      </c>
      <c r="N186" s="2" t="s">
        <v>933</v>
      </c>
      <c r="O186" s="2" t="s">
        <v>934</v>
      </c>
      <c r="P186" s="2" t="s">
        <v>1502</v>
      </c>
      <c r="Q186" s="2" t="s">
        <v>1503</v>
      </c>
      <c r="R186" s="2" t="s">
        <v>1504</v>
      </c>
      <c r="S186" s="2" t="s">
        <v>1505</v>
      </c>
      <c r="T186" s="2" t="s">
        <v>1506</v>
      </c>
      <c r="U186" s="2" t="s">
        <v>1507</v>
      </c>
      <c r="V186" s="2" t="s">
        <v>1508</v>
      </c>
      <c r="W186" s="2" t="s">
        <v>1509</v>
      </c>
      <c r="X186" s="2" t="s">
        <v>1510</v>
      </c>
      <c r="Y186" s="2" t="s">
        <v>1511</v>
      </c>
      <c r="Z186" s="2" t="s">
        <v>1512</v>
      </c>
      <c r="AA186" s="2" t="s">
        <v>1513</v>
      </c>
      <c r="AB186" s="2" t="s">
        <v>1514</v>
      </c>
      <c r="AC186" s="2" t="s">
        <v>1515</v>
      </c>
      <c r="AD186" s="2" t="s">
        <v>1516</v>
      </c>
      <c r="AE186" s="2" t="s">
        <v>1517</v>
      </c>
      <c r="AF186" s="2" t="s">
        <v>1518</v>
      </c>
      <c r="AG186" s="2" t="s">
        <v>1519</v>
      </c>
      <c r="AH186" s="2" t="s">
        <v>1520</v>
      </c>
      <c r="AI186" s="2" t="s">
        <v>1521</v>
      </c>
      <c r="AJ186" s="2" t="s">
        <v>1522</v>
      </c>
      <c r="AK186" s="2" t="s">
        <v>1523</v>
      </c>
      <c r="AL186" s="2" t="s">
        <v>1524</v>
      </c>
      <c r="AM186" s="2" t="s">
        <v>1525</v>
      </c>
      <c r="AN186" s="2" t="s">
        <v>1526</v>
      </c>
    </row>
    <row r="187" spans="2:40">
      <c r="B187" s="2" t="s">
        <v>1527</v>
      </c>
      <c r="C187" s="2" t="s">
        <v>1528</v>
      </c>
      <c r="H187" s="2">
        <v>-1</v>
      </c>
      <c r="I187" s="2">
        <v>0</v>
      </c>
      <c r="J187" s="2">
        <v>0</v>
      </c>
      <c r="M187" s="2" t="s">
        <v>1529</v>
      </c>
      <c r="N187" s="2">
        <v>-45.427971999999997</v>
      </c>
      <c r="O187" s="2">
        <v>-23.593036000000001</v>
      </c>
      <c r="P187" s="2">
        <v>1</v>
      </c>
      <c r="Q187" s="2">
        <v>15</v>
      </c>
      <c r="R187" s="2" t="s">
        <v>1326</v>
      </c>
      <c r="U187" s="2" t="s">
        <v>1530</v>
      </c>
      <c r="V187" s="2" t="s">
        <v>405</v>
      </c>
      <c r="X187" s="2">
        <v>3450</v>
      </c>
      <c r="Y187" s="2" t="s">
        <v>1531</v>
      </c>
      <c r="Z187" s="2" t="s">
        <v>1532</v>
      </c>
      <c r="AA187" s="2" t="s">
        <v>1533</v>
      </c>
      <c r="AB187" s="2" t="s">
        <v>1326</v>
      </c>
      <c r="AE187" s="2">
        <v>3450</v>
      </c>
      <c r="AG187" s="2" t="s">
        <v>1530</v>
      </c>
      <c r="AH187" s="2" t="s">
        <v>405</v>
      </c>
      <c r="AL187" s="2" t="s">
        <v>1533</v>
      </c>
    </row>
    <row r="188" spans="2:40">
      <c r="B188" s="2" t="s">
        <v>1534</v>
      </c>
      <c r="C188" s="2" t="s">
        <v>1535</v>
      </c>
      <c r="H188" s="2">
        <v>-1</v>
      </c>
      <c r="I188" s="2">
        <v>0</v>
      </c>
      <c r="J188" s="2">
        <v>0</v>
      </c>
      <c r="M188" s="2" t="s">
        <v>1536</v>
      </c>
      <c r="N188" s="2">
        <v>-45.428373999999998</v>
      </c>
      <c r="O188" s="2">
        <v>-23.59243</v>
      </c>
      <c r="P188" s="2">
        <v>2</v>
      </c>
      <c r="Q188" s="2">
        <v>16</v>
      </c>
      <c r="R188" s="2" t="s">
        <v>1537</v>
      </c>
      <c r="T188" s="2" t="s">
        <v>1538</v>
      </c>
      <c r="U188" s="2" t="s">
        <v>1530</v>
      </c>
      <c r="V188" s="2" t="s">
        <v>405</v>
      </c>
      <c r="X188" s="2">
        <v>3451</v>
      </c>
      <c r="Y188" s="2" t="s">
        <v>1539</v>
      </c>
      <c r="Z188" s="2" t="s">
        <v>1539</v>
      </c>
      <c r="AA188" s="2" t="s">
        <v>1533</v>
      </c>
      <c r="AB188" s="2" t="s">
        <v>1537</v>
      </c>
      <c r="AE188" s="2">
        <v>3451</v>
      </c>
      <c r="AF188" s="2" t="s">
        <v>1538</v>
      </c>
      <c r="AG188" s="2" t="s">
        <v>1530</v>
      </c>
      <c r="AH188" s="2" t="s">
        <v>405</v>
      </c>
      <c r="AL188" s="2" t="s">
        <v>1533</v>
      </c>
    </row>
    <row r="189" spans="2:40">
      <c r="B189" s="2" t="s">
        <v>1540</v>
      </c>
      <c r="C189" s="2" t="s">
        <v>1541</v>
      </c>
      <c r="H189" s="2">
        <v>-1</v>
      </c>
      <c r="I189" s="2">
        <v>0</v>
      </c>
      <c r="J189" s="2">
        <v>0</v>
      </c>
      <c r="M189" s="2" t="s">
        <v>1542</v>
      </c>
      <c r="N189" s="2">
        <v>-45.428280999999998</v>
      </c>
      <c r="O189" s="2">
        <v>-23.592359999999999</v>
      </c>
      <c r="P189" s="2">
        <v>4</v>
      </c>
      <c r="Q189" s="2">
        <v>18</v>
      </c>
      <c r="R189" s="2" t="s">
        <v>115</v>
      </c>
      <c r="S189" s="2">
        <v>11</v>
      </c>
      <c r="U189" s="2" t="s">
        <v>1530</v>
      </c>
      <c r="V189" s="2" t="s">
        <v>405</v>
      </c>
      <c r="X189" s="2">
        <v>3452</v>
      </c>
      <c r="Y189" s="2" t="s">
        <v>1531</v>
      </c>
      <c r="Z189" s="2" t="s">
        <v>1532</v>
      </c>
      <c r="AA189" s="2" t="s">
        <v>1533</v>
      </c>
      <c r="AB189" s="2" t="s">
        <v>115</v>
      </c>
      <c r="AC189" s="2" t="s">
        <v>1034</v>
      </c>
      <c r="AD189" s="2">
        <v>11</v>
      </c>
      <c r="AE189" s="2">
        <v>3452</v>
      </c>
      <c r="AG189" s="2" t="s">
        <v>1530</v>
      </c>
      <c r="AH189" s="2" t="s">
        <v>405</v>
      </c>
      <c r="AL189" s="2" t="s">
        <v>1533</v>
      </c>
    </row>
    <row r="190" spans="2:40">
      <c r="B190" s="2" t="s">
        <v>1543</v>
      </c>
      <c r="C190" s="2" t="s">
        <v>1544</v>
      </c>
      <c r="H190" s="2">
        <v>-1</v>
      </c>
      <c r="I190" s="2">
        <v>0</v>
      </c>
      <c r="J190" s="2">
        <v>0</v>
      </c>
      <c r="M190" s="2" t="s">
        <v>1545</v>
      </c>
      <c r="N190" s="2">
        <v>-45.428068000000003</v>
      </c>
      <c r="O190" s="2">
        <v>-23.592220999999999</v>
      </c>
      <c r="P190" s="2">
        <v>5</v>
      </c>
      <c r="Q190" s="2">
        <v>19</v>
      </c>
      <c r="R190" s="2" t="s">
        <v>1546</v>
      </c>
      <c r="S190" s="2">
        <v>10</v>
      </c>
      <c r="U190" s="2" t="s">
        <v>1530</v>
      </c>
      <c r="V190" s="2" t="s">
        <v>405</v>
      </c>
      <c r="X190" s="2">
        <v>3453</v>
      </c>
      <c r="Y190" s="2" t="s">
        <v>1531</v>
      </c>
      <c r="Z190" s="2" t="s">
        <v>1532</v>
      </c>
      <c r="AA190" s="2" t="s">
        <v>1533</v>
      </c>
      <c r="AB190" s="2" t="s">
        <v>1546</v>
      </c>
      <c r="AC190" s="2" t="s">
        <v>967</v>
      </c>
      <c r="AD190" s="2">
        <v>10</v>
      </c>
      <c r="AE190" s="2">
        <v>3453</v>
      </c>
      <c r="AG190" s="2" t="s">
        <v>1530</v>
      </c>
      <c r="AH190" s="2" t="s">
        <v>405</v>
      </c>
      <c r="AL190" s="2" t="s">
        <v>1533</v>
      </c>
    </row>
    <row r="191" spans="2:40">
      <c r="B191" s="2" t="s">
        <v>1547</v>
      </c>
      <c r="C191" s="2" t="s">
        <v>1548</v>
      </c>
      <c r="H191" s="2">
        <v>-1</v>
      </c>
      <c r="I191" s="2">
        <v>0</v>
      </c>
      <c r="J191" s="2">
        <v>0</v>
      </c>
      <c r="M191" s="2" t="s">
        <v>1549</v>
      </c>
      <c r="N191" s="2">
        <v>-45.426997999999998</v>
      </c>
      <c r="O191" s="2">
        <v>-23.591787</v>
      </c>
      <c r="P191" s="2">
        <v>6</v>
      </c>
      <c r="Q191" s="2">
        <v>20</v>
      </c>
      <c r="R191" s="2" t="s">
        <v>115</v>
      </c>
      <c r="S191" s="2">
        <v>11</v>
      </c>
      <c r="U191" s="2" t="s">
        <v>1530</v>
      </c>
      <c r="V191" s="2" t="s">
        <v>405</v>
      </c>
      <c r="X191" s="2">
        <v>3454</v>
      </c>
      <c r="Y191" s="2" t="s">
        <v>1531</v>
      </c>
      <c r="Z191" s="2" t="s">
        <v>1532</v>
      </c>
      <c r="AA191" s="2" t="s">
        <v>1533</v>
      </c>
      <c r="AB191" s="2" t="s">
        <v>115</v>
      </c>
      <c r="AC191" s="2" t="s">
        <v>1034</v>
      </c>
      <c r="AD191" s="2">
        <v>11</v>
      </c>
      <c r="AE191" s="2">
        <v>3454</v>
      </c>
      <c r="AG191" s="2" t="s">
        <v>1530</v>
      </c>
      <c r="AH191" s="2" t="s">
        <v>405</v>
      </c>
      <c r="AL191" s="2" t="s">
        <v>1533</v>
      </c>
    </row>
    <row r="192" spans="2:40">
      <c r="B192" s="2" t="s">
        <v>1550</v>
      </c>
      <c r="C192" s="2" t="s">
        <v>1551</v>
      </c>
      <c r="H192" s="2">
        <v>-1</v>
      </c>
      <c r="I192" s="2">
        <v>0</v>
      </c>
      <c r="J192" s="2">
        <v>0</v>
      </c>
      <c r="M192" s="2" t="s">
        <v>1552</v>
      </c>
      <c r="N192" s="2">
        <v>-45.425767</v>
      </c>
      <c r="O192" s="2">
        <v>-23.591318999999999</v>
      </c>
      <c r="AB192" s="2" t="s">
        <v>1553</v>
      </c>
      <c r="AE192" s="2">
        <v>3455</v>
      </c>
      <c r="AG192" s="2" t="s">
        <v>1530</v>
      </c>
      <c r="AH192" s="2" t="s">
        <v>405</v>
      </c>
      <c r="AL192" s="2" t="s">
        <v>1533</v>
      </c>
    </row>
    <row r="193" spans="2:38">
      <c r="B193" s="2" t="s">
        <v>1554</v>
      </c>
      <c r="C193" s="2" t="s">
        <v>1555</v>
      </c>
      <c r="H193" s="2">
        <v>-1</v>
      </c>
      <c r="I193" s="2">
        <v>0</v>
      </c>
      <c r="J193" s="2">
        <v>0</v>
      </c>
      <c r="M193" s="2" t="s">
        <v>1556</v>
      </c>
      <c r="N193" s="2">
        <v>-45.425400000000003</v>
      </c>
      <c r="O193" s="2">
        <v>-23.59131</v>
      </c>
      <c r="P193" s="2">
        <v>7</v>
      </c>
      <c r="Q193" s="2">
        <v>21</v>
      </c>
      <c r="R193" s="2" t="s">
        <v>1557</v>
      </c>
      <c r="S193" s="2">
        <v>30</v>
      </c>
      <c r="U193" s="2" t="s">
        <v>1530</v>
      </c>
      <c r="V193" s="2" t="s">
        <v>405</v>
      </c>
      <c r="X193" s="2">
        <v>3456</v>
      </c>
      <c r="Y193" s="2" t="s">
        <v>1539</v>
      </c>
      <c r="Z193" s="2" t="s">
        <v>1539</v>
      </c>
      <c r="AA193" s="2" t="s">
        <v>1533</v>
      </c>
      <c r="AB193" s="2" t="s">
        <v>1557</v>
      </c>
      <c r="AC193" s="2" t="s">
        <v>1198</v>
      </c>
      <c r="AD193" s="2">
        <v>30</v>
      </c>
      <c r="AE193" s="2">
        <v>3456</v>
      </c>
      <c r="AG193" s="2" t="s">
        <v>1530</v>
      </c>
      <c r="AH193" s="2" t="s">
        <v>405</v>
      </c>
      <c r="AL193" s="2" t="s">
        <v>1533</v>
      </c>
    </row>
    <row r="194" spans="2:38">
      <c r="B194" s="2" t="s">
        <v>1558</v>
      </c>
      <c r="C194" s="2" t="s">
        <v>1559</v>
      </c>
      <c r="H194" s="2">
        <v>-1</v>
      </c>
      <c r="I194" s="2">
        <v>0</v>
      </c>
      <c r="J194" s="2">
        <v>0</v>
      </c>
      <c r="M194" s="2" t="s">
        <v>1560</v>
      </c>
      <c r="N194" s="2">
        <v>-45.424331000000002</v>
      </c>
      <c r="O194" s="2">
        <v>-23.591671000000002</v>
      </c>
      <c r="P194" s="2">
        <v>8</v>
      </c>
      <c r="Q194" s="2">
        <v>22</v>
      </c>
      <c r="R194" s="2" t="s">
        <v>1383</v>
      </c>
      <c r="S194" s="2">
        <v>3</v>
      </c>
      <c r="U194" s="2" t="s">
        <v>1530</v>
      </c>
      <c r="V194" s="2" t="s">
        <v>405</v>
      </c>
      <c r="W194" s="2" t="s">
        <v>1561</v>
      </c>
      <c r="X194" s="2">
        <v>3457</v>
      </c>
      <c r="Y194" s="2" t="s">
        <v>1539</v>
      </c>
      <c r="Z194" s="2" t="s">
        <v>1539</v>
      </c>
      <c r="AA194" s="2" t="s">
        <v>1533</v>
      </c>
      <c r="AB194" s="2" t="s">
        <v>1383</v>
      </c>
      <c r="AC194" s="2" t="s">
        <v>1562</v>
      </c>
      <c r="AD194" s="2">
        <v>3</v>
      </c>
      <c r="AE194" s="2">
        <v>3457</v>
      </c>
      <c r="AG194" s="2" t="s">
        <v>1530</v>
      </c>
      <c r="AH194" s="2" t="s">
        <v>405</v>
      </c>
      <c r="AI194" s="2" t="s">
        <v>1561</v>
      </c>
      <c r="AL194" s="2" t="s">
        <v>1533</v>
      </c>
    </row>
    <row r="195" spans="2:38">
      <c r="B195" s="2" t="s">
        <v>1563</v>
      </c>
      <c r="C195" s="2" t="s">
        <v>1564</v>
      </c>
      <c r="H195" s="2">
        <v>-1</v>
      </c>
      <c r="I195" s="2">
        <v>0</v>
      </c>
      <c r="J195" s="2">
        <v>0</v>
      </c>
      <c r="M195" s="2" t="s">
        <v>1565</v>
      </c>
      <c r="N195" s="2">
        <v>-45.424337999999999</v>
      </c>
      <c r="O195" s="2">
        <v>-23.591674000000001</v>
      </c>
      <c r="P195" s="2">
        <v>9</v>
      </c>
      <c r="Q195" s="2">
        <v>23</v>
      </c>
      <c r="R195" s="2" t="s">
        <v>1383</v>
      </c>
      <c r="S195" s="2">
        <v>1</v>
      </c>
      <c r="U195" s="2" t="s">
        <v>1530</v>
      </c>
      <c r="V195" s="2" t="s">
        <v>405</v>
      </c>
      <c r="X195" s="2">
        <v>3458</v>
      </c>
      <c r="Y195" s="2" t="s">
        <v>1539</v>
      </c>
      <c r="Z195" s="2" t="s">
        <v>1539</v>
      </c>
      <c r="AA195" s="2" t="s">
        <v>1533</v>
      </c>
      <c r="AB195" s="2" t="s">
        <v>1566</v>
      </c>
      <c r="AE195" s="2">
        <v>3458</v>
      </c>
      <c r="AG195" s="2" t="s">
        <v>1530</v>
      </c>
      <c r="AH195" s="2" t="s">
        <v>405</v>
      </c>
      <c r="AL195" s="2" t="s">
        <v>1533</v>
      </c>
    </row>
    <row r="196" spans="2:38">
      <c r="B196" s="2" t="s">
        <v>1567</v>
      </c>
      <c r="C196" s="2" t="s">
        <v>1568</v>
      </c>
      <c r="H196" s="2">
        <v>-1</v>
      </c>
      <c r="I196" s="2">
        <v>0</v>
      </c>
      <c r="J196" s="2">
        <v>0</v>
      </c>
      <c r="M196" s="2" t="s">
        <v>1569</v>
      </c>
      <c r="N196" s="2">
        <v>-45.420977000000001</v>
      </c>
      <c r="O196" s="2">
        <v>-23.589749999999999</v>
      </c>
      <c r="P196" s="2">
        <v>10</v>
      </c>
      <c r="Q196" s="2">
        <v>24</v>
      </c>
      <c r="R196" s="2" t="s">
        <v>1326</v>
      </c>
      <c r="S196" s="2">
        <v>2</v>
      </c>
      <c r="U196" s="2" t="s">
        <v>1530</v>
      </c>
      <c r="V196" s="2" t="s">
        <v>405</v>
      </c>
      <c r="W196" s="2" t="s">
        <v>1570</v>
      </c>
      <c r="X196" s="2">
        <v>3459</v>
      </c>
      <c r="Y196" s="2" t="s">
        <v>1539</v>
      </c>
      <c r="Z196" s="2" t="s">
        <v>1539</v>
      </c>
      <c r="AA196" s="2" t="s">
        <v>1533</v>
      </c>
      <c r="AB196" s="2" t="s">
        <v>1326</v>
      </c>
      <c r="AC196" s="2" t="s">
        <v>1570</v>
      </c>
      <c r="AD196" s="2">
        <v>2</v>
      </c>
      <c r="AE196" s="2">
        <v>3459</v>
      </c>
      <c r="AG196" s="2" t="s">
        <v>1530</v>
      </c>
      <c r="AH196" s="2" t="s">
        <v>405</v>
      </c>
      <c r="AI196" s="2" t="s">
        <v>1570</v>
      </c>
      <c r="AL196" s="2" t="s">
        <v>1533</v>
      </c>
    </row>
    <row r="197" spans="2:38">
      <c r="B197" s="2" t="s">
        <v>1571</v>
      </c>
      <c r="C197" s="2" t="s">
        <v>1572</v>
      </c>
      <c r="H197" s="2">
        <v>-1</v>
      </c>
      <c r="I197" s="2">
        <v>0</v>
      </c>
      <c r="J197" s="2">
        <v>0</v>
      </c>
      <c r="M197" s="2" t="s">
        <v>1573</v>
      </c>
      <c r="N197" s="2">
        <v>-45.419426999999999</v>
      </c>
      <c r="O197" s="2">
        <v>-23.589205</v>
      </c>
      <c r="P197" s="2">
        <v>11</v>
      </c>
      <c r="Q197" s="2">
        <v>25</v>
      </c>
      <c r="R197" s="2" t="s">
        <v>115</v>
      </c>
      <c r="S197" s="2">
        <v>9</v>
      </c>
      <c r="U197" s="2" t="s">
        <v>1530</v>
      </c>
      <c r="V197" s="2" t="s">
        <v>405</v>
      </c>
      <c r="X197" s="2">
        <v>3460</v>
      </c>
      <c r="Y197" s="2" t="s">
        <v>1539</v>
      </c>
      <c r="Z197" s="2" t="s">
        <v>1539</v>
      </c>
      <c r="AA197" s="2" t="s">
        <v>1533</v>
      </c>
      <c r="AB197" s="2" t="s">
        <v>115</v>
      </c>
      <c r="AC197" s="2" t="s">
        <v>1000</v>
      </c>
      <c r="AD197" s="2">
        <v>9</v>
      </c>
      <c r="AE197" s="2">
        <v>3460</v>
      </c>
      <c r="AG197" s="2" t="s">
        <v>1530</v>
      </c>
      <c r="AH197" s="2" t="s">
        <v>405</v>
      </c>
      <c r="AL197" s="2" t="s">
        <v>1533</v>
      </c>
    </row>
    <row r="198" spans="2:38">
      <c r="B198" s="2" t="s">
        <v>1574</v>
      </c>
      <c r="C198" s="2" t="s">
        <v>1575</v>
      </c>
      <c r="H198" s="2">
        <v>-1</v>
      </c>
      <c r="I198" s="2">
        <v>0</v>
      </c>
      <c r="J198" s="2">
        <v>0</v>
      </c>
      <c r="M198" s="2" t="s">
        <v>1576</v>
      </c>
      <c r="N198" s="2">
        <v>-45.419246999999999</v>
      </c>
      <c r="O198" s="2">
        <v>-23.58914</v>
      </c>
      <c r="AB198" s="2" t="s">
        <v>1577</v>
      </c>
      <c r="AC198" s="2" t="s">
        <v>1000</v>
      </c>
      <c r="AD198" s="2">
        <v>9</v>
      </c>
      <c r="AE198" s="2">
        <v>3461</v>
      </c>
      <c r="AG198" s="2" t="s">
        <v>1530</v>
      </c>
      <c r="AH198" s="2" t="s">
        <v>405</v>
      </c>
      <c r="AL198" s="2" t="s">
        <v>1533</v>
      </c>
    </row>
    <row r="199" spans="2:38">
      <c r="B199" s="2" t="s">
        <v>1578</v>
      </c>
      <c r="C199" s="2" t="s">
        <v>1579</v>
      </c>
      <c r="H199" s="2">
        <v>-1</v>
      </c>
      <c r="I199" s="2">
        <v>0</v>
      </c>
      <c r="J199" s="2">
        <v>0</v>
      </c>
      <c r="M199" s="2" t="s">
        <v>1580</v>
      </c>
      <c r="N199" s="2">
        <v>-45.419186000000003</v>
      </c>
      <c r="O199" s="2">
        <v>-23.589120999999999</v>
      </c>
      <c r="P199" s="2">
        <v>12</v>
      </c>
      <c r="Q199" s="2">
        <v>26</v>
      </c>
      <c r="R199" s="2" t="s">
        <v>1546</v>
      </c>
      <c r="S199" s="2">
        <v>4</v>
      </c>
      <c r="U199" s="2" t="s">
        <v>1530</v>
      </c>
      <c r="V199" s="2" t="s">
        <v>405</v>
      </c>
      <c r="X199" s="2">
        <v>3462</v>
      </c>
      <c r="Y199" s="2" t="s">
        <v>1531</v>
      </c>
      <c r="Z199" s="2" t="s">
        <v>1532</v>
      </c>
      <c r="AA199" s="2" t="s">
        <v>1533</v>
      </c>
      <c r="AB199" s="2" t="s">
        <v>1546</v>
      </c>
      <c r="AC199" s="2" t="s">
        <v>1007</v>
      </c>
      <c r="AD199" s="2">
        <v>4</v>
      </c>
      <c r="AE199" s="2">
        <v>3462</v>
      </c>
      <c r="AG199" s="2" t="s">
        <v>1530</v>
      </c>
      <c r="AH199" s="2" t="s">
        <v>405</v>
      </c>
      <c r="AL199" s="2" t="s">
        <v>1533</v>
      </c>
    </row>
    <row r="200" spans="2:38">
      <c r="B200" s="2" t="s">
        <v>1581</v>
      </c>
      <c r="C200" s="2" t="s">
        <v>1582</v>
      </c>
      <c r="H200" s="2">
        <v>-1</v>
      </c>
      <c r="I200" s="2">
        <v>0</v>
      </c>
      <c r="J200" s="2">
        <v>0</v>
      </c>
      <c r="M200" s="2" t="s">
        <v>1583</v>
      </c>
      <c r="N200" s="2">
        <v>-45.418284999999997</v>
      </c>
      <c r="O200" s="2">
        <v>-23.588158</v>
      </c>
      <c r="P200" s="2">
        <v>13</v>
      </c>
      <c r="Q200" s="2">
        <v>27</v>
      </c>
      <c r="R200" s="2" t="s">
        <v>1546</v>
      </c>
      <c r="S200" s="2">
        <v>4</v>
      </c>
      <c r="T200" s="2" t="s">
        <v>1584</v>
      </c>
      <c r="U200" s="2" t="s">
        <v>1530</v>
      </c>
      <c r="V200" s="2" t="s">
        <v>405</v>
      </c>
      <c r="X200" s="2">
        <v>3463</v>
      </c>
      <c r="Y200" s="2" t="s">
        <v>1531</v>
      </c>
      <c r="Z200" s="2" t="s">
        <v>1532</v>
      </c>
      <c r="AA200" s="2" t="s">
        <v>1533</v>
      </c>
      <c r="AB200" s="2" t="s">
        <v>1546</v>
      </c>
      <c r="AC200" s="2" t="s">
        <v>1007</v>
      </c>
      <c r="AD200" s="2">
        <v>4</v>
      </c>
      <c r="AE200" s="2">
        <v>3463</v>
      </c>
      <c r="AF200" s="2" t="s">
        <v>1584</v>
      </c>
      <c r="AG200" s="2" t="s">
        <v>1530</v>
      </c>
      <c r="AH200" s="2" t="s">
        <v>405</v>
      </c>
      <c r="AL200" s="2" t="s">
        <v>1533</v>
      </c>
    </row>
    <row r="201" spans="2:38">
      <c r="B201" s="2" t="s">
        <v>1585</v>
      </c>
      <c r="C201" s="2" t="s">
        <v>1586</v>
      </c>
      <c r="H201" s="2">
        <v>-1</v>
      </c>
      <c r="I201" s="2">
        <v>0</v>
      </c>
      <c r="J201" s="2">
        <v>0</v>
      </c>
      <c r="M201" s="2" t="s">
        <v>1587</v>
      </c>
      <c r="N201" s="2">
        <v>-45.417816000000002</v>
      </c>
      <c r="O201" s="2">
        <v>-23.586183999999999</v>
      </c>
      <c r="P201" s="2">
        <v>14</v>
      </c>
      <c r="Q201" s="2">
        <v>28</v>
      </c>
      <c r="R201" s="2" t="s">
        <v>1383</v>
      </c>
      <c r="S201" s="2">
        <v>2</v>
      </c>
      <c r="U201" s="2" t="s">
        <v>1530</v>
      </c>
      <c r="V201" s="2" t="s">
        <v>405</v>
      </c>
      <c r="W201" s="2" t="s">
        <v>1561</v>
      </c>
      <c r="X201" s="2">
        <v>3464</v>
      </c>
      <c r="Y201" s="2" t="s">
        <v>1531</v>
      </c>
      <c r="Z201" s="2" t="s">
        <v>1532</v>
      </c>
      <c r="AA201" s="2" t="s">
        <v>1533</v>
      </c>
      <c r="AB201" s="2" t="s">
        <v>1383</v>
      </c>
      <c r="AC201" s="2" t="s">
        <v>1588</v>
      </c>
      <c r="AD201" s="2">
        <v>2</v>
      </c>
      <c r="AE201" s="2">
        <v>3464</v>
      </c>
      <c r="AG201" s="2" t="s">
        <v>1530</v>
      </c>
      <c r="AH201" s="2" t="s">
        <v>405</v>
      </c>
      <c r="AI201" s="2" t="s">
        <v>1561</v>
      </c>
      <c r="AL201" s="2" t="s">
        <v>1533</v>
      </c>
    </row>
    <row r="202" spans="2:38">
      <c r="B202" s="2" t="s">
        <v>1589</v>
      </c>
      <c r="C202" s="2" t="s">
        <v>1590</v>
      </c>
      <c r="H202" s="2">
        <v>-1</v>
      </c>
      <c r="I202" s="2">
        <v>0</v>
      </c>
      <c r="J202" s="2">
        <v>0</v>
      </c>
      <c r="M202" s="2" t="s">
        <v>1591</v>
      </c>
      <c r="N202" s="2">
        <v>-45.417847000000002</v>
      </c>
      <c r="O202" s="2">
        <v>-23.586144000000001</v>
      </c>
      <c r="P202" s="2">
        <v>15</v>
      </c>
      <c r="Q202" s="2">
        <v>29</v>
      </c>
      <c r="R202" s="2" t="s">
        <v>1383</v>
      </c>
      <c r="S202" s="2">
        <v>1</v>
      </c>
      <c r="U202" s="2" t="s">
        <v>1530</v>
      </c>
      <c r="V202" s="2" t="s">
        <v>405</v>
      </c>
      <c r="W202" s="2" t="s">
        <v>1561</v>
      </c>
      <c r="X202" s="2">
        <v>3465</v>
      </c>
      <c r="Y202" s="2" t="s">
        <v>1539</v>
      </c>
      <c r="Z202" s="2" t="s">
        <v>1539</v>
      </c>
      <c r="AA202" s="2" t="s">
        <v>1533</v>
      </c>
      <c r="AB202" s="2" t="s">
        <v>1383</v>
      </c>
      <c r="AE202" s="2">
        <v>3465</v>
      </c>
      <c r="AG202" s="2" t="s">
        <v>1530</v>
      </c>
      <c r="AH202" s="2" t="s">
        <v>405</v>
      </c>
      <c r="AI202" s="2" t="s">
        <v>1561</v>
      </c>
      <c r="AL202" s="2" t="s">
        <v>1533</v>
      </c>
    </row>
    <row r="203" spans="2:38">
      <c r="B203" s="2" t="s">
        <v>1592</v>
      </c>
      <c r="C203" s="2" t="s">
        <v>1593</v>
      </c>
      <c r="H203" s="2">
        <v>-1</v>
      </c>
      <c r="I203" s="2">
        <v>0</v>
      </c>
      <c r="J203" s="2">
        <v>0</v>
      </c>
      <c r="M203" s="2" t="s">
        <v>1594</v>
      </c>
      <c r="N203" s="2">
        <v>-45.417771000000002</v>
      </c>
      <c r="O203" s="2">
        <v>-23.586127000000001</v>
      </c>
      <c r="AB203" s="2" t="s">
        <v>1383</v>
      </c>
      <c r="AE203" s="2">
        <v>3466</v>
      </c>
      <c r="AG203" s="2" t="s">
        <v>1530</v>
      </c>
      <c r="AH203" s="2" t="s">
        <v>405</v>
      </c>
      <c r="AI203" s="2" t="s">
        <v>1561</v>
      </c>
      <c r="AL203" s="2" t="s">
        <v>1533</v>
      </c>
    </row>
    <row r="204" spans="2:38">
      <c r="B204" s="2" t="s">
        <v>1595</v>
      </c>
      <c r="C204" s="2" t="s">
        <v>1596</v>
      </c>
      <c r="H204" s="2">
        <v>-1</v>
      </c>
      <c r="I204" s="2">
        <v>0</v>
      </c>
      <c r="J204" s="2">
        <v>0</v>
      </c>
      <c r="M204" s="2" t="s">
        <v>1597</v>
      </c>
      <c r="N204" s="2">
        <v>-45.417766</v>
      </c>
      <c r="O204" s="2">
        <v>-23.586075999999998</v>
      </c>
      <c r="AB204" s="2" t="s">
        <v>1383</v>
      </c>
      <c r="AE204" s="2">
        <v>3467</v>
      </c>
      <c r="AG204" s="2" t="s">
        <v>1530</v>
      </c>
      <c r="AH204" s="2" t="s">
        <v>405</v>
      </c>
      <c r="AI204" s="2" t="s">
        <v>1561</v>
      </c>
      <c r="AL204" s="2" t="s">
        <v>1533</v>
      </c>
    </row>
    <row r="205" spans="2:38">
      <c r="B205" s="2" t="s">
        <v>1598</v>
      </c>
      <c r="C205" s="2" t="s">
        <v>1599</v>
      </c>
      <c r="H205" s="2">
        <v>-1</v>
      </c>
      <c r="I205" s="2">
        <v>0</v>
      </c>
      <c r="J205" s="2">
        <v>0</v>
      </c>
      <c r="M205" s="2" t="s">
        <v>1600</v>
      </c>
      <c r="N205" s="2">
        <v>-45.417149999999999</v>
      </c>
      <c r="O205" s="2">
        <v>-23.585623999999999</v>
      </c>
      <c r="AB205" s="2" t="s">
        <v>1546</v>
      </c>
      <c r="AC205" s="2" t="s">
        <v>1011</v>
      </c>
      <c r="AD205" s="2">
        <v>6</v>
      </c>
      <c r="AE205" s="2">
        <v>3468</v>
      </c>
      <c r="AG205" s="2" t="s">
        <v>1530</v>
      </c>
      <c r="AH205" s="2" t="s">
        <v>405</v>
      </c>
      <c r="AL205" s="2" t="s">
        <v>1533</v>
      </c>
    </row>
    <row r="206" spans="2:38">
      <c r="B206" s="2" t="s">
        <v>1601</v>
      </c>
      <c r="C206" s="2" t="s">
        <v>1602</v>
      </c>
      <c r="H206" s="2">
        <v>-1</v>
      </c>
      <c r="I206" s="2">
        <v>0</v>
      </c>
      <c r="J206" s="2">
        <v>0</v>
      </c>
      <c r="M206" s="2" t="s">
        <v>1603</v>
      </c>
      <c r="N206" s="2">
        <v>-45.417119</v>
      </c>
      <c r="O206" s="2">
        <v>-23.585440999999999</v>
      </c>
      <c r="AB206" s="2" t="s">
        <v>1546</v>
      </c>
      <c r="AC206" s="2" t="s">
        <v>963</v>
      </c>
      <c r="AD206" s="2">
        <v>12</v>
      </c>
      <c r="AE206" s="2">
        <v>3469</v>
      </c>
      <c r="AG206" s="2" t="s">
        <v>1530</v>
      </c>
      <c r="AH206" s="2" t="s">
        <v>405</v>
      </c>
      <c r="AL206" s="2" t="s">
        <v>1533</v>
      </c>
    </row>
    <row r="207" spans="2:38">
      <c r="B207" s="2" t="s">
        <v>1604</v>
      </c>
      <c r="C207" s="2" t="s">
        <v>1605</v>
      </c>
      <c r="H207" s="2">
        <v>-1</v>
      </c>
      <c r="I207" s="2">
        <v>0</v>
      </c>
      <c r="J207" s="2">
        <v>0</v>
      </c>
      <c r="M207" s="2" t="s">
        <v>1606</v>
      </c>
      <c r="N207" s="2">
        <v>-45.417009999999998</v>
      </c>
      <c r="O207" s="2">
        <v>-23.585350999999999</v>
      </c>
      <c r="AB207" s="2" t="s">
        <v>1557</v>
      </c>
      <c r="AC207" s="2" t="s">
        <v>993</v>
      </c>
      <c r="AD207" s="2">
        <v>3</v>
      </c>
      <c r="AE207" s="2">
        <v>3470</v>
      </c>
      <c r="AG207" s="2" t="s">
        <v>1530</v>
      </c>
      <c r="AH207" s="2" t="s">
        <v>405</v>
      </c>
      <c r="AL207" s="2" t="s">
        <v>1533</v>
      </c>
    </row>
    <row r="208" spans="2:38">
      <c r="B208" s="2" t="s">
        <v>1607</v>
      </c>
      <c r="C208" s="2" t="s">
        <v>1608</v>
      </c>
      <c r="H208" s="2">
        <v>-1</v>
      </c>
      <c r="I208" s="2">
        <v>0</v>
      </c>
      <c r="J208" s="2">
        <v>0</v>
      </c>
      <c r="M208" s="2" t="s">
        <v>1609</v>
      </c>
      <c r="N208" s="2">
        <v>-45.417008000000003</v>
      </c>
      <c r="O208" s="2">
        <v>-23.585298000000002</v>
      </c>
      <c r="AB208" s="2" t="s">
        <v>1557</v>
      </c>
      <c r="AC208" s="2" t="s">
        <v>993</v>
      </c>
      <c r="AD208" s="2">
        <v>3</v>
      </c>
      <c r="AE208" s="2">
        <v>3471</v>
      </c>
      <c r="AG208" s="2" t="s">
        <v>1530</v>
      </c>
      <c r="AH208" s="2" t="s">
        <v>405</v>
      </c>
      <c r="AL208" s="2" t="s">
        <v>1533</v>
      </c>
    </row>
    <row r="209" spans="2:38">
      <c r="B209" s="2" t="s">
        <v>1610</v>
      </c>
      <c r="C209" s="2" t="s">
        <v>1611</v>
      </c>
      <c r="H209" s="2">
        <v>-1</v>
      </c>
      <c r="I209" s="2">
        <v>0</v>
      </c>
      <c r="J209" s="2">
        <v>0</v>
      </c>
      <c r="M209" s="2" t="s">
        <v>1612</v>
      </c>
      <c r="N209" s="2">
        <v>-45.416409999999999</v>
      </c>
      <c r="O209" s="2">
        <v>-23.584551999999999</v>
      </c>
      <c r="AB209" s="2" t="s">
        <v>1383</v>
      </c>
      <c r="AE209" s="2">
        <v>3473</v>
      </c>
      <c r="AG209" s="2" t="s">
        <v>1530</v>
      </c>
      <c r="AH209" s="2" t="s">
        <v>405</v>
      </c>
      <c r="AI209" s="2" t="s">
        <v>1561</v>
      </c>
      <c r="AL209" s="2" t="s">
        <v>1533</v>
      </c>
    </row>
    <row r="210" spans="2:38">
      <c r="B210" s="2" t="s">
        <v>1613</v>
      </c>
      <c r="C210" s="2" t="s">
        <v>1614</v>
      </c>
      <c r="H210" s="2">
        <v>-1</v>
      </c>
      <c r="I210" s="2">
        <v>0</v>
      </c>
      <c r="J210" s="2">
        <v>0</v>
      </c>
      <c r="M210" s="2" t="s">
        <v>1615</v>
      </c>
      <c r="N210" s="2">
        <v>-45.416058999999997</v>
      </c>
      <c r="O210" s="2">
        <v>-23.584166</v>
      </c>
      <c r="AB210" s="2" t="s">
        <v>1546</v>
      </c>
      <c r="AC210" s="2" t="s">
        <v>1019</v>
      </c>
      <c r="AD210" s="2">
        <v>8</v>
      </c>
      <c r="AE210" s="2">
        <v>3474</v>
      </c>
      <c r="AG210" s="2" t="s">
        <v>1530</v>
      </c>
      <c r="AH210" s="2" t="s">
        <v>405</v>
      </c>
      <c r="AL210" s="2" t="s">
        <v>1533</v>
      </c>
    </row>
    <row r="211" spans="2:38">
      <c r="B211" s="2" t="s">
        <v>1616</v>
      </c>
      <c r="C211" s="2" t="s">
        <v>1617</v>
      </c>
      <c r="H211" s="2">
        <v>-1</v>
      </c>
      <c r="I211" s="2">
        <v>0</v>
      </c>
      <c r="J211" s="2">
        <v>0</v>
      </c>
      <c r="M211" s="2" t="s">
        <v>1618</v>
      </c>
      <c r="N211" s="2">
        <v>-45.415047999999999</v>
      </c>
      <c r="O211" s="2">
        <v>-23.583245999999999</v>
      </c>
      <c r="AB211" s="2" t="s">
        <v>1546</v>
      </c>
      <c r="AC211" s="2" t="s">
        <v>993</v>
      </c>
      <c r="AD211" s="2">
        <v>3</v>
      </c>
      <c r="AE211" s="2">
        <v>3475</v>
      </c>
      <c r="AG211" s="2" t="s">
        <v>1530</v>
      </c>
      <c r="AH211" s="2" t="s">
        <v>405</v>
      </c>
      <c r="AL211" s="2" t="s">
        <v>1533</v>
      </c>
    </row>
    <row r="212" spans="2:38">
      <c r="B212" s="2" t="s">
        <v>1619</v>
      </c>
      <c r="C212" s="2" t="s">
        <v>1620</v>
      </c>
      <c r="H212" s="2">
        <v>-1</v>
      </c>
      <c r="I212" s="2">
        <v>0</v>
      </c>
      <c r="J212" s="2">
        <v>0</v>
      </c>
      <c r="M212" s="2" t="s">
        <v>1621</v>
      </c>
      <c r="N212" s="2">
        <v>-45.414155000000001</v>
      </c>
      <c r="O212" s="2">
        <v>-23.582407</v>
      </c>
      <c r="AB212" s="2" t="s">
        <v>1546</v>
      </c>
      <c r="AC212" s="2" t="s">
        <v>1622</v>
      </c>
      <c r="AD212" s="2">
        <v>2</v>
      </c>
      <c r="AE212" s="2">
        <v>3476</v>
      </c>
      <c r="AG212" s="2" t="s">
        <v>1530</v>
      </c>
      <c r="AH212" s="2" t="s">
        <v>405</v>
      </c>
      <c r="AL212" s="2" t="s">
        <v>1533</v>
      </c>
    </row>
    <row r="213" spans="2:38">
      <c r="B213" s="2" t="s">
        <v>1623</v>
      </c>
      <c r="C213" s="2" t="s">
        <v>1624</v>
      </c>
      <c r="H213" s="2">
        <v>-1</v>
      </c>
      <c r="I213" s="2">
        <v>0</v>
      </c>
      <c r="J213" s="2">
        <v>0</v>
      </c>
      <c r="M213" s="2" t="s">
        <v>1625</v>
      </c>
      <c r="N213" s="2">
        <v>-45.414129000000003</v>
      </c>
      <c r="O213" s="2">
        <v>-23.582342000000001</v>
      </c>
      <c r="AB213" s="2" t="s">
        <v>1303</v>
      </c>
      <c r="AC213" s="2" t="s">
        <v>1011</v>
      </c>
      <c r="AD213" s="2">
        <v>6</v>
      </c>
      <c r="AE213" s="2">
        <v>3477</v>
      </c>
      <c r="AG213" s="2" t="s">
        <v>1530</v>
      </c>
      <c r="AH213" s="2" t="s">
        <v>405</v>
      </c>
      <c r="AL213" s="2" t="s">
        <v>1533</v>
      </c>
    </row>
    <row r="214" spans="2:38">
      <c r="B214" s="2" t="s">
        <v>1626</v>
      </c>
      <c r="C214" s="2" t="s">
        <v>1627</v>
      </c>
      <c r="H214" s="2">
        <v>-1</v>
      </c>
      <c r="I214" s="2">
        <v>0</v>
      </c>
      <c r="J214" s="2">
        <v>0</v>
      </c>
      <c r="M214" s="2" t="s">
        <v>1628</v>
      </c>
      <c r="N214" s="2">
        <v>-45.414133</v>
      </c>
      <c r="O214" s="2">
        <v>-23.582336999999999</v>
      </c>
      <c r="AB214" s="2" t="s">
        <v>115</v>
      </c>
      <c r="AC214" s="2" t="s">
        <v>1000</v>
      </c>
      <c r="AD214" s="2">
        <v>9</v>
      </c>
      <c r="AE214" s="2">
        <v>3478</v>
      </c>
      <c r="AG214" s="2" t="s">
        <v>1530</v>
      </c>
      <c r="AH214" s="2" t="s">
        <v>405</v>
      </c>
      <c r="AL214" s="2" t="s">
        <v>1533</v>
      </c>
    </row>
    <row r="215" spans="2:38">
      <c r="B215" s="2" t="s">
        <v>1629</v>
      </c>
      <c r="C215" s="2" t="s">
        <v>1630</v>
      </c>
      <c r="H215" s="2">
        <v>-1</v>
      </c>
      <c r="I215" s="2">
        <v>0</v>
      </c>
      <c r="J215" s="2">
        <v>0</v>
      </c>
      <c r="M215" s="2" t="s">
        <v>1631</v>
      </c>
      <c r="N215" s="2">
        <v>-45.414380000000001</v>
      </c>
      <c r="O215" s="2">
        <v>-23.582435</v>
      </c>
      <c r="AB215" s="2" t="s">
        <v>1303</v>
      </c>
      <c r="AC215" s="2" t="s">
        <v>993</v>
      </c>
      <c r="AD215" s="2">
        <v>3</v>
      </c>
      <c r="AE215" s="2">
        <v>3479</v>
      </c>
      <c r="AG215" s="2" t="s">
        <v>1530</v>
      </c>
      <c r="AH215" s="2" t="s">
        <v>405</v>
      </c>
      <c r="AL215" s="2" t="s">
        <v>1533</v>
      </c>
    </row>
    <row r="216" spans="2:38">
      <c r="B216" s="2" t="s">
        <v>1632</v>
      </c>
      <c r="C216" s="2" t="s">
        <v>1633</v>
      </c>
      <c r="H216" s="2">
        <v>-1</v>
      </c>
      <c r="I216" s="2">
        <v>0</v>
      </c>
      <c r="J216" s="2">
        <v>0</v>
      </c>
      <c r="M216" s="2" t="s">
        <v>1634</v>
      </c>
      <c r="N216" s="2">
        <v>-45.414219000000003</v>
      </c>
      <c r="O216" s="2">
        <v>-23.582042000000001</v>
      </c>
      <c r="AB216" s="2" t="s">
        <v>1537</v>
      </c>
      <c r="AE216" s="2">
        <v>3480</v>
      </c>
      <c r="AG216" s="2" t="s">
        <v>1530</v>
      </c>
      <c r="AH216" s="2" t="s">
        <v>405</v>
      </c>
      <c r="AL216" s="2" t="s">
        <v>1533</v>
      </c>
    </row>
    <row r="217" spans="2:38">
      <c r="B217" s="2" t="s">
        <v>1635</v>
      </c>
      <c r="C217" s="2" t="s">
        <v>1636</v>
      </c>
      <c r="H217" s="2">
        <v>-1</v>
      </c>
      <c r="I217" s="2">
        <v>0</v>
      </c>
      <c r="J217" s="2">
        <v>0</v>
      </c>
      <c r="M217" s="2" t="s">
        <v>1637</v>
      </c>
      <c r="N217" s="2">
        <v>-45.426313</v>
      </c>
      <c r="O217" s="2">
        <v>-23.59252</v>
      </c>
      <c r="AB217" s="2" t="s">
        <v>115</v>
      </c>
      <c r="AC217" s="2" t="s">
        <v>1034</v>
      </c>
      <c r="AD217" s="2">
        <v>11</v>
      </c>
      <c r="AE217" s="2">
        <v>3481</v>
      </c>
      <c r="AG217" s="2" t="s">
        <v>1530</v>
      </c>
      <c r="AH217" s="2" t="s">
        <v>405</v>
      </c>
      <c r="AL217" s="2" t="s">
        <v>1533</v>
      </c>
    </row>
    <row r="218" spans="2:38">
      <c r="B218" s="2" t="s">
        <v>1638</v>
      </c>
      <c r="C218" s="2" t="s">
        <v>1639</v>
      </c>
      <c r="H218" s="2">
        <v>-1</v>
      </c>
      <c r="I218" s="2">
        <v>0</v>
      </c>
      <c r="J218" s="2">
        <v>0</v>
      </c>
      <c r="M218" s="2" t="s">
        <v>1640</v>
      </c>
      <c r="N218" s="2">
        <v>-45.426445999999999</v>
      </c>
      <c r="O218" s="2">
        <v>-23.592552000000001</v>
      </c>
      <c r="AB218" s="2" t="s">
        <v>1326</v>
      </c>
      <c r="AC218" s="2" t="s">
        <v>1641</v>
      </c>
      <c r="AD218" s="2">
        <v>4</v>
      </c>
      <c r="AE218" s="2">
        <v>3482</v>
      </c>
      <c r="AG218" s="2" t="s">
        <v>1530</v>
      </c>
      <c r="AH218" s="2" t="s">
        <v>405</v>
      </c>
      <c r="AI218" s="2" t="s">
        <v>1641</v>
      </c>
      <c r="AL218" s="2" t="s">
        <v>1533</v>
      </c>
    </row>
    <row r="219" spans="2:38">
      <c r="B219" s="2" t="s">
        <v>1642</v>
      </c>
      <c r="C219" s="2" t="s">
        <v>1643</v>
      </c>
      <c r="H219" s="2">
        <v>-1</v>
      </c>
      <c r="I219" s="2">
        <v>0</v>
      </c>
      <c r="J219" s="2">
        <v>0</v>
      </c>
      <c r="M219" s="2" t="s">
        <v>1644</v>
      </c>
      <c r="N219" s="2">
        <v>-45.426608999999999</v>
      </c>
      <c r="O219" s="2">
        <v>-23.592963999999998</v>
      </c>
      <c r="AB219" s="2" t="s">
        <v>115</v>
      </c>
      <c r="AC219" s="2" t="s">
        <v>1019</v>
      </c>
      <c r="AD219" s="2">
        <v>8</v>
      </c>
      <c r="AE219" s="2">
        <v>3483</v>
      </c>
      <c r="AG219" s="2" t="s">
        <v>1530</v>
      </c>
      <c r="AH219" s="2" t="s">
        <v>405</v>
      </c>
      <c r="AL219" s="2" t="s">
        <v>1533</v>
      </c>
    </row>
    <row r="220" spans="2:38">
      <c r="B220" s="2" t="s">
        <v>1645</v>
      </c>
      <c r="C220" s="2" t="s">
        <v>1646</v>
      </c>
      <c r="H220" s="2">
        <v>-1</v>
      </c>
      <c r="I220" s="2">
        <v>0</v>
      </c>
      <c r="J220" s="2">
        <v>0</v>
      </c>
      <c r="M220" s="2" t="s">
        <v>1647</v>
      </c>
      <c r="N220" s="2">
        <v>-45.428483999999997</v>
      </c>
      <c r="O220" s="2">
        <v>-23.592528000000001</v>
      </c>
      <c r="AB220" s="2" t="s">
        <v>1326</v>
      </c>
      <c r="AE220" s="2">
        <v>3484</v>
      </c>
      <c r="AG220" s="2" t="s">
        <v>1648</v>
      </c>
      <c r="AH220" s="2" t="s">
        <v>405</v>
      </c>
      <c r="AL220" s="2" t="s">
        <v>1533</v>
      </c>
    </row>
    <row r="221" spans="2:38">
      <c r="B221" s="2" t="s">
        <v>1649</v>
      </c>
      <c r="C221" s="2" t="s">
        <v>1650</v>
      </c>
      <c r="H221" s="2">
        <v>-1</v>
      </c>
      <c r="I221" s="2">
        <v>0</v>
      </c>
      <c r="J221" s="2">
        <v>0</v>
      </c>
      <c r="M221" s="2" t="s">
        <v>1651</v>
      </c>
      <c r="N221" s="2">
        <v>-45.428485999999999</v>
      </c>
      <c r="O221" s="2">
        <v>-23.592328999999999</v>
      </c>
      <c r="AB221" s="2" t="s">
        <v>1537</v>
      </c>
      <c r="AE221" s="2">
        <v>3485</v>
      </c>
      <c r="AG221" s="2" t="s">
        <v>1648</v>
      </c>
      <c r="AH221" s="2" t="s">
        <v>405</v>
      </c>
      <c r="AI221" s="2" t="s">
        <v>1652</v>
      </c>
      <c r="AL221" s="2" t="s">
        <v>1533</v>
      </c>
    </row>
    <row r="222" spans="2:38">
      <c r="B222" s="2" t="s">
        <v>1653</v>
      </c>
      <c r="C222" s="2" t="s">
        <v>1654</v>
      </c>
      <c r="H222" s="2">
        <v>-1</v>
      </c>
      <c r="I222" s="2">
        <v>0</v>
      </c>
      <c r="J222" s="2">
        <v>0</v>
      </c>
      <c r="M222" s="2" t="s">
        <v>1655</v>
      </c>
      <c r="N222" s="2">
        <v>-45.428894999999997</v>
      </c>
      <c r="O222" s="2">
        <v>-23.591517</v>
      </c>
      <c r="AB222" s="2" t="s">
        <v>109</v>
      </c>
      <c r="AC222" s="2" t="s">
        <v>1007</v>
      </c>
      <c r="AD222" s="2">
        <v>4</v>
      </c>
      <c r="AE222" s="2">
        <v>3486</v>
      </c>
      <c r="AF222" s="2" t="s">
        <v>1656</v>
      </c>
      <c r="AG222" s="2" t="s">
        <v>1648</v>
      </c>
      <c r="AH222" s="2" t="s">
        <v>405</v>
      </c>
      <c r="AL222" s="2" t="s">
        <v>1533</v>
      </c>
    </row>
    <row r="223" spans="2:38">
      <c r="B223" s="2" t="s">
        <v>1657</v>
      </c>
      <c r="C223" s="2" t="s">
        <v>1658</v>
      </c>
      <c r="H223" s="2">
        <v>-1</v>
      </c>
      <c r="I223" s="2">
        <v>0</v>
      </c>
      <c r="J223" s="2">
        <v>0</v>
      </c>
      <c r="M223" s="2" t="s">
        <v>1659</v>
      </c>
      <c r="N223" s="2">
        <v>-45.428885000000001</v>
      </c>
      <c r="O223" s="2">
        <v>-23.591502999999999</v>
      </c>
      <c r="AB223" s="2" t="s">
        <v>1537</v>
      </c>
      <c r="AE223" s="2">
        <v>3487</v>
      </c>
      <c r="AG223" s="2" t="s">
        <v>1648</v>
      </c>
      <c r="AH223" s="2" t="s">
        <v>405</v>
      </c>
      <c r="AI223" s="2" t="s">
        <v>1660</v>
      </c>
      <c r="AL223" s="2" t="s">
        <v>1533</v>
      </c>
    </row>
    <row r="224" spans="2:38">
      <c r="B224" s="2" t="s">
        <v>1661</v>
      </c>
      <c r="C224" s="2" t="s">
        <v>1662</v>
      </c>
      <c r="H224" s="2">
        <v>-1</v>
      </c>
      <c r="I224" s="2">
        <v>0</v>
      </c>
      <c r="J224" s="2">
        <v>0</v>
      </c>
      <c r="M224" s="2" t="s">
        <v>1663</v>
      </c>
      <c r="N224" s="2">
        <v>-45.429077999999997</v>
      </c>
      <c r="O224" s="2">
        <v>-23.590139000000001</v>
      </c>
      <c r="AB224" s="2" t="s">
        <v>1537</v>
      </c>
      <c r="AE224" s="2">
        <v>3488</v>
      </c>
      <c r="AG224" s="2" t="s">
        <v>1648</v>
      </c>
      <c r="AH224" s="2" t="s">
        <v>405</v>
      </c>
      <c r="AL224" s="2" t="s">
        <v>1533</v>
      </c>
    </row>
    <row r="225" spans="2:38">
      <c r="B225" s="2" t="s">
        <v>1664</v>
      </c>
      <c r="C225" s="2" t="s">
        <v>1665</v>
      </c>
      <c r="H225" s="2">
        <v>-1</v>
      </c>
      <c r="I225" s="2">
        <v>0</v>
      </c>
      <c r="J225" s="2">
        <v>0</v>
      </c>
      <c r="M225" s="2" t="s">
        <v>1666</v>
      </c>
      <c r="N225" s="2">
        <v>-45.429076999999999</v>
      </c>
      <c r="O225" s="2">
        <v>-23.590140000000002</v>
      </c>
      <c r="AB225" s="2" t="s">
        <v>109</v>
      </c>
      <c r="AC225" s="2" t="s">
        <v>990</v>
      </c>
      <c r="AD225" s="2">
        <v>5</v>
      </c>
      <c r="AE225" s="2">
        <v>3489</v>
      </c>
      <c r="AG225" s="2" t="s">
        <v>1648</v>
      </c>
      <c r="AH225" s="2" t="s">
        <v>405</v>
      </c>
      <c r="AL225" s="2" t="s">
        <v>1533</v>
      </c>
    </row>
    <row r="226" spans="2:38">
      <c r="B226" s="2" t="s">
        <v>1667</v>
      </c>
      <c r="C226" s="2" t="s">
        <v>1668</v>
      </c>
      <c r="H226" s="2">
        <v>-1</v>
      </c>
      <c r="I226" s="2">
        <v>0</v>
      </c>
      <c r="J226" s="2">
        <v>0</v>
      </c>
      <c r="M226" s="2" t="s">
        <v>1669</v>
      </c>
      <c r="N226" s="2">
        <v>-45.429940999999999</v>
      </c>
      <c r="O226" s="2">
        <v>-23.589715999999999</v>
      </c>
      <c r="AB226" s="2" t="s">
        <v>115</v>
      </c>
      <c r="AC226" s="2" t="s">
        <v>1019</v>
      </c>
      <c r="AD226" s="2">
        <v>8</v>
      </c>
      <c r="AE226" s="2">
        <v>3490</v>
      </c>
      <c r="AG226" s="2" t="s">
        <v>1648</v>
      </c>
      <c r="AH226" s="2" t="s">
        <v>405</v>
      </c>
      <c r="AL226" s="2" t="s">
        <v>1533</v>
      </c>
    </row>
    <row r="227" spans="2:38">
      <c r="B227" s="2" t="s">
        <v>1670</v>
      </c>
      <c r="C227" s="2" t="s">
        <v>1671</v>
      </c>
      <c r="H227" s="2">
        <v>-1</v>
      </c>
      <c r="I227" s="2">
        <v>0</v>
      </c>
      <c r="J227" s="2">
        <v>0</v>
      </c>
      <c r="M227" s="2" t="s">
        <v>1672</v>
      </c>
      <c r="N227" s="2">
        <v>-45.429873999999998</v>
      </c>
      <c r="O227" s="2">
        <v>-23.589787999999999</v>
      </c>
      <c r="AB227" s="2" t="s">
        <v>1537</v>
      </c>
      <c r="AE227" s="2">
        <v>3491</v>
      </c>
      <c r="AG227" s="2" t="s">
        <v>1648</v>
      </c>
      <c r="AH227" s="2" t="s">
        <v>405</v>
      </c>
      <c r="AL227" s="2" t="s">
        <v>1533</v>
      </c>
    </row>
    <row r="228" spans="2:38">
      <c r="B228" s="2" t="s">
        <v>1673</v>
      </c>
      <c r="C228" s="2" t="s">
        <v>1674</v>
      </c>
      <c r="H228" s="2">
        <v>-1</v>
      </c>
      <c r="I228" s="2">
        <v>0</v>
      </c>
      <c r="J228" s="2">
        <v>0</v>
      </c>
      <c r="M228" s="2" t="s">
        <v>1675</v>
      </c>
      <c r="N228" s="2">
        <v>-45.429746000000002</v>
      </c>
      <c r="O228" s="2">
        <v>-23.590071999999999</v>
      </c>
      <c r="AB228" s="2" t="s">
        <v>1537</v>
      </c>
      <c r="AE228" s="2">
        <v>3492</v>
      </c>
      <c r="AG228" s="2" t="s">
        <v>1648</v>
      </c>
      <c r="AH228" s="2" t="s">
        <v>405</v>
      </c>
      <c r="AL228" s="2" t="s">
        <v>1533</v>
      </c>
    </row>
    <row r="229" spans="2:38">
      <c r="B229" s="2" t="s">
        <v>1676</v>
      </c>
      <c r="C229" s="2" t="s">
        <v>1677</v>
      </c>
      <c r="H229" s="2">
        <v>-1</v>
      </c>
      <c r="I229" s="2">
        <v>0</v>
      </c>
      <c r="J229" s="2">
        <v>0</v>
      </c>
      <c r="M229" s="2" t="s">
        <v>1678</v>
      </c>
      <c r="N229" s="2">
        <v>-45.429819000000002</v>
      </c>
      <c r="O229" s="2">
        <v>-23.590309999999999</v>
      </c>
      <c r="AB229" s="2" t="s">
        <v>1537</v>
      </c>
      <c r="AE229" s="2">
        <v>3493</v>
      </c>
      <c r="AF229" s="2" t="s">
        <v>1679</v>
      </c>
      <c r="AG229" s="2" t="s">
        <v>1648</v>
      </c>
      <c r="AH229" s="2" t="s">
        <v>405</v>
      </c>
      <c r="AL229" s="2" t="s">
        <v>1533</v>
      </c>
    </row>
    <row r="230" spans="2:38">
      <c r="B230" s="2" t="s">
        <v>1680</v>
      </c>
      <c r="C230" s="2" t="s">
        <v>1681</v>
      </c>
      <c r="H230" s="2">
        <v>-1</v>
      </c>
      <c r="I230" s="2">
        <v>0</v>
      </c>
      <c r="J230" s="2">
        <v>0</v>
      </c>
      <c r="M230" s="2" t="s">
        <v>1682</v>
      </c>
      <c r="N230" s="2">
        <v>-45.429085000000001</v>
      </c>
      <c r="O230" s="2">
        <v>-23.591673</v>
      </c>
      <c r="AB230" s="2" t="s">
        <v>1537</v>
      </c>
      <c r="AE230" s="2">
        <v>3494</v>
      </c>
      <c r="AG230" s="2" t="s">
        <v>1648</v>
      </c>
      <c r="AH230" s="2" t="s">
        <v>405</v>
      </c>
      <c r="AL230" s="2" t="s">
        <v>1533</v>
      </c>
    </row>
    <row r="231" spans="2:38">
      <c r="B231" s="2" t="s">
        <v>1683</v>
      </c>
      <c r="C231" s="2" t="s">
        <v>1684</v>
      </c>
      <c r="H231" s="2">
        <v>-1</v>
      </c>
      <c r="I231" s="2">
        <v>0</v>
      </c>
      <c r="J231" s="2">
        <v>0</v>
      </c>
      <c r="M231" s="2" t="s">
        <v>1685</v>
      </c>
      <c r="N231" s="2">
        <v>-45.428759999999997</v>
      </c>
      <c r="O231" s="2">
        <v>-23.592967999999999</v>
      </c>
      <c r="AB231" s="2" t="s">
        <v>1326</v>
      </c>
      <c r="AE231" s="2">
        <v>3495</v>
      </c>
      <c r="AG231" s="2" t="s">
        <v>1648</v>
      </c>
      <c r="AH231" s="2" t="s">
        <v>405</v>
      </c>
      <c r="AL231" s="2" t="s">
        <v>1533</v>
      </c>
    </row>
    <row r="232" spans="2:38">
      <c r="B232" s="2" t="s">
        <v>1686</v>
      </c>
      <c r="C232" s="2" t="s">
        <v>1687</v>
      </c>
      <c r="H232" s="2">
        <v>-1</v>
      </c>
      <c r="I232" s="2">
        <v>0</v>
      </c>
      <c r="J232" s="2">
        <v>0</v>
      </c>
      <c r="M232" s="2" t="s">
        <v>1688</v>
      </c>
      <c r="N232" s="2">
        <v>-45.428899000000001</v>
      </c>
      <c r="O232" s="2">
        <v>-23.593297</v>
      </c>
      <c r="AB232" s="2" t="s">
        <v>1537</v>
      </c>
      <c r="AE232" s="2">
        <v>3496</v>
      </c>
      <c r="AG232" s="2" t="s">
        <v>1648</v>
      </c>
      <c r="AH232" s="2" t="s">
        <v>405</v>
      </c>
      <c r="AL232" s="2" t="s">
        <v>1533</v>
      </c>
    </row>
    <row r="233" spans="2:38">
      <c r="B233" s="2"/>
      <c r="C233" s="2"/>
      <c r="D233" s="2"/>
    </row>
    <row r="234" spans="2:38">
      <c r="B234" s="2"/>
    </row>
    <row r="235" spans="2:38">
      <c r="B235" s="2" t="s">
        <v>930</v>
      </c>
      <c r="C235" t="s">
        <v>932</v>
      </c>
      <c r="D235" t="s">
        <v>1225</v>
      </c>
      <c r="E235" t="s">
        <v>1226</v>
      </c>
      <c r="F235" t="s">
        <v>1227</v>
      </c>
      <c r="G235" t="s">
        <v>1228</v>
      </c>
      <c r="H235" t="s">
        <v>1229</v>
      </c>
      <c r="I235" t="s">
        <v>1230</v>
      </c>
      <c r="J235" t="s">
        <v>1231</v>
      </c>
      <c r="K235" t="s">
        <v>1232</v>
      </c>
      <c r="L235" t="s">
        <v>1233</v>
      </c>
      <c r="M235" t="s">
        <v>1234</v>
      </c>
      <c r="N235" t="s">
        <v>1689</v>
      </c>
      <c r="O235" t="s">
        <v>933</v>
      </c>
      <c r="P235" t="s">
        <v>934</v>
      </c>
    </row>
    <row r="236" spans="2:38">
      <c r="B236" s="2" t="s">
        <v>1690</v>
      </c>
      <c r="C236" t="s">
        <v>1691</v>
      </c>
      <c r="G236" s="2"/>
      <c r="H236" s="2">
        <v>-1</v>
      </c>
      <c r="I236" s="2">
        <v>0</v>
      </c>
      <c r="J236">
        <v>-1</v>
      </c>
      <c r="L236" s="2"/>
      <c r="M236" s="2" t="s">
        <v>1692</v>
      </c>
      <c r="N236" s="2" t="s">
        <v>1693</v>
      </c>
      <c r="O236" s="2">
        <v>-45.146127999999997</v>
      </c>
      <c r="P236" s="2">
        <v>-23.336694999999999</v>
      </c>
      <c r="Q236" s="2"/>
      <c r="R236" s="2"/>
      <c r="U236" s="2"/>
      <c r="W236" s="2"/>
      <c r="X236" s="2"/>
      <c r="Y236" s="2"/>
      <c r="AB236" s="2"/>
    </row>
    <row r="237" spans="2:38">
      <c r="B237" s="2" t="s">
        <v>1694</v>
      </c>
      <c r="C237" s="2" t="s">
        <v>1695</v>
      </c>
      <c r="D237" s="2"/>
      <c r="H237">
        <v>-1</v>
      </c>
      <c r="I237">
        <v>0</v>
      </c>
      <c r="J237">
        <v>-1</v>
      </c>
      <c r="M237" t="s">
        <v>1696</v>
      </c>
      <c r="N237" t="s">
        <v>1697</v>
      </c>
      <c r="O237">
        <v>-45.146883000000003</v>
      </c>
      <c r="P237">
        <v>-23.336969</v>
      </c>
    </row>
    <row r="238" spans="2:38">
      <c r="B238" s="2" t="s">
        <v>1698</v>
      </c>
      <c r="C238" t="s">
        <v>1699</v>
      </c>
      <c r="H238">
        <v>-1</v>
      </c>
      <c r="I238">
        <v>0</v>
      </c>
      <c r="J238">
        <v>-1</v>
      </c>
      <c r="M238" t="s">
        <v>1700</v>
      </c>
      <c r="N238" t="s">
        <v>1701</v>
      </c>
      <c r="O238">
        <v>-45.146900000000002</v>
      </c>
      <c r="P238">
        <v>-23.336995000000002</v>
      </c>
    </row>
    <row r="239" spans="2:38">
      <c r="B239" s="2" t="s">
        <v>1702</v>
      </c>
      <c r="C239" t="s">
        <v>1703</v>
      </c>
      <c r="H239">
        <v>-1</v>
      </c>
      <c r="I239">
        <v>0</v>
      </c>
      <c r="J239">
        <v>-1</v>
      </c>
      <c r="M239" t="s">
        <v>1704</v>
      </c>
      <c r="N239" t="s">
        <v>1705</v>
      </c>
      <c r="O239">
        <v>-45.146925000000003</v>
      </c>
      <c r="P239">
        <v>-23.337074000000001</v>
      </c>
    </row>
    <row r="240" spans="2:38">
      <c r="B240" s="2" t="s">
        <v>1706</v>
      </c>
      <c r="C240" t="s">
        <v>1707</v>
      </c>
      <c r="G240" s="2"/>
      <c r="H240" s="2">
        <v>-1</v>
      </c>
      <c r="I240" s="2">
        <v>0</v>
      </c>
      <c r="J240">
        <v>-1</v>
      </c>
      <c r="L240" s="2"/>
      <c r="M240" s="2" t="s">
        <v>1708</v>
      </c>
      <c r="N240" s="2" t="s">
        <v>1709</v>
      </c>
      <c r="O240" s="2">
        <v>-45.147382999999998</v>
      </c>
      <c r="P240" s="2">
        <v>-23.338059999999999</v>
      </c>
      <c r="Q240" s="2"/>
      <c r="R240" s="2"/>
      <c r="S240" s="2"/>
      <c r="T240" s="2"/>
      <c r="U240" s="2"/>
      <c r="W240" s="2"/>
      <c r="X240" s="2"/>
      <c r="Y240" s="2"/>
      <c r="AB240" s="2"/>
    </row>
    <row r="241" spans="2:28">
      <c r="B241" s="2" t="s">
        <v>1710</v>
      </c>
      <c r="C241" s="2" t="s">
        <v>1711</v>
      </c>
      <c r="D241" s="2"/>
      <c r="H241">
        <v>-1</v>
      </c>
      <c r="I241">
        <v>0</v>
      </c>
      <c r="J241">
        <v>-1</v>
      </c>
      <c r="M241" t="s">
        <v>1712</v>
      </c>
      <c r="N241" t="s">
        <v>1713</v>
      </c>
      <c r="O241">
        <v>-45.147382</v>
      </c>
      <c r="P241">
        <v>-23.338163999999999</v>
      </c>
    </row>
    <row r="242" spans="2:28">
      <c r="B242" s="2" t="s">
        <v>1714</v>
      </c>
      <c r="C242" t="s">
        <v>1715</v>
      </c>
      <c r="H242">
        <v>-1</v>
      </c>
      <c r="I242">
        <v>0</v>
      </c>
      <c r="J242">
        <v>-1</v>
      </c>
      <c r="M242" t="s">
        <v>1716</v>
      </c>
      <c r="N242" t="s">
        <v>1717</v>
      </c>
      <c r="O242">
        <v>-45.147962</v>
      </c>
      <c r="P242">
        <v>-23.338493</v>
      </c>
    </row>
    <row r="243" spans="2:28">
      <c r="B243" s="2" t="s">
        <v>1718</v>
      </c>
      <c r="C243" t="s">
        <v>1719</v>
      </c>
      <c r="H243">
        <v>-1</v>
      </c>
      <c r="I243">
        <v>0</v>
      </c>
      <c r="J243">
        <v>-1</v>
      </c>
      <c r="M243" t="s">
        <v>1720</v>
      </c>
      <c r="N243" t="s">
        <v>1721</v>
      </c>
      <c r="O243">
        <v>-45.148046000000001</v>
      </c>
      <c r="P243">
        <v>-23.338477000000001</v>
      </c>
    </row>
    <row r="244" spans="2:28">
      <c r="B244" s="2" t="s">
        <v>1722</v>
      </c>
      <c r="C244" t="s">
        <v>1723</v>
      </c>
      <c r="G244" s="2"/>
      <c r="H244" s="2">
        <v>-1</v>
      </c>
      <c r="I244" s="2">
        <v>0</v>
      </c>
      <c r="J244">
        <v>-1</v>
      </c>
      <c r="L244" s="2"/>
      <c r="M244" s="2" t="s">
        <v>1724</v>
      </c>
      <c r="N244" s="2" t="s">
        <v>1725</v>
      </c>
      <c r="O244" s="2">
        <v>-45.148001000000001</v>
      </c>
      <c r="P244" s="2">
        <v>-23.338502999999999</v>
      </c>
      <c r="Q244" s="2"/>
      <c r="R244" s="2"/>
      <c r="S244" s="2"/>
      <c r="T244" s="2"/>
      <c r="U244" s="2"/>
      <c r="W244" s="2"/>
      <c r="X244" s="2"/>
      <c r="Y244" s="2"/>
      <c r="AB244" s="2"/>
    </row>
    <row r="245" spans="2:28">
      <c r="B245" s="2" t="s">
        <v>1726</v>
      </c>
      <c r="C245" s="2" t="s">
        <v>1727</v>
      </c>
      <c r="D245" s="2"/>
      <c r="H245">
        <v>-1</v>
      </c>
      <c r="I245">
        <v>0</v>
      </c>
      <c r="J245">
        <v>-1</v>
      </c>
      <c r="M245" t="s">
        <v>1728</v>
      </c>
      <c r="N245" t="s">
        <v>1729</v>
      </c>
      <c r="O245">
        <v>-45.148010999999997</v>
      </c>
      <c r="P245">
        <v>-23.338504</v>
      </c>
    </row>
    <row r="246" spans="2:28">
      <c r="B246" s="2" t="s">
        <v>1730</v>
      </c>
      <c r="C246" t="s">
        <v>1731</v>
      </c>
      <c r="H246">
        <v>-1</v>
      </c>
      <c r="I246">
        <v>0</v>
      </c>
      <c r="J246">
        <v>-1</v>
      </c>
      <c r="M246" t="s">
        <v>1732</v>
      </c>
      <c r="N246" t="s">
        <v>1733</v>
      </c>
      <c r="O246">
        <v>-45.148369000000002</v>
      </c>
      <c r="P246">
        <v>-23.33868</v>
      </c>
    </row>
    <row r="247" spans="2:28">
      <c r="B247" s="2" t="s">
        <v>1734</v>
      </c>
      <c r="C247" t="s">
        <v>1735</v>
      </c>
      <c r="H247">
        <v>-1</v>
      </c>
      <c r="I247">
        <v>0</v>
      </c>
      <c r="J247">
        <v>-1</v>
      </c>
      <c r="M247" t="s">
        <v>1736</v>
      </c>
      <c r="N247" t="s">
        <v>1737</v>
      </c>
      <c r="O247">
        <v>-45.148648000000001</v>
      </c>
      <c r="P247">
        <v>-23.33859</v>
      </c>
    </row>
    <row r="248" spans="2:28">
      <c r="B248" s="2" t="s">
        <v>1738</v>
      </c>
      <c r="C248" t="s">
        <v>1739</v>
      </c>
      <c r="G248" s="2"/>
      <c r="H248" s="2">
        <v>-1</v>
      </c>
      <c r="I248" s="2">
        <v>0</v>
      </c>
      <c r="J248">
        <v>-1</v>
      </c>
      <c r="L248" s="2"/>
      <c r="M248" s="2" t="s">
        <v>1740</v>
      </c>
      <c r="N248" s="2" t="s">
        <v>1741</v>
      </c>
      <c r="O248" s="2">
        <v>-45.148636000000003</v>
      </c>
      <c r="P248" s="2">
        <v>-23.338588999999999</v>
      </c>
      <c r="Q248" s="2"/>
      <c r="R248" s="2"/>
      <c r="S248" s="2"/>
      <c r="T248" s="2"/>
      <c r="U248" s="2"/>
      <c r="W248" s="2"/>
      <c r="X248" s="2"/>
      <c r="Y248" s="2"/>
      <c r="AB248" s="2"/>
    </row>
    <row r="249" spans="2:28">
      <c r="B249" s="2" t="s">
        <v>1742</v>
      </c>
      <c r="C249" s="2" t="s">
        <v>1743</v>
      </c>
      <c r="D249" s="2"/>
      <c r="H249">
        <v>-1</v>
      </c>
      <c r="I249">
        <v>0</v>
      </c>
      <c r="J249">
        <v>-1</v>
      </c>
      <c r="M249" t="s">
        <v>1744</v>
      </c>
      <c r="N249" t="s">
        <v>1745</v>
      </c>
      <c r="O249">
        <v>-45.148791000000003</v>
      </c>
      <c r="P249">
        <v>-23.338518000000001</v>
      </c>
    </row>
    <row r="250" spans="2:28">
      <c r="B250" s="2" t="s">
        <v>1746</v>
      </c>
      <c r="C250" t="s">
        <v>1747</v>
      </c>
      <c r="H250">
        <v>-1</v>
      </c>
      <c r="I250">
        <v>0</v>
      </c>
      <c r="J250">
        <v>-1</v>
      </c>
      <c r="M250" t="s">
        <v>1748</v>
      </c>
      <c r="N250" t="s">
        <v>1749</v>
      </c>
      <c r="O250">
        <v>-45.149034999999998</v>
      </c>
      <c r="P250">
        <v>-23.338467999999999</v>
      </c>
    </row>
    <row r="251" spans="2:28">
      <c r="B251" s="2" t="s">
        <v>1750</v>
      </c>
      <c r="C251" t="s">
        <v>1751</v>
      </c>
      <c r="H251">
        <v>-1</v>
      </c>
      <c r="I251">
        <v>0</v>
      </c>
      <c r="J251">
        <v>-1</v>
      </c>
      <c r="M251" t="s">
        <v>1752</v>
      </c>
      <c r="N251" t="s">
        <v>1753</v>
      </c>
      <c r="O251">
        <v>-45.149160999999999</v>
      </c>
      <c r="P251">
        <v>-23.338466</v>
      </c>
    </row>
    <row r="252" spans="2:28">
      <c r="B252" s="2" t="s">
        <v>1754</v>
      </c>
      <c r="C252" t="s">
        <v>1755</v>
      </c>
      <c r="G252" s="2"/>
      <c r="H252" s="2">
        <v>-1</v>
      </c>
      <c r="I252" s="2">
        <v>0</v>
      </c>
      <c r="J252">
        <v>-1</v>
      </c>
      <c r="L252" s="2"/>
      <c r="M252" s="2" t="s">
        <v>1756</v>
      </c>
      <c r="N252" s="2" t="s">
        <v>1757</v>
      </c>
      <c r="O252" s="2">
        <v>-45.149307</v>
      </c>
      <c r="P252" s="2">
        <v>-23.338388999999999</v>
      </c>
      <c r="Q252" s="2"/>
      <c r="R252" s="2"/>
      <c r="S252" s="2"/>
      <c r="T252" s="2"/>
      <c r="U252" s="2"/>
      <c r="W252" s="2"/>
      <c r="X252" s="2"/>
      <c r="AB252" s="2"/>
    </row>
    <row r="253" spans="2:28">
      <c r="B253" s="2" t="s">
        <v>1758</v>
      </c>
      <c r="C253" s="2" t="s">
        <v>1759</v>
      </c>
      <c r="D253" s="2"/>
      <c r="H253">
        <v>-1</v>
      </c>
      <c r="I253">
        <v>0</v>
      </c>
      <c r="J253">
        <v>-1</v>
      </c>
      <c r="M253" t="s">
        <v>1760</v>
      </c>
      <c r="N253" t="s">
        <v>1761</v>
      </c>
      <c r="O253">
        <v>-45.149406999999997</v>
      </c>
      <c r="P253">
        <v>-23.338408999999999</v>
      </c>
    </row>
    <row r="254" spans="2:28">
      <c r="B254" s="2" t="s">
        <v>1762</v>
      </c>
      <c r="C254" t="s">
        <v>1763</v>
      </c>
      <c r="H254">
        <v>-1</v>
      </c>
      <c r="I254">
        <v>0</v>
      </c>
      <c r="J254">
        <v>-1</v>
      </c>
      <c r="M254" t="s">
        <v>1764</v>
      </c>
      <c r="N254" t="s">
        <v>1765</v>
      </c>
      <c r="O254">
        <v>-45.149481000000002</v>
      </c>
      <c r="P254">
        <v>-23.338415999999999</v>
      </c>
    </row>
    <row r="255" spans="2:28">
      <c r="B255" s="2" t="s">
        <v>1766</v>
      </c>
      <c r="C255" t="s">
        <v>1767</v>
      </c>
      <c r="H255">
        <v>-1</v>
      </c>
      <c r="I255">
        <v>0</v>
      </c>
      <c r="J255">
        <v>-1</v>
      </c>
      <c r="M255" t="s">
        <v>1768</v>
      </c>
      <c r="N255" t="s">
        <v>1769</v>
      </c>
      <c r="O255">
        <v>-45.149600999999997</v>
      </c>
      <c r="P255">
        <v>-23.338501000000001</v>
      </c>
    </row>
    <row r="256" spans="2:28">
      <c r="B256" s="2" t="s">
        <v>1770</v>
      </c>
      <c r="C256" t="s">
        <v>1771</v>
      </c>
      <c r="G256" s="2"/>
      <c r="H256" s="2">
        <v>-1</v>
      </c>
      <c r="I256" s="2">
        <v>0</v>
      </c>
      <c r="J256">
        <v>-1</v>
      </c>
      <c r="L256" s="2"/>
      <c r="M256" s="2" t="s">
        <v>1772</v>
      </c>
      <c r="N256" s="2" t="s">
        <v>1773</v>
      </c>
      <c r="O256" s="2">
        <v>-45.149650999999999</v>
      </c>
      <c r="P256" s="2">
        <v>-23.338498999999999</v>
      </c>
      <c r="Q256" s="2"/>
      <c r="R256" s="2"/>
      <c r="S256" s="2"/>
      <c r="T256" s="2"/>
      <c r="U256" s="2"/>
      <c r="W256" s="2"/>
      <c r="X256" s="2"/>
      <c r="AB256" s="2"/>
    </row>
    <row r="257" spans="2:28">
      <c r="B257" s="2" t="s">
        <v>1774</v>
      </c>
      <c r="C257" s="2" t="s">
        <v>1775</v>
      </c>
      <c r="D257" s="2"/>
      <c r="H257">
        <v>-1</v>
      </c>
      <c r="I257">
        <v>0</v>
      </c>
      <c r="J257">
        <v>-1</v>
      </c>
      <c r="M257" t="s">
        <v>1776</v>
      </c>
      <c r="N257" t="s">
        <v>1777</v>
      </c>
      <c r="O257">
        <v>-45.149779000000002</v>
      </c>
      <c r="P257">
        <v>-23.338524</v>
      </c>
    </row>
    <row r="258" spans="2:28">
      <c r="B258" s="2" t="s">
        <v>1778</v>
      </c>
      <c r="C258" t="s">
        <v>1779</v>
      </c>
      <c r="H258">
        <v>-1</v>
      </c>
      <c r="I258">
        <v>0</v>
      </c>
      <c r="J258">
        <v>-1</v>
      </c>
      <c r="M258" t="s">
        <v>1780</v>
      </c>
      <c r="N258" t="s">
        <v>1781</v>
      </c>
      <c r="O258">
        <v>-45.149895999999998</v>
      </c>
      <c r="P258">
        <v>-23.338515999999998</v>
      </c>
    </row>
    <row r="259" spans="2:28">
      <c r="B259" s="2" t="s">
        <v>1782</v>
      </c>
      <c r="C259" t="s">
        <v>1783</v>
      </c>
      <c r="H259">
        <v>-1</v>
      </c>
      <c r="I259">
        <v>0</v>
      </c>
      <c r="J259">
        <v>-1</v>
      </c>
      <c r="M259" t="s">
        <v>1784</v>
      </c>
      <c r="N259" t="s">
        <v>1785</v>
      </c>
      <c r="O259">
        <v>-45.150047999999998</v>
      </c>
      <c r="P259">
        <v>-23.338536000000001</v>
      </c>
    </row>
    <row r="260" spans="2:28">
      <c r="B260" s="2" t="s">
        <v>1786</v>
      </c>
      <c r="C260" t="s">
        <v>1787</v>
      </c>
      <c r="G260" s="2"/>
      <c r="H260" s="2">
        <v>-1</v>
      </c>
      <c r="I260" s="2">
        <v>0</v>
      </c>
      <c r="J260">
        <v>-1</v>
      </c>
      <c r="L260" s="2"/>
      <c r="M260" s="2" t="s">
        <v>1788</v>
      </c>
      <c r="N260" s="2" t="s">
        <v>1789</v>
      </c>
      <c r="O260" s="2">
        <v>-45.150153000000003</v>
      </c>
      <c r="P260" s="2">
        <v>-23.338538</v>
      </c>
      <c r="Q260" s="2"/>
      <c r="R260" s="2"/>
      <c r="S260" s="2"/>
      <c r="T260" s="2"/>
      <c r="U260" s="2"/>
      <c r="W260" s="2"/>
      <c r="X260" s="2"/>
      <c r="AB260" s="2"/>
    </row>
    <row r="261" spans="2:28">
      <c r="B261" s="2" t="s">
        <v>1790</v>
      </c>
      <c r="C261" s="2" t="s">
        <v>1791</v>
      </c>
      <c r="D261" s="2"/>
      <c r="H261">
        <v>-1</v>
      </c>
      <c r="I261">
        <v>0</v>
      </c>
      <c r="J261">
        <v>-1</v>
      </c>
      <c r="M261" t="s">
        <v>1792</v>
      </c>
      <c r="N261" t="s">
        <v>1793</v>
      </c>
      <c r="O261">
        <v>-45.150334000000001</v>
      </c>
      <c r="P261">
        <v>-23.338588999999999</v>
      </c>
    </row>
    <row r="262" spans="2:28">
      <c r="B262" s="2" t="s">
        <v>1794</v>
      </c>
      <c r="C262" t="s">
        <v>1795</v>
      </c>
      <c r="H262">
        <v>-1</v>
      </c>
      <c r="I262">
        <v>0</v>
      </c>
      <c r="J262">
        <v>-1</v>
      </c>
      <c r="M262" t="s">
        <v>1796</v>
      </c>
      <c r="N262" t="s">
        <v>1797</v>
      </c>
      <c r="O262">
        <v>-45.150478999999997</v>
      </c>
      <c r="P262">
        <v>-23.338685999999999</v>
      </c>
    </row>
    <row r="263" spans="2:28">
      <c r="B263" s="2" t="s">
        <v>1798</v>
      </c>
      <c r="C263" t="s">
        <v>1799</v>
      </c>
      <c r="H263">
        <v>-1</v>
      </c>
      <c r="I263">
        <v>0</v>
      </c>
      <c r="J263">
        <v>-1</v>
      </c>
      <c r="M263" t="s">
        <v>1800</v>
      </c>
      <c r="N263" t="s">
        <v>1801</v>
      </c>
      <c r="O263">
        <v>-45.150483999999999</v>
      </c>
      <c r="P263">
        <v>-23.338684000000001</v>
      </c>
    </row>
    <row r="264" spans="2:28">
      <c r="B264" s="2" t="s">
        <v>1802</v>
      </c>
      <c r="C264" t="s">
        <v>1803</v>
      </c>
      <c r="G264" s="2"/>
      <c r="H264" s="2">
        <v>-1</v>
      </c>
      <c r="I264" s="2">
        <v>0</v>
      </c>
      <c r="J264">
        <v>-1</v>
      </c>
      <c r="L264" s="2"/>
      <c r="M264" s="2" t="s">
        <v>1804</v>
      </c>
      <c r="N264" s="2" t="s">
        <v>1805</v>
      </c>
      <c r="O264" s="2">
        <v>-45.150506</v>
      </c>
      <c r="P264" s="2">
        <v>-23.338676</v>
      </c>
      <c r="Q264" s="2"/>
      <c r="R264" s="2"/>
      <c r="S264" s="2"/>
      <c r="T264" s="2"/>
      <c r="U264" s="2"/>
      <c r="W264" s="2"/>
      <c r="X264" s="2"/>
      <c r="AB264" s="2"/>
    </row>
    <row r="265" spans="2:28">
      <c r="B265" s="2" t="s">
        <v>1806</v>
      </c>
      <c r="C265" s="2" t="s">
        <v>1807</v>
      </c>
      <c r="D265" s="2"/>
      <c r="H265">
        <v>-1</v>
      </c>
      <c r="I265">
        <v>0</v>
      </c>
      <c r="J265">
        <v>-1</v>
      </c>
      <c r="M265" t="s">
        <v>1808</v>
      </c>
      <c r="N265" t="s">
        <v>1809</v>
      </c>
      <c r="O265">
        <v>-45.150646000000002</v>
      </c>
      <c r="P265">
        <v>-23.338706999999999</v>
      </c>
    </row>
    <row r="266" spans="2:28">
      <c r="B266" s="2" t="s">
        <v>1810</v>
      </c>
      <c r="C266" t="s">
        <v>1811</v>
      </c>
      <c r="H266">
        <v>-1</v>
      </c>
      <c r="I266">
        <v>0</v>
      </c>
      <c r="J266">
        <v>-1</v>
      </c>
      <c r="M266" t="s">
        <v>1812</v>
      </c>
      <c r="N266" t="s">
        <v>1813</v>
      </c>
      <c r="O266">
        <v>-45.150705000000002</v>
      </c>
      <c r="P266">
        <v>-23.338771999999999</v>
      </c>
    </row>
    <row r="267" spans="2:28">
      <c r="B267" s="2" t="s">
        <v>1814</v>
      </c>
      <c r="C267" t="s">
        <v>1815</v>
      </c>
      <c r="H267">
        <v>-1</v>
      </c>
      <c r="I267">
        <v>0</v>
      </c>
      <c r="J267">
        <v>-1</v>
      </c>
      <c r="M267" t="s">
        <v>1816</v>
      </c>
      <c r="N267" t="s">
        <v>1817</v>
      </c>
      <c r="O267">
        <v>-45.150790000000001</v>
      </c>
      <c r="P267">
        <v>-23.338742</v>
      </c>
    </row>
    <row r="268" spans="2:28">
      <c r="B268" s="2" t="s">
        <v>1818</v>
      </c>
      <c r="C268" t="s">
        <v>1819</v>
      </c>
      <c r="G268" s="2"/>
      <c r="H268" s="2">
        <v>-1</v>
      </c>
      <c r="I268" s="2">
        <v>0</v>
      </c>
      <c r="J268">
        <v>-1</v>
      </c>
      <c r="L268" s="2"/>
      <c r="M268" s="2" t="s">
        <v>1820</v>
      </c>
      <c r="N268" s="2" t="s">
        <v>1821</v>
      </c>
      <c r="O268" s="2">
        <v>-45.150801000000001</v>
      </c>
      <c r="P268" s="2">
        <v>-23.338732</v>
      </c>
      <c r="Q268" s="2"/>
      <c r="R268" s="2"/>
      <c r="S268" s="2"/>
      <c r="T268" s="2"/>
      <c r="U268" s="2"/>
      <c r="V268" s="2"/>
      <c r="W268" s="2"/>
      <c r="X268" s="2"/>
      <c r="Y268" s="2"/>
      <c r="AB268" s="2"/>
    </row>
    <row r="269" spans="2:28">
      <c r="B269" s="2" t="s">
        <v>1822</v>
      </c>
      <c r="C269" s="2" t="s">
        <v>1823</v>
      </c>
      <c r="D269" s="2"/>
      <c r="H269">
        <v>-1</v>
      </c>
      <c r="I269">
        <v>0</v>
      </c>
      <c r="J269">
        <v>-1</v>
      </c>
      <c r="M269" t="s">
        <v>1824</v>
      </c>
      <c r="N269" t="s">
        <v>1825</v>
      </c>
      <c r="O269">
        <v>-45.151134999999996</v>
      </c>
      <c r="P269">
        <v>-23.338677000000001</v>
      </c>
    </row>
    <row r="270" spans="2:28">
      <c r="B270" s="2" t="s">
        <v>1826</v>
      </c>
      <c r="C270" t="s">
        <v>1827</v>
      </c>
      <c r="H270">
        <v>-1</v>
      </c>
      <c r="I270">
        <v>0</v>
      </c>
      <c r="J270">
        <v>-1</v>
      </c>
      <c r="M270" t="s">
        <v>1828</v>
      </c>
      <c r="N270" t="s">
        <v>1829</v>
      </c>
      <c r="O270">
        <v>-45.151153999999998</v>
      </c>
      <c r="P270">
        <v>-23.338650000000001</v>
      </c>
    </row>
    <row r="271" spans="2:28">
      <c r="B271" s="2" t="s">
        <v>1830</v>
      </c>
      <c r="C271" t="s">
        <v>1831</v>
      </c>
      <c r="H271">
        <v>-1</v>
      </c>
      <c r="I271">
        <v>0</v>
      </c>
      <c r="J271">
        <v>-1</v>
      </c>
      <c r="M271" t="s">
        <v>1832</v>
      </c>
      <c r="N271" t="s">
        <v>1833</v>
      </c>
      <c r="O271">
        <v>-45.151406999999999</v>
      </c>
      <c r="P271">
        <v>-23.338488999999999</v>
      </c>
    </row>
    <row r="272" spans="2:28">
      <c r="B272" s="2" t="s">
        <v>1834</v>
      </c>
      <c r="C272" t="s">
        <v>1835</v>
      </c>
      <c r="G272" s="2"/>
      <c r="H272" s="2">
        <v>-1</v>
      </c>
      <c r="I272" s="2">
        <v>0</v>
      </c>
      <c r="J272">
        <v>-1</v>
      </c>
      <c r="L272" s="2"/>
      <c r="M272" s="2" t="s">
        <v>1836</v>
      </c>
      <c r="N272" s="2" t="s">
        <v>1837</v>
      </c>
      <c r="O272" s="2">
        <v>-45.151376999999997</v>
      </c>
      <c r="P272" s="2">
        <v>-23.338457999999999</v>
      </c>
      <c r="Q272" s="2"/>
      <c r="R272" s="2"/>
      <c r="S272" s="2"/>
      <c r="T272" s="2"/>
      <c r="U272" s="2"/>
      <c r="W272" s="2"/>
      <c r="X272" s="2"/>
      <c r="AB272" s="2"/>
    </row>
    <row r="273" spans="2:28">
      <c r="B273" s="2" t="s">
        <v>1838</v>
      </c>
      <c r="C273" s="2" t="s">
        <v>1839</v>
      </c>
      <c r="D273" s="2"/>
      <c r="H273">
        <v>-1</v>
      </c>
      <c r="I273">
        <v>0</v>
      </c>
      <c r="J273">
        <v>-1</v>
      </c>
      <c r="M273" t="s">
        <v>1840</v>
      </c>
      <c r="N273" t="s">
        <v>1841</v>
      </c>
      <c r="O273">
        <v>-45.151370999999997</v>
      </c>
      <c r="P273">
        <v>-23.338452</v>
      </c>
    </row>
    <row r="274" spans="2:28">
      <c r="B274" s="2" t="s">
        <v>1842</v>
      </c>
      <c r="C274" t="s">
        <v>1843</v>
      </c>
      <c r="H274">
        <v>-1</v>
      </c>
      <c r="I274">
        <v>0</v>
      </c>
      <c r="J274">
        <v>-1</v>
      </c>
      <c r="M274" t="s">
        <v>1844</v>
      </c>
      <c r="N274" t="s">
        <v>1845</v>
      </c>
      <c r="O274">
        <v>-45.151648000000002</v>
      </c>
      <c r="P274">
        <v>-23.338123</v>
      </c>
    </row>
    <row r="275" spans="2:28">
      <c r="B275" s="2" t="s">
        <v>1846</v>
      </c>
      <c r="C275" t="s">
        <v>1847</v>
      </c>
      <c r="H275">
        <v>-1</v>
      </c>
      <c r="I275">
        <v>0</v>
      </c>
      <c r="J275">
        <v>-1</v>
      </c>
      <c r="M275" t="s">
        <v>1848</v>
      </c>
      <c r="N275" t="s">
        <v>1849</v>
      </c>
      <c r="O275">
        <v>-45.151725999999996</v>
      </c>
      <c r="P275">
        <v>-23.338037</v>
      </c>
    </row>
    <row r="276" spans="2:28">
      <c r="B276" s="2" t="s">
        <v>1850</v>
      </c>
      <c r="C276" t="s">
        <v>1851</v>
      </c>
      <c r="G276" s="2"/>
      <c r="H276" s="2">
        <v>-1</v>
      </c>
      <c r="I276" s="2">
        <v>0</v>
      </c>
      <c r="J276">
        <v>-1</v>
      </c>
      <c r="L276" s="2"/>
      <c r="M276" s="2" t="s">
        <v>1852</v>
      </c>
      <c r="N276" s="2" t="s">
        <v>1853</v>
      </c>
      <c r="O276" s="2">
        <v>-45.151826</v>
      </c>
      <c r="P276" s="2">
        <v>-23.337900000000001</v>
      </c>
      <c r="Q276" s="2"/>
      <c r="R276" s="2"/>
      <c r="S276" s="2"/>
      <c r="T276" s="2"/>
      <c r="U276" s="2"/>
      <c r="W276" s="2"/>
      <c r="X276" s="2"/>
      <c r="AB276" s="2"/>
    </row>
    <row r="277" spans="2:28">
      <c r="B277" s="2" t="s">
        <v>1854</v>
      </c>
      <c r="C277" s="2" t="s">
        <v>1855</v>
      </c>
      <c r="D277" s="2"/>
      <c r="H277">
        <v>-1</v>
      </c>
      <c r="I277">
        <v>0</v>
      </c>
      <c r="J277">
        <v>-1</v>
      </c>
      <c r="M277" t="s">
        <v>1856</v>
      </c>
      <c r="N277" t="s">
        <v>1857</v>
      </c>
      <c r="O277">
        <v>-45.151913999999998</v>
      </c>
      <c r="P277">
        <v>-23.337792</v>
      </c>
    </row>
    <row r="278" spans="2:28">
      <c r="B278" s="2" t="s">
        <v>1858</v>
      </c>
      <c r="C278" t="s">
        <v>1859</v>
      </c>
      <c r="H278">
        <v>-1</v>
      </c>
      <c r="I278">
        <v>0</v>
      </c>
      <c r="J278">
        <v>-1</v>
      </c>
      <c r="M278" t="s">
        <v>1860</v>
      </c>
      <c r="N278" t="s">
        <v>1861</v>
      </c>
      <c r="O278">
        <v>-45.152053000000002</v>
      </c>
      <c r="P278">
        <v>-23.337638999999999</v>
      </c>
    </row>
    <row r="279" spans="2:28">
      <c r="B279" s="2" t="s">
        <v>1862</v>
      </c>
      <c r="C279" t="s">
        <v>1863</v>
      </c>
      <c r="H279">
        <v>-1</v>
      </c>
      <c r="I279">
        <v>0</v>
      </c>
      <c r="J279">
        <v>-1</v>
      </c>
      <c r="M279" t="s">
        <v>1864</v>
      </c>
      <c r="N279" t="s">
        <v>1865</v>
      </c>
      <c r="O279">
        <v>-45.152164999999997</v>
      </c>
      <c r="P279">
        <v>-23.337569999999999</v>
      </c>
    </row>
    <row r="280" spans="2:28">
      <c r="B280" s="2" t="s">
        <v>1866</v>
      </c>
      <c r="C280" t="s">
        <v>1867</v>
      </c>
      <c r="G280" s="2"/>
      <c r="H280" s="2">
        <v>-1</v>
      </c>
      <c r="I280" s="2">
        <v>0</v>
      </c>
      <c r="J280">
        <v>-1</v>
      </c>
      <c r="L280" s="2"/>
      <c r="M280" s="2" t="s">
        <v>1868</v>
      </c>
      <c r="N280" s="2" t="s">
        <v>1869</v>
      </c>
      <c r="O280" s="2">
        <v>-45.152248999999998</v>
      </c>
      <c r="P280" s="2">
        <v>-23.337555999999999</v>
      </c>
      <c r="Q280" s="2"/>
      <c r="R280" s="2"/>
      <c r="U280" s="2"/>
      <c r="W280" s="2"/>
      <c r="X280" s="2"/>
      <c r="AB280" s="2"/>
    </row>
    <row r="281" spans="2:28">
      <c r="B281" s="2" t="s">
        <v>1870</v>
      </c>
      <c r="C281" s="2" t="s">
        <v>1871</v>
      </c>
      <c r="D281" s="2"/>
      <c r="H281">
        <v>-1</v>
      </c>
      <c r="I281">
        <v>0</v>
      </c>
      <c r="J281">
        <v>-1</v>
      </c>
      <c r="M281" t="s">
        <v>1872</v>
      </c>
      <c r="N281" t="s">
        <v>1873</v>
      </c>
      <c r="O281">
        <v>-45.152493999999997</v>
      </c>
      <c r="P281">
        <v>-23.337364000000001</v>
      </c>
    </row>
    <row r="282" spans="2:28">
      <c r="B282" s="2" t="s">
        <v>1874</v>
      </c>
      <c r="C282" t="s">
        <v>1875</v>
      </c>
      <c r="H282">
        <v>-1</v>
      </c>
      <c r="I282">
        <v>0</v>
      </c>
      <c r="J282">
        <v>-1</v>
      </c>
      <c r="M282" t="s">
        <v>1876</v>
      </c>
      <c r="N282" t="s">
        <v>1877</v>
      </c>
      <c r="O282">
        <v>-45.152492000000002</v>
      </c>
      <c r="P282">
        <v>-23.337364000000001</v>
      </c>
    </row>
    <row r="283" spans="2:28">
      <c r="B283" s="2" t="s">
        <v>1878</v>
      </c>
      <c r="C283" t="s">
        <v>1879</v>
      </c>
      <c r="H283">
        <v>-1</v>
      </c>
      <c r="I283">
        <v>0</v>
      </c>
      <c r="J283">
        <v>-1</v>
      </c>
      <c r="M283" t="s">
        <v>1880</v>
      </c>
      <c r="N283" t="s">
        <v>1881</v>
      </c>
      <c r="O283">
        <v>-45.151561000000001</v>
      </c>
      <c r="P283">
        <v>-23.337454000000001</v>
      </c>
    </row>
    <row r="284" spans="2:28">
      <c r="B284" s="2" t="s">
        <v>1882</v>
      </c>
      <c r="C284" t="s">
        <v>1883</v>
      </c>
      <c r="G284" s="2"/>
      <c r="H284" s="2">
        <v>-1</v>
      </c>
      <c r="I284" s="2">
        <v>0</v>
      </c>
      <c r="J284">
        <v>-1</v>
      </c>
      <c r="L284" s="2"/>
      <c r="M284" s="2" t="s">
        <v>1884</v>
      </c>
      <c r="N284" s="2" t="s">
        <v>1885</v>
      </c>
      <c r="O284" s="2">
        <v>-45.150931999999997</v>
      </c>
      <c r="P284" s="2">
        <v>-23.337831000000001</v>
      </c>
      <c r="Q284" s="2"/>
      <c r="R284" s="2"/>
      <c r="S284" s="2"/>
      <c r="T284" s="2"/>
      <c r="U284" s="2"/>
      <c r="W284" s="2"/>
      <c r="X284" s="2"/>
      <c r="Y284" s="2"/>
      <c r="AB284" s="2"/>
    </row>
    <row r="285" spans="2:28">
      <c r="B285" s="2" t="s">
        <v>1886</v>
      </c>
      <c r="C285" s="2" t="s">
        <v>1887</v>
      </c>
      <c r="D285" s="2"/>
      <c r="H285">
        <v>-1</v>
      </c>
      <c r="I285">
        <v>0</v>
      </c>
      <c r="J285">
        <v>-1</v>
      </c>
      <c r="M285" t="s">
        <v>1888</v>
      </c>
      <c r="N285" t="s">
        <v>1889</v>
      </c>
      <c r="O285">
        <v>-45.153759000000001</v>
      </c>
      <c r="P285">
        <v>-23.338363999999999</v>
      </c>
    </row>
    <row r="286" spans="2:28">
      <c r="B286" s="2" t="s">
        <v>1890</v>
      </c>
      <c r="C286" t="s">
        <v>1891</v>
      </c>
      <c r="H286">
        <v>-1</v>
      </c>
      <c r="I286">
        <v>0</v>
      </c>
      <c r="J286">
        <v>-1</v>
      </c>
      <c r="M286" t="s">
        <v>1892</v>
      </c>
      <c r="N286" t="s">
        <v>1893</v>
      </c>
      <c r="O286">
        <v>-45.154794000000003</v>
      </c>
      <c r="P286">
        <v>-23.339320000000001</v>
      </c>
    </row>
    <row r="287" spans="2:28">
      <c r="B287" s="2" t="s">
        <v>1894</v>
      </c>
      <c r="C287" t="s">
        <v>1895</v>
      </c>
      <c r="H287">
        <v>-1</v>
      </c>
      <c r="I287">
        <v>0</v>
      </c>
      <c r="J287">
        <v>-1</v>
      </c>
      <c r="M287" t="s">
        <v>1896</v>
      </c>
      <c r="N287" t="s">
        <v>1897</v>
      </c>
      <c r="O287">
        <v>-45.155897000000003</v>
      </c>
      <c r="P287">
        <v>-23.341768999999999</v>
      </c>
    </row>
    <row r="288" spans="2:28">
      <c r="B288" s="2" t="s">
        <v>1898</v>
      </c>
      <c r="C288" t="s">
        <v>1899</v>
      </c>
      <c r="G288" s="2"/>
      <c r="H288" s="2">
        <v>-1</v>
      </c>
      <c r="I288" s="2">
        <v>0</v>
      </c>
      <c r="J288">
        <v>-1</v>
      </c>
      <c r="L288" s="2"/>
      <c r="M288" s="2" t="s">
        <v>1900</v>
      </c>
      <c r="N288" s="2" t="s">
        <v>1901</v>
      </c>
      <c r="O288" s="2">
        <v>-45.155230000000003</v>
      </c>
      <c r="P288" s="2">
        <v>-23.342568</v>
      </c>
      <c r="Q288" s="2"/>
      <c r="R288" s="2"/>
      <c r="S288" s="2"/>
      <c r="T288" s="2"/>
      <c r="U288" s="2"/>
      <c r="W288" s="2"/>
      <c r="X288" s="2"/>
      <c r="AB288" s="2"/>
    </row>
    <row r="289" spans="2:28">
      <c r="B289" s="2" t="s">
        <v>1902</v>
      </c>
      <c r="C289" s="2" t="s">
        <v>1903</v>
      </c>
      <c r="D289" s="2"/>
      <c r="H289">
        <v>-1</v>
      </c>
      <c r="I289">
        <v>0</v>
      </c>
      <c r="J289">
        <v>-1</v>
      </c>
      <c r="M289" t="s">
        <v>1904</v>
      </c>
      <c r="N289" t="s">
        <v>1905</v>
      </c>
      <c r="O289">
        <v>-45.155304000000001</v>
      </c>
      <c r="P289">
        <v>-23.342578</v>
      </c>
    </row>
    <row r="290" spans="2:28">
      <c r="B290" s="2" t="s">
        <v>1906</v>
      </c>
      <c r="C290" t="s">
        <v>1907</v>
      </c>
      <c r="H290">
        <v>-1</v>
      </c>
      <c r="I290">
        <v>0</v>
      </c>
      <c r="J290">
        <v>-1</v>
      </c>
      <c r="M290" t="s">
        <v>1908</v>
      </c>
      <c r="N290" t="s">
        <v>1909</v>
      </c>
      <c r="O290">
        <v>-45.155351000000003</v>
      </c>
      <c r="P290">
        <v>-23.342561</v>
      </c>
    </row>
    <row r="291" spans="2:28">
      <c r="B291" s="2" t="s">
        <v>1910</v>
      </c>
      <c r="C291" t="s">
        <v>1911</v>
      </c>
      <c r="H291">
        <v>-1</v>
      </c>
      <c r="I291">
        <v>0</v>
      </c>
      <c r="J291">
        <v>-1</v>
      </c>
      <c r="M291" t="s">
        <v>1912</v>
      </c>
      <c r="N291" t="s">
        <v>1913</v>
      </c>
      <c r="O291">
        <v>-45.155166000000001</v>
      </c>
      <c r="P291">
        <v>-23.342905999999999</v>
      </c>
    </row>
    <row r="292" spans="2:28">
      <c r="B292" s="2" t="s">
        <v>1914</v>
      </c>
      <c r="C292" t="s">
        <v>1915</v>
      </c>
      <c r="G292" s="2"/>
      <c r="H292" s="2">
        <v>-1</v>
      </c>
      <c r="I292" s="2">
        <v>0</v>
      </c>
      <c r="J292">
        <v>-1</v>
      </c>
      <c r="L292" s="2"/>
      <c r="M292" s="2" t="s">
        <v>1916</v>
      </c>
      <c r="N292" s="2" t="s">
        <v>1917</v>
      </c>
      <c r="O292" s="2">
        <v>-45.155529999999999</v>
      </c>
      <c r="P292" s="2">
        <v>-23.343373</v>
      </c>
      <c r="Q292" s="2"/>
      <c r="R292" s="2"/>
      <c r="S292" s="2"/>
      <c r="T292" s="2"/>
      <c r="U292" s="2"/>
      <c r="W292" s="2"/>
      <c r="X292" s="2"/>
      <c r="AB292" s="2"/>
    </row>
    <row r="293" spans="2:28">
      <c r="B293" s="2" t="s">
        <v>1918</v>
      </c>
      <c r="C293" s="2" t="s">
        <v>1919</v>
      </c>
      <c r="D293" s="2"/>
      <c r="H293">
        <v>-1</v>
      </c>
      <c r="I293">
        <v>0</v>
      </c>
      <c r="J293">
        <v>-1</v>
      </c>
      <c r="M293" t="s">
        <v>1920</v>
      </c>
      <c r="N293" t="s">
        <v>1921</v>
      </c>
      <c r="O293">
        <v>-45.155487000000001</v>
      </c>
      <c r="P293">
        <v>-23.343313999999999</v>
      </c>
    </row>
    <row r="294" spans="2:28">
      <c r="B294" s="2" t="s">
        <v>1922</v>
      </c>
      <c r="C294" t="s">
        <v>1923</v>
      </c>
      <c r="H294">
        <v>-1</v>
      </c>
      <c r="I294">
        <v>0</v>
      </c>
      <c r="J294">
        <v>-1</v>
      </c>
      <c r="M294" t="s">
        <v>1924</v>
      </c>
      <c r="N294" t="s">
        <v>1925</v>
      </c>
      <c r="O294">
        <v>-45.155532999999998</v>
      </c>
      <c r="P294">
        <v>-23.343481000000001</v>
      </c>
    </row>
    <row r="295" spans="2:28">
      <c r="B295" s="2" t="s">
        <v>1926</v>
      </c>
      <c r="C295" t="s">
        <v>1927</v>
      </c>
      <c r="H295">
        <v>-1</v>
      </c>
      <c r="I295">
        <v>0</v>
      </c>
      <c r="J295">
        <v>-1</v>
      </c>
      <c r="M295" t="s">
        <v>1928</v>
      </c>
      <c r="N295" t="s">
        <v>1929</v>
      </c>
      <c r="O295">
        <v>-45.155527999999997</v>
      </c>
      <c r="P295">
        <v>-23.343703000000001</v>
      </c>
    </row>
    <row r="296" spans="2:28">
      <c r="B296" s="2" t="s">
        <v>1930</v>
      </c>
      <c r="C296" t="s">
        <v>1931</v>
      </c>
      <c r="G296" s="2"/>
      <c r="H296" s="2">
        <v>-1</v>
      </c>
      <c r="I296" s="2">
        <v>0</v>
      </c>
      <c r="J296">
        <v>-1</v>
      </c>
      <c r="L296" s="2"/>
      <c r="M296" s="2" t="s">
        <v>1932</v>
      </c>
      <c r="N296" s="2" t="s">
        <v>1933</v>
      </c>
      <c r="O296" s="2">
        <v>-45.155546999999999</v>
      </c>
      <c r="P296" s="2">
        <v>-23.343699999999998</v>
      </c>
      <c r="Q296" s="2"/>
      <c r="R296" s="2"/>
      <c r="S296" s="2"/>
      <c r="T296" s="2"/>
      <c r="U296" s="2"/>
      <c r="W296" s="2"/>
      <c r="X296" s="2"/>
      <c r="AB296" s="2"/>
    </row>
    <row r="297" spans="2:28">
      <c r="B297" s="2" t="s">
        <v>1934</v>
      </c>
      <c r="C297" s="2" t="s">
        <v>1935</v>
      </c>
      <c r="D297" s="2"/>
      <c r="H297">
        <v>-1</v>
      </c>
      <c r="I297">
        <v>0</v>
      </c>
      <c r="J297">
        <v>-1</v>
      </c>
      <c r="M297" t="s">
        <v>1936</v>
      </c>
      <c r="N297" t="s">
        <v>1937</v>
      </c>
      <c r="O297">
        <v>-45.155645999999997</v>
      </c>
      <c r="P297">
        <v>-23.343881</v>
      </c>
    </row>
    <row r="298" spans="2:28">
      <c r="B298" s="2" t="s">
        <v>1938</v>
      </c>
      <c r="C298" t="s">
        <v>1939</v>
      </c>
      <c r="H298">
        <v>-1</v>
      </c>
      <c r="I298">
        <v>0</v>
      </c>
      <c r="J298">
        <v>-1</v>
      </c>
      <c r="M298" t="s">
        <v>1940</v>
      </c>
      <c r="N298" t="s">
        <v>1941</v>
      </c>
      <c r="O298">
        <v>-45.157590999999996</v>
      </c>
      <c r="P298">
        <v>-23.346803000000001</v>
      </c>
    </row>
    <row r="299" spans="2:28">
      <c r="B299" s="2" t="s">
        <v>1942</v>
      </c>
      <c r="C299" t="s">
        <v>1943</v>
      </c>
      <c r="H299">
        <v>-1</v>
      </c>
      <c r="I299">
        <v>0</v>
      </c>
      <c r="J299">
        <v>-1</v>
      </c>
      <c r="M299" t="s">
        <v>1944</v>
      </c>
      <c r="N299" t="s">
        <v>1945</v>
      </c>
      <c r="O299">
        <v>-45.15737</v>
      </c>
      <c r="P299">
        <v>-23.347929000000001</v>
      </c>
    </row>
    <row r="300" spans="2:28">
      <c r="B300" s="2" t="s">
        <v>1946</v>
      </c>
      <c r="C300" t="s">
        <v>1947</v>
      </c>
      <c r="G300" s="2"/>
      <c r="H300" s="2">
        <v>-1</v>
      </c>
      <c r="I300" s="2">
        <v>0</v>
      </c>
      <c r="J300">
        <v>-1</v>
      </c>
      <c r="L300" s="2"/>
      <c r="M300" s="2" t="s">
        <v>1948</v>
      </c>
      <c r="N300" s="2" t="s">
        <v>1949</v>
      </c>
      <c r="O300" s="2">
        <v>-45.157359999999997</v>
      </c>
      <c r="P300" s="2">
        <v>-23.347920999999999</v>
      </c>
      <c r="Q300" s="2"/>
      <c r="R300" s="2"/>
      <c r="S300" s="2"/>
      <c r="T300" s="2"/>
      <c r="U300" s="2"/>
      <c r="W300" s="2"/>
      <c r="X300" s="2"/>
      <c r="Y300" s="2"/>
      <c r="AB300" s="2"/>
    </row>
    <row r="301" spans="2:28">
      <c r="B301" s="2" t="s">
        <v>1950</v>
      </c>
      <c r="C301" s="2" t="s">
        <v>1951</v>
      </c>
      <c r="D301" s="2"/>
      <c r="H301">
        <v>-1</v>
      </c>
      <c r="I301">
        <v>0</v>
      </c>
      <c r="J301">
        <v>-1</v>
      </c>
      <c r="M301" t="s">
        <v>1952</v>
      </c>
      <c r="N301" t="s">
        <v>1953</v>
      </c>
      <c r="O301">
        <v>-45.157361999999999</v>
      </c>
      <c r="P301">
        <v>-23.347925</v>
      </c>
    </row>
    <row r="302" spans="2:28">
      <c r="B302" s="2" t="s">
        <v>1954</v>
      </c>
      <c r="C302" t="s">
        <v>1955</v>
      </c>
      <c r="H302">
        <v>-1</v>
      </c>
      <c r="I302">
        <v>0</v>
      </c>
      <c r="J302">
        <v>-1</v>
      </c>
      <c r="M302" t="s">
        <v>1956</v>
      </c>
      <c r="N302" t="s">
        <v>1957</v>
      </c>
      <c r="O302">
        <v>-45.154912000000003</v>
      </c>
      <c r="P302">
        <v>-23.348825999999999</v>
      </c>
    </row>
    <row r="303" spans="2:28">
      <c r="B303" s="2" t="s">
        <v>1958</v>
      </c>
      <c r="C303" t="s">
        <v>1959</v>
      </c>
      <c r="H303">
        <v>-1</v>
      </c>
      <c r="I303">
        <v>0</v>
      </c>
      <c r="J303">
        <v>-1</v>
      </c>
      <c r="M303" t="s">
        <v>1960</v>
      </c>
      <c r="N303" t="s">
        <v>1961</v>
      </c>
      <c r="O303">
        <v>-45.153852999999998</v>
      </c>
      <c r="P303">
        <v>-23.348973999999998</v>
      </c>
    </row>
    <row r="304" spans="2:28">
      <c r="B304" s="2" t="s">
        <v>1962</v>
      </c>
      <c r="C304" t="s">
        <v>1963</v>
      </c>
      <c r="G304" s="2"/>
      <c r="H304" s="2">
        <v>-1</v>
      </c>
      <c r="I304" s="2">
        <v>0</v>
      </c>
      <c r="J304">
        <v>-1</v>
      </c>
      <c r="L304" s="2"/>
      <c r="M304" s="2"/>
      <c r="N304" s="2"/>
      <c r="O304" s="2">
        <v>-45.150449000000002</v>
      </c>
      <c r="P304" s="2">
        <v>-23.350383999999998</v>
      </c>
      <c r="Q304" s="2"/>
      <c r="R304" s="2"/>
      <c r="S304" s="2"/>
      <c r="T304" s="2"/>
      <c r="U304" s="2"/>
      <c r="W304" s="2"/>
      <c r="X304" s="2"/>
      <c r="Y304" s="2"/>
      <c r="AB304" s="2"/>
    </row>
    <row r="305" spans="2:28">
      <c r="B305" s="2" t="s">
        <v>1964</v>
      </c>
      <c r="C305" s="2" t="s">
        <v>1965</v>
      </c>
      <c r="D305" s="2"/>
      <c r="H305">
        <v>-1</v>
      </c>
      <c r="I305">
        <v>0</v>
      </c>
      <c r="J305">
        <v>-1</v>
      </c>
      <c r="M305" t="s">
        <v>1966</v>
      </c>
      <c r="N305" t="s">
        <v>1967</v>
      </c>
      <c r="O305">
        <v>-45.150421000000001</v>
      </c>
      <c r="P305">
        <v>-23.350353999999999</v>
      </c>
    </row>
    <row r="306" spans="2:28">
      <c r="B306" s="2" t="s">
        <v>1968</v>
      </c>
      <c r="C306" t="s">
        <v>1969</v>
      </c>
      <c r="H306">
        <v>-1</v>
      </c>
      <c r="I306">
        <v>0</v>
      </c>
      <c r="J306">
        <v>-1</v>
      </c>
      <c r="M306" t="s">
        <v>1970</v>
      </c>
      <c r="N306" t="s">
        <v>1971</v>
      </c>
      <c r="O306">
        <v>-45.150483999999999</v>
      </c>
      <c r="P306">
        <v>-23.350117999999998</v>
      </c>
    </row>
    <row r="307" spans="2:28">
      <c r="B307" s="2" t="s">
        <v>1972</v>
      </c>
      <c r="C307" t="s">
        <v>1973</v>
      </c>
      <c r="H307">
        <v>-1</v>
      </c>
      <c r="I307">
        <v>0</v>
      </c>
      <c r="J307">
        <v>-1</v>
      </c>
      <c r="M307" t="s">
        <v>1974</v>
      </c>
      <c r="N307" t="s">
        <v>1975</v>
      </c>
      <c r="O307">
        <v>-45.150207000000002</v>
      </c>
      <c r="P307">
        <v>-23.349976999999999</v>
      </c>
    </row>
    <row r="308" spans="2:28">
      <c r="B308" s="2" t="s">
        <v>1976</v>
      </c>
      <c r="C308" t="s">
        <v>1977</v>
      </c>
      <c r="G308" s="2"/>
      <c r="H308" s="2">
        <v>-1</v>
      </c>
      <c r="I308" s="2">
        <v>0</v>
      </c>
      <c r="J308">
        <v>-1</v>
      </c>
      <c r="L308" s="2"/>
      <c r="M308" s="2" t="s">
        <v>1978</v>
      </c>
      <c r="N308" s="2" t="s">
        <v>1979</v>
      </c>
      <c r="O308" s="2">
        <v>-45.149709000000001</v>
      </c>
      <c r="P308" s="2">
        <v>-23.349744999999999</v>
      </c>
      <c r="Q308" s="2"/>
      <c r="R308" s="2"/>
      <c r="S308" s="2"/>
      <c r="T308" s="2"/>
      <c r="U308" s="2"/>
      <c r="W308" s="2"/>
      <c r="X308" s="2"/>
      <c r="AB308" s="2"/>
    </row>
    <row r="309" spans="2:28">
      <c r="B309" s="2" t="s">
        <v>1980</v>
      </c>
      <c r="C309" s="2" t="s">
        <v>1981</v>
      </c>
      <c r="D309" s="2"/>
      <c r="H309">
        <v>-1</v>
      </c>
      <c r="I309">
        <v>0</v>
      </c>
      <c r="J309">
        <v>-1</v>
      </c>
      <c r="M309" t="s">
        <v>1982</v>
      </c>
      <c r="N309" t="s">
        <v>1983</v>
      </c>
      <c r="O309">
        <v>-45.147497999999999</v>
      </c>
      <c r="P309">
        <v>-23.347559</v>
      </c>
    </row>
    <row r="310" spans="2:28">
      <c r="B310" s="2" t="s">
        <v>1984</v>
      </c>
      <c r="C310" t="s">
        <v>1985</v>
      </c>
      <c r="H310">
        <v>-1</v>
      </c>
      <c r="I310">
        <v>0</v>
      </c>
      <c r="J310">
        <v>-1</v>
      </c>
      <c r="M310" t="s">
        <v>1986</v>
      </c>
      <c r="N310" t="s">
        <v>1987</v>
      </c>
      <c r="O310">
        <v>-45.145726000000003</v>
      </c>
      <c r="P310">
        <v>-23.345673999999999</v>
      </c>
    </row>
    <row r="311" spans="2:28">
      <c r="B311" s="2" t="s">
        <v>1988</v>
      </c>
      <c r="C311" t="s">
        <v>1989</v>
      </c>
      <c r="H311">
        <v>-1</v>
      </c>
      <c r="I311">
        <v>0</v>
      </c>
      <c r="J311">
        <v>-1</v>
      </c>
      <c r="M311" t="s">
        <v>1990</v>
      </c>
      <c r="N311" t="s">
        <v>1991</v>
      </c>
      <c r="O311">
        <v>-45.146013000000004</v>
      </c>
      <c r="P311">
        <v>-23.345305</v>
      </c>
    </row>
    <row r="312" spans="2:28">
      <c r="B312" s="2" t="s">
        <v>1992</v>
      </c>
      <c r="C312" t="s">
        <v>1993</v>
      </c>
      <c r="G312" s="2"/>
      <c r="H312" s="2">
        <v>-1</v>
      </c>
      <c r="I312" s="2">
        <v>0</v>
      </c>
      <c r="J312">
        <v>-1</v>
      </c>
      <c r="L312" s="2"/>
      <c r="M312" s="2" t="s">
        <v>1994</v>
      </c>
      <c r="N312" s="2" t="s">
        <v>1995</v>
      </c>
      <c r="O312" s="2">
        <v>-45.146650999999999</v>
      </c>
      <c r="P312" s="2">
        <v>-23.344149999999999</v>
      </c>
      <c r="Q312" s="2"/>
      <c r="R312" s="2"/>
      <c r="S312" s="2"/>
      <c r="T312" s="2"/>
      <c r="U312" s="2"/>
      <c r="W312" s="2"/>
      <c r="X312" s="2"/>
      <c r="Y312" s="2"/>
      <c r="AB312" s="2"/>
    </row>
    <row r="313" spans="2:28">
      <c r="B313" s="2" t="s">
        <v>1996</v>
      </c>
      <c r="C313" s="2" t="s">
        <v>1997</v>
      </c>
      <c r="D313" s="2"/>
      <c r="H313">
        <v>-1</v>
      </c>
      <c r="I313">
        <v>0</v>
      </c>
      <c r="J313">
        <v>-1</v>
      </c>
      <c r="M313" t="s">
        <v>1998</v>
      </c>
      <c r="N313" t="s">
        <v>1999</v>
      </c>
      <c r="O313">
        <v>-45.146706000000002</v>
      </c>
      <c r="P313">
        <v>-23.343986999999998</v>
      </c>
    </row>
    <row r="314" spans="2:28">
      <c r="B314" s="2" t="s">
        <v>2000</v>
      </c>
      <c r="C314" t="s">
        <v>2001</v>
      </c>
      <c r="H314">
        <v>-1</v>
      </c>
      <c r="I314">
        <v>0</v>
      </c>
      <c r="J314">
        <v>-1</v>
      </c>
      <c r="M314" t="s">
        <v>2002</v>
      </c>
      <c r="N314" t="s">
        <v>2003</v>
      </c>
      <c r="O314">
        <v>-45.146845999999996</v>
      </c>
      <c r="P314">
        <v>-23.342866999999998</v>
      </c>
    </row>
    <row r="315" spans="2:28">
      <c r="B315" s="2" t="s">
        <v>2004</v>
      </c>
      <c r="C315" t="s">
        <v>2005</v>
      </c>
      <c r="H315">
        <v>-1</v>
      </c>
      <c r="I315">
        <v>0</v>
      </c>
      <c r="J315">
        <v>-1</v>
      </c>
      <c r="M315" t="s">
        <v>2006</v>
      </c>
      <c r="N315" t="s">
        <v>2007</v>
      </c>
      <c r="O315">
        <v>-45.146731000000003</v>
      </c>
      <c r="P315">
        <v>-23.342662000000001</v>
      </c>
    </row>
    <row r="316" spans="2:28">
      <c r="B316" s="2" t="s">
        <v>2008</v>
      </c>
      <c r="C316" t="s">
        <v>2009</v>
      </c>
      <c r="G316" s="2"/>
      <c r="H316" s="2">
        <v>-1</v>
      </c>
      <c r="I316" s="2">
        <v>0</v>
      </c>
      <c r="J316">
        <v>-1</v>
      </c>
      <c r="L316" s="2"/>
      <c r="M316" s="2" t="s">
        <v>2010</v>
      </c>
      <c r="N316" s="2" t="s">
        <v>2011</v>
      </c>
      <c r="O316" s="2">
        <v>-45.147112</v>
      </c>
      <c r="P316" s="2">
        <v>-23.340990999999999</v>
      </c>
      <c r="Q316" s="2"/>
      <c r="R316" s="2"/>
      <c r="S316" s="2"/>
      <c r="T316" s="2"/>
      <c r="U316" s="2"/>
      <c r="W316" s="2"/>
      <c r="X316" s="2"/>
      <c r="Y316" s="2"/>
      <c r="AB316" s="2"/>
    </row>
    <row r="317" spans="2:28">
      <c r="B317" s="2" t="s">
        <v>2012</v>
      </c>
      <c r="C317" s="2" t="s">
        <v>2013</v>
      </c>
      <c r="D317" s="2"/>
      <c r="H317">
        <v>-1</v>
      </c>
      <c r="I317">
        <v>0</v>
      </c>
      <c r="J317">
        <v>-1</v>
      </c>
      <c r="M317" t="s">
        <v>2014</v>
      </c>
      <c r="N317" t="s">
        <v>2015</v>
      </c>
      <c r="O317">
        <v>-45.147112999999997</v>
      </c>
      <c r="P317">
        <v>-23.340990999999999</v>
      </c>
    </row>
    <row r="318" spans="2:28">
      <c r="B318" s="2" t="s">
        <v>2016</v>
      </c>
      <c r="C318" t="s">
        <v>2017</v>
      </c>
      <c r="H318">
        <v>-1</v>
      </c>
      <c r="I318">
        <v>0</v>
      </c>
      <c r="J318">
        <v>-1</v>
      </c>
      <c r="M318" t="s">
        <v>2018</v>
      </c>
      <c r="N318" t="s">
        <v>2019</v>
      </c>
      <c r="O318">
        <v>-45.146552</v>
      </c>
      <c r="P318">
        <v>-23.339355999999999</v>
      </c>
    </row>
    <row r="319" spans="2:28">
      <c r="B319" s="2" t="s">
        <v>2020</v>
      </c>
      <c r="C319" t="s">
        <v>2021</v>
      </c>
      <c r="H319">
        <v>-1</v>
      </c>
      <c r="I319">
        <v>0</v>
      </c>
      <c r="J319">
        <v>-1</v>
      </c>
      <c r="M319" t="s">
        <v>2022</v>
      </c>
      <c r="N319" t="s">
        <v>2023</v>
      </c>
      <c r="O319">
        <v>-45.146186999999998</v>
      </c>
      <c r="P319">
        <v>-23.338456999999998</v>
      </c>
    </row>
    <row r="320" spans="2:28">
      <c r="B320" s="2" t="s">
        <v>2024</v>
      </c>
      <c r="C320" t="s">
        <v>2025</v>
      </c>
      <c r="G320" s="2"/>
      <c r="H320" s="2">
        <v>-1</v>
      </c>
      <c r="I320" s="2">
        <v>0</v>
      </c>
      <c r="J320">
        <v>-1</v>
      </c>
      <c r="L320" s="2"/>
      <c r="M320" s="2" t="s">
        <v>2026</v>
      </c>
      <c r="N320" s="2" t="s">
        <v>2027</v>
      </c>
      <c r="O320" s="2">
        <v>-45.146082999999997</v>
      </c>
      <c r="P320" s="2">
        <v>-23.338149999999999</v>
      </c>
      <c r="Q320" s="2"/>
      <c r="R320" s="2"/>
      <c r="S320" s="2"/>
      <c r="T320" s="2"/>
      <c r="U320" s="2"/>
      <c r="W320" s="2"/>
      <c r="X320" s="2"/>
      <c r="Y320" s="2"/>
      <c r="AB320" s="2"/>
    </row>
    <row r="321" spans="1:28">
      <c r="B321" s="2"/>
      <c r="C321" s="2"/>
      <c r="D321" s="2"/>
    </row>
    <row r="322" spans="1:28">
      <c r="B322" s="2"/>
    </row>
    <row r="323" spans="1:28">
      <c r="B323" s="2"/>
    </row>
    <row r="324" spans="1:28">
      <c r="A324" s="2" t="s">
        <v>2028</v>
      </c>
      <c r="B324" s="2">
        <v>-23.993417999999998</v>
      </c>
      <c r="C324" s="2">
        <v>-46.744157999999999</v>
      </c>
      <c r="D324" s="2" t="s">
        <v>2029</v>
      </c>
      <c r="G324" s="2"/>
      <c r="H324" s="2"/>
      <c r="I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W324" s="2"/>
      <c r="X324" s="2"/>
      <c r="AB324" s="2"/>
    </row>
    <row r="325" spans="1:28">
      <c r="A325" s="2" t="s">
        <v>2030</v>
      </c>
      <c r="B325" s="2">
        <v>-23.990648</v>
      </c>
      <c r="C325" s="2">
        <v>-46.746085999999998</v>
      </c>
      <c r="D325" s="2" t="s">
        <v>2031</v>
      </c>
    </row>
    <row r="326" spans="1:28">
      <c r="A326" s="2" t="s">
        <v>2032</v>
      </c>
      <c r="B326" s="2">
        <v>-23.989183000000001</v>
      </c>
      <c r="C326" s="2">
        <v>-46.745635999999998</v>
      </c>
      <c r="D326" s="2" t="s">
        <v>2033</v>
      </c>
    </row>
    <row r="327" spans="1:28">
      <c r="A327" s="2" t="s">
        <v>2034</v>
      </c>
      <c r="B327" s="2">
        <v>-23.989049999999999</v>
      </c>
      <c r="C327" s="2">
        <v>-46.746110000000002</v>
      </c>
      <c r="D327" s="2" t="s">
        <v>2035</v>
      </c>
    </row>
    <row r="328" spans="1:28">
      <c r="A328" s="2" t="s">
        <v>2036</v>
      </c>
      <c r="B328" s="2">
        <v>-23.989028000000001</v>
      </c>
      <c r="C328" s="2">
        <v>-46.745784999999998</v>
      </c>
      <c r="D328" s="2" t="s">
        <v>2037</v>
      </c>
      <c r="G328" s="2"/>
      <c r="H328" s="2"/>
      <c r="I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W328" s="2"/>
      <c r="X328" s="2"/>
      <c r="AB328" s="2"/>
    </row>
    <row r="329" spans="1:28">
      <c r="A329" s="2" t="s">
        <v>2038</v>
      </c>
      <c r="B329" s="2">
        <v>-23.988990999999999</v>
      </c>
      <c r="C329" s="2">
        <v>-46.745533000000002</v>
      </c>
      <c r="D329" s="2" t="s">
        <v>2039</v>
      </c>
      <c r="I329" s="2"/>
      <c r="J329" s="2"/>
      <c r="K329" s="2"/>
      <c r="N329" s="2"/>
      <c r="O329" s="2"/>
      <c r="P329" s="2"/>
      <c r="Q329" s="2"/>
    </row>
    <row r="330" spans="1:28">
      <c r="B330" s="2"/>
      <c r="C330" s="2"/>
      <c r="D330" s="2"/>
      <c r="I330" s="2"/>
      <c r="J330" s="2"/>
      <c r="K330" s="2"/>
      <c r="N330" s="2"/>
      <c r="O330" s="2"/>
      <c r="P330" s="2"/>
      <c r="Q330" s="2"/>
    </row>
    <row r="331" spans="1:28">
      <c r="B331" s="2"/>
      <c r="C331" s="2"/>
      <c r="D331" s="2"/>
      <c r="I331" s="2"/>
      <c r="J331" s="2"/>
      <c r="K331" s="2"/>
      <c r="N331" s="2"/>
      <c r="O331" s="2"/>
      <c r="P331" s="2"/>
      <c r="Q331" s="2"/>
    </row>
    <row r="332" spans="1:28">
      <c r="B332" s="2"/>
      <c r="C332" s="2"/>
      <c r="D332" s="2"/>
      <c r="I332" s="2"/>
      <c r="J332" s="2"/>
      <c r="K332" s="2"/>
      <c r="N332" s="2"/>
      <c r="O332" s="2"/>
      <c r="P332" s="2"/>
      <c r="Q332" s="2"/>
    </row>
    <row r="333" spans="1:28">
      <c r="B333" s="2"/>
      <c r="C333" s="2"/>
      <c r="D333" s="2"/>
      <c r="I333" s="2"/>
      <c r="J333" s="2"/>
      <c r="K333" s="2"/>
      <c r="N333" s="2"/>
      <c r="O333" s="2"/>
      <c r="P333" s="2"/>
      <c r="Q333" s="2"/>
    </row>
    <row r="335" spans="1:28">
      <c r="I335" t="s">
        <v>2040</v>
      </c>
    </row>
  </sheetData>
  <autoFilter ref="A323:D323" xr:uid="{00000000-0009-0000-0000-000009000000}">
    <sortState xmlns:xlrd2="http://schemas.microsoft.com/office/spreadsheetml/2017/richdata2" ref="A324:D329">
      <sortCondition ref="B323"/>
    </sortState>
  </autoFilter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02CD42CF6FAB42A182E206A3FE8CC9" ma:contentTypeVersion="13" ma:contentTypeDescription="Create a new document." ma:contentTypeScope="" ma:versionID="d9210c90f4fbeb60b57a59acb9902ec5">
  <xsd:schema xmlns:xsd="http://www.w3.org/2001/XMLSchema" xmlns:xs="http://www.w3.org/2001/XMLSchema" xmlns:p="http://schemas.microsoft.com/office/2006/metadata/properties" xmlns:ns2="13716a5d-c39b-405d-89be-49f0ac2b1ab2" xmlns:ns3="a9399771-ac7a-49d8-98a9-1c812e638248" targetNamespace="http://schemas.microsoft.com/office/2006/metadata/properties" ma:root="true" ma:fieldsID="1f24671ebdc5f61b0684edc9fd885954" ns2:_="" ns3:_="">
    <xsd:import namespace="13716a5d-c39b-405d-89be-49f0ac2b1ab2"/>
    <xsd:import namespace="a9399771-ac7a-49d8-98a9-1c812e6382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16a5d-c39b-405d-89be-49f0ac2b1a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399771-ac7a-49d8-98a9-1c812e6382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B9AF5A-0F9D-4937-B42F-0FD010DC8381}"/>
</file>

<file path=customXml/itemProps2.xml><?xml version="1.0" encoding="utf-8"?>
<ds:datastoreItem xmlns:ds="http://schemas.openxmlformats.org/officeDocument/2006/customXml" ds:itemID="{DD06AD6E-7337-42C5-A8DC-38AEAE019BE8}"/>
</file>

<file path=customXml/itemProps3.xml><?xml version="1.0" encoding="utf-8"?>
<ds:datastoreItem xmlns:ds="http://schemas.openxmlformats.org/officeDocument/2006/customXml" ds:itemID="{1138C2D4-5D3A-4E5A-A39B-B1E8EA19F0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Vanessa</dc:creator>
  <cp:keywords/>
  <dc:description/>
  <cp:lastModifiedBy>Daniel Raimondo e Silva</cp:lastModifiedBy>
  <cp:revision/>
  <dcterms:created xsi:type="dcterms:W3CDTF">2018-06-29T17:25:12Z</dcterms:created>
  <dcterms:modified xsi:type="dcterms:W3CDTF">2022-05-16T14:02:36Z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0x010100BA02CD42CF6FAB42A182E206A3FE8CC9</vt:lpwstr>
  </property>
</Properties>
</file>